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40" windowHeight="6696" tabRatio="724" activeTab="17"/>
  </bookViews>
  <sheets>
    <sheet name="приложение_1" sheetId="1" r:id="rId1"/>
    <sheet name="приложение_2" sheetId="2" r:id="rId2"/>
    <sheet name="приложение_3" sheetId="3" r:id="rId3"/>
    <sheet name="приложение_4" sheetId="4" r:id="rId4"/>
    <sheet name="приложение_5" sheetId="5" r:id="rId5"/>
    <sheet name="приложение_6" sheetId="6" r:id="rId6"/>
    <sheet name="приложение_7" sheetId="7" r:id="rId7"/>
    <sheet name="приложение_8" sheetId="8" r:id="rId8"/>
    <sheet name="приложение_9" sheetId="9" r:id="rId9"/>
    <sheet name="приложение_10" sheetId="10" r:id="rId10"/>
    <sheet name="приложение 11" sheetId="11" r:id="rId11"/>
    <sheet name="приложение_12" sheetId="12" r:id="rId12"/>
    <sheet name="приложение_13" sheetId="13" r:id="rId13"/>
    <sheet name="приложение_14" sheetId="14" r:id="rId14"/>
    <sheet name="приложение 15" sheetId="15" r:id="rId15"/>
    <sheet name="приложение_16" sheetId="16" r:id="rId16"/>
    <sheet name="приложение_17" sheetId="17" r:id="rId17"/>
    <sheet name="приложение_18" sheetId="18" r:id="rId18"/>
  </sheets>
  <definedNames>
    <definedName name="_xlnm.Print_Area" localSheetId="17">'приложение_18'!$A$1:$D$15</definedName>
    <definedName name="_xlnm.Print_Area" localSheetId="2">'приложение_3'!$A$1:$F$298</definedName>
    <definedName name="_xlnm.Print_Area" localSheetId="3">'приложение_4'!$A$1:$G$286</definedName>
    <definedName name="_xlnm.Print_Area" localSheetId="4">'приложение_5'!$A$1:$E$299</definedName>
    <definedName name="_xlnm.Print_Area" localSheetId="5">'приложение_6'!$A$1:$F$286</definedName>
  </definedNames>
  <calcPr fullCalcOnLoad="1"/>
</workbook>
</file>

<file path=xl/sharedStrings.xml><?xml version="1.0" encoding="utf-8"?>
<sst xmlns="http://schemas.openxmlformats.org/spreadsheetml/2006/main" count="6062" uniqueCount="489">
  <si>
    <t>2</t>
  </si>
  <si>
    <t>3</t>
  </si>
  <si>
    <t>110</t>
  </si>
  <si>
    <t>062</t>
  </si>
  <si>
    <t>120</t>
  </si>
  <si>
    <t>(в рублях)</t>
  </si>
  <si>
    <t>100</t>
  </si>
  <si>
    <t>240</t>
  </si>
  <si>
    <t>Иные межбюджетные трансферты</t>
  </si>
  <si>
    <t>Наименование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</si>
  <si>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</si>
  <si>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</si>
  <si>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Мобилизационная  и вневойсковая подготовка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</si>
  <si>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</si>
  <si>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</si>
  <si>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</si>
  <si>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</si>
  <si>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</si>
  <si>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</si>
  <si>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Социальное обеспечение населения</t>
  </si>
  <si>
    <t>4</t>
  </si>
  <si>
    <t>5</t>
  </si>
  <si>
    <t>81 0 00 00000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</si>
  <si>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</si>
  <si>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81 0 00 00420</t>
  </si>
  <si>
    <t>Депутаты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</si>
  <si>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</si>
  <si>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68 0 00 00000</t>
  </si>
  <si>
    <t>68 0 01 00000</t>
  </si>
  <si>
    <t>Основное мероприятие "Повышение качества управления муниципальными финансами"</t>
  </si>
  <si>
    <t>68 0 01 00400</t>
  </si>
  <si>
    <t>Центральный аппарат</t>
  </si>
  <si>
    <t>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</si>
  <si>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</si>
  <si>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</si>
  <si>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</si>
  <si>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</si>
  <si>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</si>
  <si>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</si>
  <si>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75 0 00 00000</t>
  </si>
  <si>
    <t>75 0 00 00480</t>
  </si>
  <si>
    <t>Глава местной администрации (исполнительно-распорядительного органа муниципального образования)</t>
  </si>
  <si>
    <t>68 0 01 00920</t>
  </si>
  <si>
    <t>Выполнение других обязательств государства</t>
  </si>
  <si>
    <t>Закупка товаров, работ и услуг для государственных (муниципальных) нужд</t>
  </si>
  <si>
    <t>08 0 00 00000</t>
  </si>
  <si>
    <t>08 0 01 00000</t>
  </si>
  <si>
    <t>08 0 01 00750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</si>
  <si>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</si>
  <si>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88 0 00 00000</t>
  </si>
  <si>
    <t>Непрограммные расходы Федеральных и областных органов исполнительной власти</t>
  </si>
  <si>
    <t>88 8 00 00000</t>
  </si>
  <si>
    <t>Непрограммные мероприятия</t>
  </si>
  <si>
    <t>88 8 00 51180</t>
  </si>
  <si>
    <t>Осуществление первичного воинского учета на территориях, где отсутствуют военные комиссариаты</t>
  </si>
  <si>
    <t>500</t>
  </si>
  <si>
    <t>09 0 00 00000</t>
  </si>
  <si>
    <t>09 0 01 00000</t>
  </si>
  <si>
    <t>Основное мероприятие "Подготовка населения в области обеспечения безопасности жизнедеятельности"</t>
  </si>
  <si>
    <t>09 0 01 09020</t>
  </si>
  <si>
    <t>Предупреждение и ликвидация чрезвычайных ситуаций</t>
  </si>
  <si>
    <t>09 0 01 09050</t>
  </si>
  <si>
    <t>Расходы на обеспечение деятельности ЕДДС</t>
  </si>
  <si>
    <t>09 0 01 09060</t>
  </si>
  <si>
    <t>Расходы на обеспечение деятельности ДНД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</si>
  <si>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</si>
  <si>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</si>
  <si>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</si>
  <si>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</si>
  <si>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Содержание сети автомобильных дорог</t>
  </si>
  <si>
    <t>24 0 01 24020</t>
  </si>
  <si>
    <t>Ремонт и капитальный ремонт сети автомобильных дорог</t>
  </si>
  <si>
    <t>24 0 01 24050</t>
  </si>
  <si>
    <t>05 0 00 00000</t>
  </si>
  <si>
    <t>05 0 01 00000</t>
  </si>
  <si>
    <t>Основное мероприятие "Обеспечение комфортных условий проживания граждан"</t>
  </si>
  <si>
    <t>05 0 01 05020</t>
  </si>
  <si>
    <t>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</t>
  </si>
  <si>
    <t>810</t>
  </si>
  <si>
    <t>30 0 00 00000</t>
  </si>
  <si>
    <t>30 0 01 00000</t>
  </si>
  <si>
    <t>Организация теплоснабжения</t>
  </si>
  <si>
    <t>Уличное освещение</t>
  </si>
  <si>
    <t>19 0 00 00000</t>
  </si>
  <si>
    <t>19 0 01 00000</t>
  </si>
  <si>
    <t>Основное мероприятие "Улучшение благоустройства города"</t>
  </si>
  <si>
    <t>19 0 01 19010</t>
  </si>
  <si>
    <t>19 0 01 19030</t>
  </si>
  <si>
    <t>Организация ритуальных услуг и содержание мест захоронения</t>
  </si>
  <si>
    <t>19 0 01 19050</t>
  </si>
  <si>
    <t>Организация сбора и вывоза бытовых отходов и мусора</t>
  </si>
  <si>
    <t>19 0 01 19060</t>
  </si>
  <si>
    <t>Прочие мероприятия по благоустройству</t>
  </si>
  <si>
    <t>300</t>
  </si>
  <si>
    <t>360</t>
  </si>
  <si>
    <t>Иные выплаты населению</t>
  </si>
  <si>
    <t>Культура</t>
  </si>
  <si>
    <t>11 0 00 00000</t>
  </si>
  <si>
    <t>Муниципальная программа "Развитие культуры в городе Ермолино"</t>
  </si>
  <si>
    <t>11 1 00 00000</t>
  </si>
  <si>
    <t>Подпрограмма "Обеспечение деятельности МУК ДК "Полёт" муниципальной программы "Развитие культуры в городе Ермолино"</t>
  </si>
  <si>
    <t>11 1 01 00000</t>
  </si>
  <si>
    <t>Основное мероприятие "Создание условий для развития культуры"</t>
  </si>
  <si>
    <t>11 1 01 00590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</si>
  <si>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</si>
  <si>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</si>
  <si>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11 2 00 00000</t>
  </si>
  <si>
    <t>Подпрограмма "Обслуживание библиотек" муниципальной программы "Развитие культуры в городе Ермолино"</t>
  </si>
  <si>
    <t>11 2 01 00000</t>
  </si>
  <si>
    <t>Основное мероприятие "Создание условий для развития библиотечного обслуживания"</t>
  </si>
  <si>
    <t>11 2 01 00590</t>
  </si>
  <si>
    <t>03 0 00 00000</t>
  </si>
  <si>
    <t>03 0 01 00000</t>
  </si>
  <si>
    <t>Осуществление мер социальной поддержки малообеспеченных граждан, пенсионеров и инвалидов</t>
  </si>
  <si>
    <t>04 0 00 00000</t>
  </si>
  <si>
    <t>Муниципальная программа "Доступная среда"</t>
  </si>
  <si>
    <t>04 0 01 00000</t>
  </si>
  <si>
    <t>Основное мероприятие" Обеспечение комфортных условий жизнедеятельности инвалидов и маломобильных категорий граждан"</t>
  </si>
  <si>
    <t>04 0 01 04020</t>
  </si>
  <si>
    <t>Мероприятия, способствующие улучшению жизнедеятельности инвалидов и лиц с ограниченными возможностями здоровья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</si>
  <si>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</si>
  <si>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Межбюджетные трансферты</t>
  </si>
  <si>
    <t>540</t>
  </si>
  <si>
    <t>Физическая культура</t>
  </si>
  <si>
    <t>13 0 00 00000</t>
  </si>
  <si>
    <t>13 0 01 00000</t>
  </si>
  <si>
    <t>Основное мероприятие "Создание условий для благоприятной адаптации молодежи в современном обществе"</t>
  </si>
  <si>
    <t>13 0 01 00590</t>
  </si>
  <si>
    <t>Целевая статья</t>
  </si>
  <si>
    <t>Социальное обеспечение и иные выплаты населению</t>
  </si>
  <si>
    <t>Муниципальная программа "Развития физической культуры и спорта на территории МО "Городское поселение "Г. Ермолино"</t>
  </si>
  <si>
    <t>30 0 01 90040</t>
  </si>
  <si>
    <t>АДМИНИСТРАЦИЯ МУНИЦИПАЛЬНОГО ОБРАЗОВАНИЯ "ГОРОДСКОЕ ПОСЕЛЕНИЕ "ГОРОД ЕРМОЛИНО"</t>
  </si>
  <si>
    <t>Приложение 5</t>
  </si>
  <si>
    <t>Приложение 9</t>
  </si>
  <si>
    <t>Основное мероприятие "Обеспечение рационального использования топливно-энергетических ресурсов"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</si>
  <si>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</si>
  <si>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</si>
  <si>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мероприятие" Повышение  социальной защиты и привлекательности службы в органах местного самоуправления"</t>
  </si>
  <si>
    <t>Муниципальная программа "Энергосбережение и повышение энергетической эффективности в системах коммунальной инфраструктуры"</t>
  </si>
  <si>
    <t>6</t>
  </si>
  <si>
    <t>Муниципальная программа "Совершенствование системы муниципального управления муниципального образования "Городское поселение "Город Ермолино"</t>
  </si>
  <si>
    <t>Обеспечение деятельности главы администрации</t>
  </si>
  <si>
    <t>09 0 01 00600</t>
  </si>
  <si>
    <t>Муниципальная программа "Кадровая политика в муниципальном образовании "Городское поселение "Город Ермолино""</t>
  </si>
  <si>
    <t>Содержание, ремонт и капитальный ремонт сети автомобильных дорог за счет средств дорожного фонда</t>
  </si>
  <si>
    <t>Муниципальная программа "Управление имущественным комплексом муниципального образования "Городское поселение "Город Ермолино"</t>
  </si>
  <si>
    <t>38 0 00 00000</t>
  </si>
  <si>
    <t>38 0 01 00000</t>
  </si>
  <si>
    <t>Реализация мероприятий в области земельных отношений и инвентаризации объектов</t>
  </si>
  <si>
    <t>Муниципальная программа "Развитие дорожного хозяйства муниципального образования "Городское поселение "Город Ермолино"</t>
  </si>
  <si>
    <t>24 0 01 24040</t>
  </si>
  <si>
    <t>Муниципальная программа "Развитие жилищной и коммунальной инфраструктуры"</t>
  </si>
  <si>
    <t>46 0 00 00000</t>
  </si>
  <si>
    <t>Резервный фонд местной администрации</t>
  </si>
  <si>
    <t>Раздел, подраздел</t>
  </si>
  <si>
    <t>0103</t>
  </si>
  <si>
    <t>0104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</si>
  <si>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</si>
  <si>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</si>
  <si>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</si>
  <si>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</si>
  <si>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</si>
  <si>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</si>
  <si>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</si>
  <si>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</si>
  <si>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</si>
  <si>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1003</t>
  </si>
  <si>
    <t>1101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</si>
  <si>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</si>
  <si>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08 0 01 08020</t>
  </si>
  <si>
    <t>Организация безопасности дорожного движения</t>
  </si>
  <si>
    <t>Основное мероприятие "Мероприятия по управлению имущественным комплексом муниципального образования "Городское поселение "Город Ермолино"</t>
  </si>
  <si>
    <t>Муниципальная программа "Молодёжь"</t>
  </si>
  <si>
    <t>Основное мероприятие "Создание условий для адаптации молодёжи в современном обществе"</t>
  </si>
  <si>
    <t>46 0 01 00000</t>
  </si>
  <si>
    <t>46 0 01 46010</t>
  </si>
  <si>
    <t>Вовлечение молодежи в социальную политику</t>
  </si>
  <si>
    <t>11 1 01 11010</t>
  </si>
  <si>
    <t>11 1 01 11110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</si>
  <si>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</si>
  <si>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</si>
  <si>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11 2 01 11010</t>
  </si>
  <si>
    <t>03 0 01 03023</t>
  </si>
  <si>
    <t>Муниципальная программа "Проведение праздничных мероприятий на территории муниципального образования "Городское поселение "Город Ермолино"</t>
  </si>
  <si>
    <t>27 0 00 00000</t>
  </si>
  <si>
    <t>27 0 01 00000</t>
  </si>
  <si>
    <t>27 0 01 27010</t>
  </si>
  <si>
    <t>Мероприятия по проведению Дня города Ермолино</t>
  </si>
  <si>
    <t>Основное мероприятие "Проведение мероприятий в честь Дня города Ермолино"</t>
  </si>
  <si>
    <t>Основное мероприятие "Проведение мероприятий в честь Дня Победы в Великой Отечественной войне 1941-1945гг."</t>
  </si>
  <si>
    <t>Празднование  Дня Победы в Великой Отечественной войне 1941-1945гг.</t>
  </si>
  <si>
    <t>27 0 02 00000</t>
  </si>
  <si>
    <t>27 0 02 27020</t>
  </si>
  <si>
    <t>27 0 02 27030</t>
  </si>
  <si>
    <t>Основное мероприятие "Проведение прочих мероприятий"</t>
  </si>
  <si>
    <t>27 0 04 00000</t>
  </si>
  <si>
    <t>Проведение прочих праздничных мероприятий</t>
  </si>
  <si>
    <t>27 0 04 27070</t>
  </si>
  <si>
    <t>13 0 01 13050</t>
  </si>
  <si>
    <t>05 0 01 05100</t>
  </si>
  <si>
    <t>Основное мероприятие "Улучшение качества жизни пожилых людей, инвалидов, малоимущих семей и иных категорий граждан"</t>
  </si>
  <si>
    <t>Компенсация части расходов граждан на оплату коммунальной услуги за тепловую энергию</t>
  </si>
  <si>
    <t>Муниципальная  программа "Муниципальная поддержка и развитие малого и среднего предпринимательства на территории муниципального образования "Городское поселение "Город Ермолино"</t>
  </si>
  <si>
    <t>44 0 00 00000</t>
  </si>
  <si>
    <t>Основное мероприятие "Создание условий для развития малого и среднего предпринимательства"</t>
  </si>
  <si>
    <t>44 0 01 00000</t>
  </si>
  <si>
    <t>Основное мероприятие "Проведение мероприятий в честь Дня Победы в Великой Отечественной войне 1941-1945 гг."</t>
  </si>
  <si>
    <t>13 0 01 13010</t>
  </si>
  <si>
    <t xml:space="preserve">Организация и проведение спортивно-массовых, физкультурных и спортивных мероприятий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</si>
  <si>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</si>
  <si>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ВСЕГО РАСХОДОВ БЮДЖЕТА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</si>
  <si>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</si>
  <si>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</si>
  <si>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</si>
  <si>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</si>
  <si>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</si>
  <si>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</si>
  <si>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</si>
  <si>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</si>
  <si>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Муниципальная программа "Безопасность жизнедеятельности на территории муниципального образования "Городское поселение "Город Ермолино"</t>
  </si>
  <si>
    <t>Мероприятия по эффективному использованию муниципального имущества</t>
  </si>
  <si>
    <t>Муниципальная программа "Развитие систем социального обслуживания населения муниципального образования "Городское поселение "Город Ермолино"</t>
  </si>
  <si>
    <t>Единовременная адресная помощь ветеранам ВОВ</t>
  </si>
  <si>
    <t>Укрепление и развитие материально-технической базы для занятия населения физической культуры и спортом</t>
  </si>
  <si>
    <t>44 0 01 44040</t>
  </si>
  <si>
    <t>Поддержка и развитие малого и среднего предпринимательства</t>
  </si>
  <si>
    <t>Группы и подгруппы видов расходов</t>
  </si>
  <si>
    <t>Код главного распоряди- теля бюджетных средств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</si>
  <si>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</si>
  <si>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</si>
  <si>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</si>
  <si>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</si>
  <si>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</si>
  <si>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</si>
  <si>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</si>
  <si>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</si>
  <si>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</si>
  <si>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Празднование  Дня Победы в Великой Отечественной войне 1941-1945 гг.</t>
  </si>
  <si>
    <t>Приложение 7</t>
  </si>
  <si>
    <t>Приложение 3</t>
  </si>
  <si>
    <t>Муниципальная программа "Благоустройство территории муниципального образования "Городское поселение "Город Ермолино"</t>
  </si>
  <si>
    <t>03 0 01 79210</t>
  </si>
  <si>
    <t>1006</t>
  </si>
  <si>
    <t>Другие вопросы в области социальной политики</t>
  </si>
  <si>
    <t>0310</t>
  </si>
  <si>
    <t>Основные мероприятия "Подготовка населения в области обеспечения безопасности жизнедеятельности"</t>
  </si>
  <si>
    <t>003</t>
  </si>
  <si>
    <t>Реализация мероприятий по обеспечению пожарной безопасности на территории поселения</t>
  </si>
  <si>
    <t>09 0 01 09090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</si>
  <si>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</si>
  <si>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 муниципальных) органов</t>
  </si>
  <si>
    <t>38 0 01 98030</t>
  </si>
  <si>
    <t>38 0 01 98050</t>
  </si>
  <si>
    <t>20 0 00 00000</t>
  </si>
  <si>
    <t>Муниципальная программа "Формирование современной городской среды"</t>
  </si>
  <si>
    <t>Организация систем индивидуального поквартирного теплоснабжения</t>
  </si>
  <si>
    <t>30 0 01 90080</t>
  </si>
  <si>
    <t>03 0 01 03033</t>
  </si>
  <si>
    <t xml:space="preserve">  Проведение мероприятий для граждан пожилого возраста, инвалидов и других категорий граждан</t>
  </si>
  <si>
    <t>05 0 01 00720</t>
  </si>
  <si>
    <t>Развитие общественной инфраструктуры муниципальных 
образований, основанных на местных инициативах</t>
  </si>
  <si>
    <t>Резервные фонды</t>
  </si>
  <si>
    <t>0111</t>
  </si>
  <si>
    <t>Резервные средства</t>
  </si>
  <si>
    <t>870</t>
  </si>
  <si>
    <t>Хозяйственная группа</t>
  </si>
  <si>
    <t>09 0 01 00940</t>
  </si>
  <si>
    <t>СРЕДСТВА МАССОВОЙ ИНФОРМАЦИИ</t>
  </si>
  <si>
    <t>1200</t>
  </si>
  <si>
    <t>Периодическая печать и издательства</t>
  </si>
  <si>
    <t>1202</t>
  </si>
  <si>
    <t>Муниципальная программа "Развитие и деятельность средств массовой информации на территории муниципального образования "Городское поселение "Город  Ермолино"</t>
  </si>
  <si>
    <t>23 0 00 00000</t>
  </si>
  <si>
    <t>Основное мероприятие "Создание условий для информационного обеспечения населения"</t>
  </si>
  <si>
    <t>23 0 01 00000</t>
  </si>
  <si>
    <t>23 0 01 23010</t>
  </si>
  <si>
    <t>Мероприятия по информированию населения</t>
  </si>
  <si>
    <t>Приложение 11</t>
  </si>
  <si>
    <t>(рублей)</t>
  </si>
  <si>
    <t>Наименование вида межбюджетных трансфертов</t>
  </si>
  <si>
    <t>КБК</t>
  </si>
  <si>
    <t>МЕЖБЮДЖЕТНЫЕ ТРАНСФЕРТЫ - ВСЕГО</t>
  </si>
  <si>
    <t>Дотации бюджетам городских поселений на выравнивание бюджетной обеспеченности</t>
  </si>
  <si>
    <t>062 20215001 13 0315 150</t>
  </si>
  <si>
    <t>062 20235118 13 0000 150</t>
  </si>
  <si>
    <t>062 20229999 13 0230 150</t>
  </si>
  <si>
    <t xml:space="preserve">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</si>
  <si>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 программа "Совершенствование системы муниципального управления муниципального образования  "Городское поселение "Город Ермолино"</t>
  </si>
  <si>
    <t>30 0 01 S9111</t>
  </si>
  <si>
    <t>Приложение 4</t>
  </si>
  <si>
    <r>
      <t xml:space="preserve">Измененные бюджетные ассигнования на </t>
    </r>
    <r>
      <rPr>
        <sz val="10"/>
        <color indexed="12"/>
        <rFont val="Times New Roman"/>
        <family val="1"/>
      </rPr>
      <t>2021 год</t>
    </r>
  </si>
  <si>
    <t>7</t>
  </si>
  <si>
    <t>Приложение 6</t>
  </si>
  <si>
    <t>Приложение 8</t>
  </si>
  <si>
    <t>Приложение 10</t>
  </si>
  <si>
    <t>2021 год</t>
  </si>
  <si>
    <t>2022 год</t>
  </si>
  <si>
    <t>062 20229999 13 0286 150</t>
  </si>
  <si>
    <t>Приложение 12</t>
  </si>
  <si>
    <t>Приложение 1</t>
  </si>
  <si>
    <t>Главные администраторы (администраторы) доходов местного бюджета – органа местного самоуправления муниципального образования "Городское поселение "Город Ермолино"</t>
  </si>
  <si>
    <t>Код главного администратора (администратора) доходов</t>
  </si>
  <si>
    <t>Код доходов бюджета</t>
  </si>
  <si>
    <t>Наименование главного администратора (администратора) доходов бюджета</t>
  </si>
  <si>
    <t>ИНН</t>
  </si>
  <si>
    <t>КПП</t>
  </si>
  <si>
    <t>Администрация муниципального образования "Городское поселение "Город Ермолино"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</si>
  <si>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</si>
  <si>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</si>
  <si>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</si>
  <si>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</si>
  <si>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</si>
  <si>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</si>
  <si>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</si>
  <si>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</si>
  <si>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</si>
  <si>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доходов бюджетов городских поселений</t>
  </si>
  <si>
    <t>1 13 02995 13 0000 130</t>
  </si>
  <si>
    <t>Прочие доходы от компенсации затрат  бюджетов городских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</si>
  <si>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</si>
  <si>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</si>
  <si>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</si>
  <si>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</si>
  <si>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</si>
  <si>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</si>
  <si>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</si>
  <si>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</si>
  <si>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062 </t>
  </si>
  <si>
    <t>Главные администраторы (администраторы) доходов местного
бюджета – вышестоящие органы власти</t>
  </si>
  <si>
    <t>920</t>
  </si>
  <si>
    <t>Отдел финансов Администрации муниципального образования муниципального района "Боровский район"</t>
  </si>
  <si>
    <t>2 08 05000 13 0000 150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</si>
  <si>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</si>
  <si>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2 04 05099 13 0010 150</t>
  </si>
  <si>
    <t>Прочие безвозмездные поступления от негосударственных организаций в бюджеты городских поселений</t>
  </si>
  <si>
    <t>2 02 25555 13 0000 150</t>
  </si>
  <si>
    <t>2 02 49999 13 9810 150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</si>
  <si>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</t>
  </si>
  <si>
    <t>2 02 49999 13 9823 150</t>
  </si>
  <si>
    <t xml:space="preserve"> Прочие межбюджетные трансферты, передаваемые бюджетам городских поселений на организацию в границах поселений электро-, тепло-, газо-, водоснабжения и водоотведения на территории Боровского района</t>
  </si>
  <si>
    <t>2 02 49999 13 9891 150</t>
  </si>
  <si>
    <t xml:space="preserve">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 в рамках Фонда приоритетных проектов на территории Боровского района</t>
  </si>
  <si>
    <t>2 04 05099 13 9000 150</t>
  </si>
  <si>
    <t xml:space="preserve">  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</si>
  <si>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Приложение 2</t>
  </si>
  <si>
    <t xml:space="preserve">Перечень главных администраторов (администраторов)  источников финансирования дефицита бюджета муниципального образования "Городское поселение "Город  Ермолино"  </t>
  </si>
  <si>
    <t>Код главного администратора источников</t>
  </si>
  <si>
    <t>Код группы, подгруппы, статьи и вида источников</t>
  </si>
  <si>
    <t>01020000 13 0000 710</t>
  </si>
  <si>
    <t>Получение кредитов от кредитных организаций бюджетами городских поселений в валюте Российской Федерации</t>
  </si>
  <si>
    <t>01020000 13 0000 810</t>
  </si>
  <si>
    <t>Погашение бюджетами городских поселений кредитов от кредитных организаций  в валюте Российской Федерации</t>
  </si>
  <si>
    <t xml:space="preserve"> 01030100 13 0000 710 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</si>
  <si>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</si>
  <si>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 xml:space="preserve"> 01030100 13 0000 810  </t>
  </si>
  <si>
    <t>Погашение бюджетами городских поселений кредитов от других бюджетов бюджетной системы Российской Федерации  в валюте Российской Федерации</t>
  </si>
  <si>
    <t>01060401 13 0000 810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</si>
  <si>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</si>
  <si>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01060501 13 0000 540</t>
  </si>
  <si>
    <t>Предоставление  бюджетных кредитов юридическим лицам из бюджетов городских поселений в валюте Российской Федерации</t>
  </si>
  <si>
    <t>01060600 13 0000 710</t>
  </si>
  <si>
    <t>Привлечение прочих источников внутреннего финансирования дефицита бюджетов городских поселений</t>
  </si>
  <si>
    <t>01060600 13 0000810</t>
  </si>
  <si>
    <t>Погашение обязательств за счет прочих источников внутреннего финансирования дефицита бюджетов городских  поселений</t>
  </si>
  <si>
    <t>01050201 13 0000 510</t>
  </si>
  <si>
    <t>Увеличение прочих остатков денежных средств бюджетов городских поселений</t>
  </si>
  <si>
    <t>01050201 13 0000 610</t>
  </si>
  <si>
    <t>Уменьшение прочих остатков денежных средств бюджетов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</si>
  <si>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</si>
  <si>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1 16 07010 13 0010 140</t>
  </si>
  <si>
    <t>1 16 07090 13 0010 140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</si>
  <si>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</si>
  <si>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2 02 29999 13 0286 150</t>
  </si>
  <si>
    <t>Приложение 13</t>
  </si>
  <si>
    <t xml:space="preserve">Межбюджетные трансферты из бюджета  городского поселения, передаваемые в бюджет МО МР "Боровский район" для реализации полномочий в соответствии с Законом Калужской области  от 30.12.2004 г. № 13-ОЗ "О мерах социальной поддержки специалистов, работающих в сельской местности, а также специалистов, вышедших на пенсию" </t>
  </si>
  <si>
    <t>Приложение 15</t>
  </si>
  <si>
    <t>Код классификации</t>
  </si>
  <si>
    <t>0103 0100 13 0000 710</t>
  </si>
  <si>
    <t>Получение кредитов от других бюджетов бюджетной системы Российской Федерации в валюте российской Федерации</t>
  </si>
  <si>
    <t>0102 0000 13 0000 710</t>
  </si>
  <si>
    <t>0103 0100 13 0000 810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</si>
  <si>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</si>
  <si>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0102 0000 13 0000 810</t>
  </si>
  <si>
    <t>0105 0000 13 0000 000</t>
  </si>
  <si>
    <t>Изменение остатков средств на счетах по учету средств бюджета</t>
  </si>
  <si>
    <t>Итого источники финансирования дефицита бюджета муниципального образования "Городское поселение "Город Ермолино"</t>
  </si>
  <si>
    <t>Приложение 14</t>
  </si>
  <si>
    <t>Приложение 16</t>
  </si>
  <si>
    <t>Вид муниципального заимствования</t>
  </si>
  <si>
    <t>привлечение</t>
  </si>
  <si>
    <t>погашение</t>
  </si>
  <si>
    <t>Кредиты, полученные от кредитных организаций в валюте Российской Федерации</t>
  </si>
  <si>
    <t>Кредиты от других бюджетов бюджетной системы Российской Федерации в валюте Российской Федерации</t>
  </si>
  <si>
    <t>ИТОГО</t>
  </si>
  <si>
    <t>Приложение 17</t>
  </si>
  <si>
    <t>НАЦИОНАЛЬНАЯ БЕЗОПАСНОСТЬ И ПРАВООХРАНИЬЕЛЬНАЯ ДЕЯТЕЛЬНОСТЬ</t>
  </si>
  <si>
    <t>Наименование дохода</t>
  </si>
  <si>
    <t>№ п/п</t>
  </si>
  <si>
    <t>Цели гарантирования</t>
  </si>
  <si>
    <t>Категория (наименование) принципала</t>
  </si>
  <si>
    <t>Сумма гарантирования,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</si>
  <si>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</si>
  <si>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</si>
  <si>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</si>
  <si>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Общая сумма</t>
  </si>
  <si>
    <t>-</t>
  </si>
  <si>
    <t>(руб.)</t>
  </si>
  <si>
    <t>Исполнение муниципальных гарантий муниципального образования муниципального района "Боровский район"</t>
  </si>
  <si>
    <t>Объем бюджетных ассигнований, предусмотренных на исполнение муниципальных гарантий муниципального образования "Городское поселение "Город Ермолино" по возможным гарантийным случаям в 2021 году</t>
  </si>
  <si>
    <t>Объем бюджетных ассигнований, предусмотренных на исполнение муниципальных гарантий муниципального образования "Городское поселение "Город Ермолино" по возможным гарантийным случаям в 2022 году</t>
  </si>
  <si>
    <t>За счет источников финансирования дефицита бюджета муниципального образования "Городское поселение "Город Ермолино"</t>
  </si>
  <si>
    <t>Приложение 18</t>
  </si>
  <si>
    <t>38 0 01 S7030</t>
  </si>
  <si>
    <t>Федеральный проект: "Формирование комфортной городской среды"</t>
  </si>
  <si>
    <t>Реализация программ формирования современной городской среды</t>
  </si>
  <si>
    <t>20 0 F2 00000</t>
  </si>
  <si>
    <t>20 0 F2 55550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</si>
  <si>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</si>
  <si>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</si>
  <si>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24 0 01 24060</t>
  </si>
  <si>
    <t>Паспортизация автомобильных дорог</t>
  </si>
  <si>
    <t>Прочие субсидии бюджетам городских поселений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</si>
  <si>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2 02 19999 13 0165 150</t>
  </si>
  <si>
    <t>бюджеты других уровней бюджетной системы</t>
  </si>
  <si>
    <t>Норматив зачислений (%)</t>
  </si>
  <si>
    <t>бюджет города Ермолино</t>
  </si>
  <si>
    <t>68 0 02 00000</t>
  </si>
  <si>
    <t>Основное мероприятие "Фонд финансовой поддержки"</t>
  </si>
  <si>
    <t>68 0 02 00760</t>
  </si>
  <si>
    <t>Резерв на обеспечение сбалансированности бюджета муниципального образования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</si>
  <si>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</si>
  <si>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062 20229999 13 0233 150</t>
  </si>
  <si>
    <t>Субсидия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</si>
  <si>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Субсидии бюджетам городских поселений на реализацию программ формирования современной городской среды</t>
  </si>
  <si>
    <t>Субсидия бюджетам городских поселений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энергосберегающего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ЖКХ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</si>
  <si>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</si>
  <si>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</si>
  <si>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062 20225555 13 0000 150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</si>
  <si>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</si>
  <si>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2 02 29999 13 0233 150</t>
  </si>
  <si>
    <t>2 02 29999 13 0230 150</t>
  </si>
  <si>
    <t>к Решению Городской Думы муниципального образования "Городское поселение "Город Ермолино"  "О бюджете муниципального образования "Городское поселение "Город Ермолино" на 2021 год и на плановый период 2022 и 2023 годов"</t>
  </si>
  <si>
    <t>Программа муниципальных гарантий муниципального образования "Городское поселение "Город Ермолино" на 2021 год и на плановый период 2022 и 2023 годов</t>
  </si>
  <si>
    <t>Ведомственная структура расходов бюджета муниципального образования "Городское поселение "Город Ермолино" на 2021 год</t>
  </si>
  <si>
    <t>Ведомственная структура расходов бюджета муниципального образования "Городское поселение "Город Ермолино" на плановый период 2022-2023 годы</t>
  </si>
  <si>
    <r>
      <t xml:space="preserve">Измененные бюджетные ассигнования на </t>
    </r>
    <r>
      <rPr>
        <sz val="10"/>
        <color indexed="12"/>
        <rFont val="Times New Roman"/>
        <family val="1"/>
      </rPr>
      <t>2022 год</t>
    </r>
  </si>
  <si>
    <r>
      <t xml:space="preserve">Бюджетные ассигнования на </t>
    </r>
    <r>
      <rPr>
        <sz val="10"/>
        <color indexed="12"/>
        <rFont val="Times New Roman"/>
        <family val="1"/>
      </rPr>
      <t>2023 год</t>
    </r>
  </si>
  <si>
    <t>Распределение бюджетных ассигнований бюджета муниципального образования "Городское поселение "Город Ермолино"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</si>
  <si>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Распределение бюджетных ассигнований бюджета муниципального образования "Городское поселение "Город Ермолино"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2022-2023 годы</t>
  </si>
  <si>
    <t>Распределение бюджетных ассигнований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</si>
  <si>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Распределение бюджетных ассигнований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2022-2023 годы</t>
  </si>
  <si>
    <t>Распределение бюджетных ассигнований  бюджета муниципального образования "Городское поселение "Город Ермолино" по разделам, подразделам классификации бюджетов на 2021 год</t>
  </si>
  <si>
    <t>Распределение бюджетных ассигнований  бюджета муниципального образования "Городское поселение "Город Ермолино" по разделам, подразделам классификации бюджетов на плановый период 2022-2023 годы</t>
  </si>
  <si>
    <t>Межбюджетные трансферты, предоставляемые из других бюджетов бюджетной системы Российской Федерации, на 2021 год</t>
  </si>
  <si>
    <t>Межбюджетные трансферты, предоставляемые из других бюджетов бюджетной системы Российской Федерации, на плановый период 2022-2023 годы</t>
  </si>
  <si>
    <t>2023 год</t>
  </si>
  <si>
    <t>Межбюджетные трансферты, передаваемые в другие бюджеты бюджетной системы Российской Федерации, на 2021 год</t>
  </si>
  <si>
    <t>Межбюджетные трансферты, передаваемые в другие бюджеты бюджетной системы Российской Федерации, на плановый период 2022-2023 годы</t>
  </si>
  <si>
    <t>Источники финансирования дефицита бюджета муниципального образования "Городское поселение "Город Ермолино" на 2021 год и на плановый период 2022 и 2023 годов</t>
  </si>
  <si>
    <t>Программа внутренних заимствований муниципального образования "Городское поселение "Город Ермолино" на 2021 год и на плановый период 2022 и 2023 годов</t>
  </si>
  <si>
    <r>
      <t>1.1. Перечень подлежащих предоставлению муниципальных гарантий муниципального образования "Городское поселение "Город Ермолино"</t>
    </r>
    <r>
      <rPr>
        <sz val="10"/>
        <color indexed="12"/>
        <rFont val="Times New Roman"/>
        <family val="1"/>
      </rPr>
      <t xml:space="preserve"> в 2021 - 2023 годах </t>
    </r>
  </si>
  <si>
    <r>
      <t xml:space="preserve">1.2. Общий объем бюджетных ассигнований, предусмотренных на исполнение муниципальных гарантий муниципального образования "Городское поселение "Город Ермолино" по возможным гарантийным случаям в </t>
    </r>
    <r>
      <rPr>
        <sz val="10"/>
        <color indexed="12"/>
        <rFont val="Times New Roman"/>
        <family val="1"/>
      </rPr>
      <t>2021 - 2023 годах.</t>
    </r>
  </si>
  <si>
    <t>Объем бюджетных ассигнований, предусмотренных на исполнение муниципальных гарантий муниципального образования "Городское поселение "Город Ермолино" по возможным гарантийным случаям в 2023 году</t>
  </si>
  <si>
    <t>Нормативы распределения доходов между бюджетами бюджетной системы Российской Федерации, зачисляемые в бюджет муниципального образования "Городское поселение "Город Ермолино" на 2021 год и на плановый период 2022 и 2023 годов</t>
  </si>
  <si>
    <t>2 02 15001 13 0315 150</t>
  </si>
  <si>
    <t>Прочие дотации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</si>
  <si>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 xml:space="preserve">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</si>
  <si>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2 02 29999 13 0258 150</t>
  </si>
  <si>
    <t xml:space="preserve"> 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</si>
  <si>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2 02 49999 13 9000 150</t>
  </si>
  <si>
    <t xml:space="preserve"> Прочие межбюджетные трансферты, передаваемые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</si>
  <si>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2 02 49999 13 9821 150</t>
  </si>
  <si>
    <t xml:space="preserve"> Прочие межбюджетные трансферты, передаваемые бюджетам городских поселений на организацию мероприятий по благоустройству территорий муниципальных образований Боровского района (за исключением сети автомобильных дорог Боровского района)</t>
  </si>
  <si>
    <t>20 0 01 20070</t>
  </si>
  <si>
    <t xml:space="preserve">  Ремонт и капитальный ремонт дворовых территорий многоквартирных домов</t>
  </si>
  <si>
    <t xml:space="preserve"> Основное мероприятие "Повышение уровня комфортности современной городской среды"</t>
  </si>
  <si>
    <t>20 0 01 00000</t>
  </si>
  <si>
    <t>Проведение мероприятий для граждан пожилого возраста, инвалидов и других категорий граждан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</si>
  <si>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</si>
  <si>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</si>
  <si>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</si>
  <si>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</si>
  <si>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1 16 10123 01 0051 140</t>
  </si>
  <si>
    <t>от 23.12.2020 № 27</t>
  </si>
  <si>
    <t>от  23.12.2020 № 27</t>
  </si>
  <si>
    <t xml:space="preserve">  Реализация программ формирования современной городской среды (за счет средств областного бюджета)</t>
  </si>
  <si>
    <t>20 0 F2 S5550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</si>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</sst>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  <numFmt numFmtId="179" formatCode="#,##0.00;\-#,##0.00;#,##0.00"/>
    <numFmt numFmtId="180" formatCode="#,##0;\-#,##0;#,##0"/>
    <numFmt numFmtId="181" formatCode="#,##0.0"/>
    <numFmt numFmtId="182" formatCode="_-* #,##0_р_._-;\-* #,##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32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CC"/>
      <name val="Times New Roman"/>
      <family val="1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i/>
      <sz val="10"/>
      <color rgb="FF0000CC"/>
      <name val="Times New Roman"/>
      <family val="1"/>
    </font>
    <font>
      <sz val="9"/>
      <color rgb="FF0000CC"/>
      <name val="Times New Roman"/>
      <family val="1"/>
    </font>
    <font>
      <b/>
      <sz val="11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0" fontId="40" fillId="0" borderId="3">
      <alignment horizontal="left" wrapText="1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4" applyNumberFormat="0" applyAlignment="0" applyProtection="0"/>
    <xf numFmtId="0" fontId="42" fillId="26" borderId="5" applyNumberFormat="0" applyAlignment="0" applyProtection="0"/>
    <xf numFmtId="0" fontId="43" fillId="26" borderId="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180" fontId="4" fillId="0" borderId="9">
      <alignment wrapText="1"/>
      <protection/>
    </xf>
    <xf numFmtId="0" fontId="47" fillId="0" borderId="10" applyNumberFormat="0" applyFill="0" applyAlignment="0" applyProtection="0"/>
    <xf numFmtId="0" fontId="48" fillId="27" borderId="11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right" vertical="top" wrapText="1"/>
    </xf>
    <xf numFmtId="0" fontId="8" fillId="7" borderId="0" xfId="0" applyFont="1" applyFill="1" applyBorder="1" applyAlignment="1">
      <alignment horizontal="left" wrapText="1"/>
    </xf>
    <xf numFmtId="49" fontId="8" fillId="7" borderId="0" xfId="0" applyNumberFormat="1" applyFont="1" applyFill="1" applyBorder="1" applyAlignment="1">
      <alignment horizontal="right"/>
    </xf>
    <xf numFmtId="4" fontId="8" fillId="7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8" fillId="32" borderId="0" xfId="0" applyFont="1" applyFill="1" applyBorder="1" applyAlignment="1">
      <alignment horizontal="left" vertical="top" wrapText="1"/>
    </xf>
    <xf numFmtId="49" fontId="1" fillId="32" borderId="0" xfId="0" applyNumberFormat="1" applyFont="1" applyFill="1" applyBorder="1" applyAlignment="1">
      <alignment horizontal="right" vertical="top"/>
    </xf>
    <xf numFmtId="4" fontId="8" fillId="32" borderId="0" xfId="0" applyNumberFormat="1" applyFont="1" applyFill="1" applyBorder="1" applyAlignment="1">
      <alignment horizontal="right" vertical="top"/>
    </xf>
    <xf numFmtId="0" fontId="1" fillId="32" borderId="0" xfId="0" applyFont="1" applyFill="1" applyAlignment="1">
      <alignment/>
    </xf>
    <xf numFmtId="0" fontId="56" fillId="0" borderId="0" xfId="0" applyNumberFormat="1" applyFont="1" applyFill="1" applyBorder="1" applyAlignment="1">
      <alignment wrapText="1"/>
    </xf>
    <xf numFmtId="4" fontId="1" fillId="32" borderId="0" xfId="0" applyNumberFormat="1" applyFont="1" applyFill="1" applyBorder="1" applyAlignment="1">
      <alignment horizontal="right" vertical="top"/>
    </xf>
    <xf numFmtId="4" fontId="57" fillId="32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4" fontId="57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left" vertical="top" wrapText="1"/>
    </xf>
    <xf numFmtId="49" fontId="1" fillId="7" borderId="0" xfId="0" applyNumberFormat="1" applyFont="1" applyFill="1" applyBorder="1" applyAlignment="1">
      <alignment horizontal="right" vertical="top"/>
    </xf>
    <xf numFmtId="49" fontId="8" fillId="7" borderId="0" xfId="0" applyNumberFormat="1" applyFont="1" applyFill="1" applyBorder="1" applyAlignment="1">
      <alignment horizontal="right" vertical="top"/>
    </xf>
    <xf numFmtId="4" fontId="57" fillId="0" borderId="0" xfId="0" applyNumberFormat="1" applyFont="1" applyBorder="1" applyAlignment="1">
      <alignment horizontal="right" vertical="top"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49" fontId="58" fillId="0" borderId="0" xfId="0" applyNumberFormat="1" applyFont="1" applyFill="1" applyBorder="1" applyAlignment="1">
      <alignment horizontal="right" vertical="top"/>
    </xf>
    <xf numFmtId="49" fontId="59" fillId="7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8" fillId="32" borderId="0" xfId="0" applyFont="1" applyFill="1" applyBorder="1" applyAlignment="1">
      <alignment horizontal="left" vertical="top" wrapText="1" indent="1"/>
    </xf>
    <xf numFmtId="49" fontId="8" fillId="0" borderId="0" xfId="0" applyNumberFormat="1" applyFont="1" applyBorder="1" applyAlignment="1">
      <alignment horizontal="right" vertical="top"/>
    </xf>
    <xf numFmtId="49" fontId="1" fillId="32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1" fillId="7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8" fillId="32" borderId="0" xfId="0" applyNumberFormat="1" applyFont="1" applyFill="1" applyBorder="1" applyAlignment="1">
      <alignment horizontal="center" vertical="top"/>
    </xf>
    <xf numFmtId="49" fontId="8" fillId="32" borderId="0" xfId="0" applyNumberFormat="1" applyFont="1" applyFill="1" applyBorder="1" applyAlignment="1">
      <alignment horizontal="right" vertical="top"/>
    </xf>
    <xf numFmtId="49" fontId="8" fillId="7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vertical="center" wrapText="1"/>
    </xf>
    <xf numFmtId="49" fontId="59" fillId="0" borderId="0" xfId="0" applyNumberFormat="1" applyFont="1" applyFill="1" applyBorder="1" applyAlignment="1">
      <alignment horizontal="right" vertical="top"/>
    </xf>
    <xf numFmtId="49" fontId="8" fillId="7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49" fontId="58" fillId="0" borderId="0" xfId="0" applyNumberFormat="1" applyFont="1" applyFill="1" applyBorder="1" applyAlignment="1">
      <alignment horizontal="center" vertical="top"/>
    </xf>
    <xf numFmtId="49" fontId="59" fillId="7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8" fillId="33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right" wrapText="1"/>
    </xf>
    <xf numFmtId="4" fontId="8" fillId="33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56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0" fontId="62" fillId="0" borderId="14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3" fillId="0" borderId="16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7" fillId="0" borderId="0" xfId="0" applyFont="1" applyFill="1" applyAlignment="1">
      <alignment horizontal="left" indent="20"/>
    </xf>
    <xf numFmtId="0" fontId="6" fillId="0" borderId="0" xfId="0" applyNumberFormat="1" applyFont="1" applyFill="1" applyBorder="1" applyAlignment="1" applyProtection="1">
      <alignment horizontal="left" vertical="top" wrapText="1" indent="20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4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vertical="top"/>
    </xf>
    <xf numFmtId="0" fontId="6" fillId="0" borderId="14" xfId="0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indent="10"/>
    </xf>
    <xf numFmtId="0" fontId="1" fillId="0" borderId="0" xfId="0" applyNumberFormat="1" applyFont="1" applyFill="1" applyBorder="1" applyAlignment="1" applyProtection="1">
      <alignment horizontal="left" vertical="top" wrapText="1" indent="10"/>
      <protection/>
    </xf>
    <xf numFmtId="0" fontId="13" fillId="0" borderId="14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top" wrapText="1" inden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left" indent="20"/>
    </xf>
    <xf numFmtId="0" fontId="1" fillId="0" borderId="0" xfId="0" applyNumberFormat="1" applyFont="1" applyFill="1" applyBorder="1" applyAlignment="1" applyProtection="1">
      <alignment horizontal="left" vertical="top" wrapText="1" indent="20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indent="25"/>
    </xf>
    <xf numFmtId="0" fontId="1" fillId="0" borderId="0" xfId="0" applyNumberFormat="1" applyFont="1" applyFill="1" applyBorder="1" applyAlignment="1" applyProtection="1">
      <alignment horizontal="left" vertical="top" wrapText="1" indent="25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 indent="10"/>
      <protection/>
    </xf>
    <xf numFmtId="0" fontId="13" fillId="0" borderId="14" xfId="0" applyFont="1" applyBorder="1" applyAlignment="1">
      <alignment horizontal="center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7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Г1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C4" sqref="C4"/>
    </sheetView>
  </sheetViews>
  <sheetFormatPr defaultColWidth="8.625" defaultRowHeight="12.75"/>
  <cols>
    <col min="1" max="1" width="18.375" style="100" customWidth="1"/>
    <col min="2" max="2" width="23.50390625" style="101" customWidth="1"/>
    <col min="3" max="3" width="62.625" style="102" customWidth="1"/>
    <col min="4" max="4" width="15.375" style="101" hidden="1" customWidth="1"/>
    <col min="5" max="5" width="2.625" style="101" hidden="1" customWidth="1"/>
    <col min="6" max="6" width="14.625" style="101" customWidth="1"/>
    <col min="7" max="7" width="14.375" style="101" customWidth="1"/>
    <col min="8" max="16384" width="8.625" style="102" customWidth="1"/>
  </cols>
  <sheetData>
    <row r="1" spans="3:8" ht="15">
      <c r="C1" s="160" t="s">
        <v>300</v>
      </c>
      <c r="D1" s="160"/>
      <c r="E1" s="160"/>
      <c r="F1" s="160"/>
      <c r="G1" s="160"/>
      <c r="H1" s="116"/>
    </row>
    <row r="2" spans="1:8" ht="58.5" customHeight="1">
      <c r="A2" s="103"/>
      <c r="B2" s="102"/>
      <c r="C2" s="161" t="s">
        <v>442</v>
      </c>
      <c r="D2" s="161"/>
      <c r="E2" s="161"/>
      <c r="F2" s="161"/>
      <c r="G2" s="161"/>
      <c r="H2" s="91"/>
    </row>
    <row r="3" spans="1:8" ht="15" customHeight="1">
      <c r="A3" s="103"/>
      <c r="B3" s="102"/>
      <c r="C3" s="161" t="s">
        <v>484</v>
      </c>
      <c r="D3" s="161"/>
      <c r="E3" s="161"/>
      <c r="F3" s="161"/>
      <c r="G3" s="161"/>
      <c r="H3" s="91"/>
    </row>
    <row r="4" spans="1:8" ht="15" customHeight="1">
      <c r="A4" s="103"/>
      <c r="B4" s="102"/>
      <c r="D4" s="102"/>
      <c r="E4" s="102"/>
      <c r="F4" s="6"/>
      <c r="G4" s="6"/>
      <c r="H4" s="91"/>
    </row>
    <row r="5" spans="1:7" ht="38.25" customHeight="1">
      <c r="A5" s="162" t="s">
        <v>301</v>
      </c>
      <c r="B5" s="162"/>
      <c r="C5" s="162"/>
      <c r="D5" s="162"/>
      <c r="E5" s="162"/>
      <c r="F5" s="162"/>
      <c r="G5" s="162"/>
    </row>
    <row r="6" spans="1:7" s="101" customFormat="1" ht="75.75" customHeight="1">
      <c r="A6" s="104" t="s">
        <v>302</v>
      </c>
      <c r="B6" s="104" t="s">
        <v>303</v>
      </c>
      <c r="C6" s="104" t="s">
        <v>304</v>
      </c>
      <c r="D6" s="104" t="s">
        <v>305</v>
      </c>
      <c r="E6" s="104" t="s">
        <v>306</v>
      </c>
      <c r="F6" s="104" t="s">
        <v>305</v>
      </c>
      <c r="G6" s="104" t="s">
        <v>306</v>
      </c>
    </row>
    <row r="7" spans="1:7" ht="45" customHeight="1">
      <c r="A7" s="105" t="s">
        <v>3</v>
      </c>
      <c r="B7" s="163" t="s">
        <v>307</v>
      </c>
      <c r="C7" s="163"/>
      <c r="D7" s="106">
        <v>4027064190</v>
      </c>
      <c r="E7" s="106">
        <v>402701001</v>
      </c>
      <c r="F7" s="106">
        <v>4003005702</v>
      </c>
      <c r="G7" s="106">
        <v>400301001</v>
      </c>
    </row>
    <row r="8" spans="1:7" ht="78">
      <c r="A8" s="107" t="s">
        <v>3</v>
      </c>
      <c r="B8" s="108" t="s">
        <v>308</v>
      </c>
      <c r="C8" s="109" t="s">
        <v>309</v>
      </c>
      <c r="D8" s="110"/>
      <c r="E8" s="110"/>
      <c r="F8" s="111"/>
      <c r="G8" s="111"/>
    </row>
    <row r="9" spans="1:7" ht="78">
      <c r="A9" s="107" t="s">
        <v>3</v>
      </c>
      <c r="B9" s="108" t="s">
        <v>310</v>
      </c>
      <c r="C9" s="109" t="s">
        <v>311</v>
      </c>
      <c r="D9" s="117"/>
      <c r="E9" s="117"/>
      <c r="F9" s="118"/>
      <c r="G9" s="118"/>
    </row>
    <row r="10" spans="1:7" ht="30.75">
      <c r="A10" s="107" t="s">
        <v>3</v>
      </c>
      <c r="B10" s="108" t="s">
        <v>312</v>
      </c>
      <c r="C10" s="109" t="s">
        <v>313</v>
      </c>
      <c r="D10" s="117"/>
      <c r="E10" s="117"/>
      <c r="F10" s="118"/>
      <c r="G10" s="118"/>
    </row>
    <row r="11" spans="1:7" ht="78">
      <c r="A11" s="107" t="s">
        <v>3</v>
      </c>
      <c r="B11" s="108" t="s">
        <v>314</v>
      </c>
      <c r="C11" s="109" t="s">
        <v>315</v>
      </c>
      <c r="D11" s="110"/>
      <c r="E11" s="110"/>
      <c r="F11" s="111"/>
      <c r="G11" s="111"/>
    </row>
    <row r="12" spans="1:7" ht="30.75">
      <c r="A12" s="107" t="s">
        <v>3</v>
      </c>
      <c r="B12" s="108" t="s">
        <v>316</v>
      </c>
      <c r="C12" s="109" t="s">
        <v>317</v>
      </c>
      <c r="D12" s="110"/>
      <c r="E12" s="110"/>
      <c r="F12" s="111"/>
      <c r="G12" s="111"/>
    </row>
    <row r="13" spans="1:7" ht="30.75">
      <c r="A13" s="107" t="s">
        <v>3</v>
      </c>
      <c r="B13" s="108" t="s">
        <v>318</v>
      </c>
      <c r="C13" s="109" t="s">
        <v>319</v>
      </c>
      <c r="D13" s="110"/>
      <c r="E13" s="110"/>
      <c r="F13" s="111"/>
      <c r="G13" s="111"/>
    </row>
    <row r="14" spans="1:7" ht="46.5">
      <c r="A14" s="107" t="s">
        <v>3</v>
      </c>
      <c r="B14" s="108" t="s">
        <v>320</v>
      </c>
      <c r="C14" s="109" t="s">
        <v>321</v>
      </c>
      <c r="D14" s="110"/>
      <c r="E14" s="110"/>
      <c r="F14" s="111"/>
      <c r="G14" s="111"/>
    </row>
    <row r="15" spans="1:7" ht="93">
      <c r="A15" s="107" t="s">
        <v>3</v>
      </c>
      <c r="B15" s="112" t="s">
        <v>418</v>
      </c>
      <c r="C15" s="109" t="s">
        <v>419</v>
      </c>
      <c r="D15" s="110"/>
      <c r="E15" s="110"/>
      <c r="F15" s="111"/>
      <c r="G15" s="111"/>
    </row>
    <row r="16" spans="1:7" ht="62.25">
      <c r="A16" s="107" t="s">
        <v>3</v>
      </c>
      <c r="B16" s="112" t="s">
        <v>483</v>
      </c>
      <c r="C16" s="109" t="s">
        <v>431</v>
      </c>
      <c r="D16" s="110"/>
      <c r="E16" s="110"/>
      <c r="F16" s="111"/>
      <c r="G16" s="111"/>
    </row>
    <row r="17" spans="1:7" ht="78">
      <c r="A17" s="107" t="s">
        <v>3</v>
      </c>
      <c r="B17" s="112" t="s">
        <v>370</v>
      </c>
      <c r="C17" s="109" t="s">
        <v>369</v>
      </c>
      <c r="D17" s="110"/>
      <c r="E17" s="110"/>
      <c r="F17" s="111"/>
      <c r="G17" s="111"/>
    </row>
    <row r="18" spans="1:7" ht="78">
      <c r="A18" s="107" t="s">
        <v>3</v>
      </c>
      <c r="B18" s="112" t="s">
        <v>371</v>
      </c>
      <c r="C18" s="109" t="s">
        <v>372</v>
      </c>
      <c r="D18" s="110"/>
      <c r="E18" s="110"/>
      <c r="F18" s="111"/>
      <c r="G18" s="111"/>
    </row>
    <row r="19" spans="1:7" ht="30.75">
      <c r="A19" s="107" t="s">
        <v>3</v>
      </c>
      <c r="B19" s="108" t="s">
        <v>322</v>
      </c>
      <c r="C19" s="109" t="s">
        <v>323</v>
      </c>
      <c r="D19" s="110"/>
      <c r="E19" s="110"/>
      <c r="F19" s="111"/>
      <c r="G19" s="111"/>
    </row>
    <row r="20" spans="1:7" ht="15">
      <c r="A20" s="107" t="s">
        <v>3</v>
      </c>
      <c r="B20" s="108" t="s">
        <v>324</v>
      </c>
      <c r="C20" s="109" t="s">
        <v>325</v>
      </c>
      <c r="D20" s="117"/>
      <c r="E20" s="117"/>
      <c r="F20" s="118"/>
      <c r="G20" s="118"/>
    </row>
    <row r="21" spans="1:7" ht="30.75">
      <c r="A21" s="107" t="s">
        <v>3</v>
      </c>
      <c r="B21" s="108" t="s">
        <v>465</v>
      </c>
      <c r="C21" s="109" t="s">
        <v>283</v>
      </c>
      <c r="D21" s="110"/>
      <c r="E21" s="110"/>
      <c r="F21" s="111"/>
      <c r="G21" s="111"/>
    </row>
    <row r="22" spans="1:7" ht="62.25">
      <c r="A22" s="107" t="s">
        <v>3</v>
      </c>
      <c r="B22" s="108" t="s">
        <v>423</v>
      </c>
      <c r="C22" s="109" t="s">
        <v>466</v>
      </c>
      <c r="D22" s="110"/>
      <c r="E22" s="110"/>
      <c r="F22" s="111"/>
      <c r="G22" s="111"/>
    </row>
    <row r="23" spans="1:7" ht="62.25">
      <c r="A23" s="107" t="s">
        <v>3</v>
      </c>
      <c r="B23" s="108" t="s">
        <v>336</v>
      </c>
      <c r="C23" s="109" t="s">
        <v>287</v>
      </c>
      <c r="D23" s="110"/>
      <c r="E23" s="110"/>
      <c r="F23" s="111"/>
      <c r="G23" s="111"/>
    </row>
    <row r="24" spans="1:7" ht="62.25">
      <c r="A24" s="107" t="s">
        <v>3</v>
      </c>
      <c r="B24" s="108" t="s">
        <v>441</v>
      </c>
      <c r="C24" s="109" t="s">
        <v>467</v>
      </c>
      <c r="D24" s="110"/>
      <c r="E24" s="110"/>
      <c r="F24" s="111"/>
      <c r="G24" s="111"/>
    </row>
    <row r="25" spans="1:7" ht="46.5">
      <c r="A25" s="107" t="s">
        <v>3</v>
      </c>
      <c r="B25" s="108" t="s">
        <v>440</v>
      </c>
      <c r="C25" s="109" t="s">
        <v>433</v>
      </c>
      <c r="D25" s="110"/>
      <c r="E25" s="110"/>
      <c r="F25" s="111"/>
      <c r="G25" s="111"/>
    </row>
    <row r="26" spans="1:7" ht="62.25">
      <c r="A26" s="107" t="s">
        <v>3</v>
      </c>
      <c r="B26" s="108" t="s">
        <v>468</v>
      </c>
      <c r="C26" s="109" t="s">
        <v>469</v>
      </c>
      <c r="D26" s="110"/>
      <c r="E26" s="110"/>
      <c r="F26" s="111"/>
      <c r="G26" s="111"/>
    </row>
    <row r="27" spans="1:7" ht="156">
      <c r="A27" s="107" t="s">
        <v>3</v>
      </c>
      <c r="B27" s="108" t="s">
        <v>373</v>
      </c>
      <c r="C27" s="109" t="s">
        <v>422</v>
      </c>
      <c r="D27" s="110"/>
      <c r="E27" s="110"/>
      <c r="F27" s="111"/>
      <c r="G27" s="111"/>
    </row>
    <row r="28" spans="1:7" ht="46.5">
      <c r="A28" s="107" t="s">
        <v>3</v>
      </c>
      <c r="B28" s="108" t="s">
        <v>326</v>
      </c>
      <c r="C28" s="109" t="s">
        <v>327</v>
      </c>
      <c r="D28" s="110"/>
      <c r="E28" s="110"/>
      <c r="F28" s="111"/>
      <c r="G28" s="111"/>
    </row>
    <row r="29" spans="1:7" ht="62.25">
      <c r="A29" s="107" t="s">
        <v>3</v>
      </c>
      <c r="B29" s="108" t="s">
        <v>470</v>
      </c>
      <c r="C29" s="109" t="s">
        <v>471</v>
      </c>
      <c r="D29" s="110"/>
      <c r="E29" s="110"/>
      <c r="F29" s="111"/>
      <c r="G29" s="111"/>
    </row>
    <row r="30" spans="1:7" ht="62.25">
      <c r="A30" s="107" t="s">
        <v>3</v>
      </c>
      <c r="B30" s="108" t="s">
        <v>337</v>
      </c>
      <c r="C30" s="109" t="s">
        <v>338</v>
      </c>
      <c r="D30" s="110"/>
      <c r="E30" s="110"/>
      <c r="F30" s="111"/>
      <c r="G30" s="111"/>
    </row>
    <row r="31" spans="1:7" ht="78">
      <c r="A31" s="107" t="s">
        <v>3</v>
      </c>
      <c r="B31" s="108" t="s">
        <v>472</v>
      </c>
      <c r="C31" s="109" t="s">
        <v>473</v>
      </c>
      <c r="D31" s="110"/>
      <c r="E31" s="110"/>
      <c r="F31" s="111"/>
      <c r="G31" s="111"/>
    </row>
    <row r="32" spans="1:7" ht="62.25">
      <c r="A32" s="107" t="s">
        <v>3</v>
      </c>
      <c r="B32" s="108" t="s">
        <v>339</v>
      </c>
      <c r="C32" s="109" t="s">
        <v>340</v>
      </c>
      <c r="D32" s="110"/>
      <c r="E32" s="110"/>
      <c r="F32" s="111"/>
      <c r="G32" s="111"/>
    </row>
    <row r="33" spans="1:7" ht="78">
      <c r="A33" s="107" t="s">
        <v>3</v>
      </c>
      <c r="B33" s="108" t="s">
        <v>341</v>
      </c>
      <c r="C33" s="109" t="s">
        <v>342</v>
      </c>
      <c r="D33" s="110"/>
      <c r="E33" s="110"/>
      <c r="F33" s="111"/>
      <c r="G33" s="111"/>
    </row>
    <row r="34" spans="1:7" ht="30.75">
      <c r="A34" s="107" t="s">
        <v>328</v>
      </c>
      <c r="B34" s="108" t="s">
        <v>334</v>
      </c>
      <c r="C34" s="111" t="s">
        <v>335</v>
      </c>
      <c r="D34" s="118"/>
      <c r="E34" s="118"/>
      <c r="F34" s="118"/>
      <c r="G34" s="118"/>
    </row>
    <row r="35" spans="1:7" ht="78">
      <c r="A35" s="107" t="s">
        <v>3</v>
      </c>
      <c r="B35" s="108" t="s">
        <v>343</v>
      </c>
      <c r="C35" s="111" t="s">
        <v>344</v>
      </c>
      <c r="D35" s="117"/>
      <c r="E35" s="117"/>
      <c r="F35" s="118"/>
      <c r="G35" s="118"/>
    </row>
    <row r="36" spans="1:7" ht="52.5" customHeight="1">
      <c r="A36" s="158" t="s">
        <v>329</v>
      </c>
      <c r="B36" s="164"/>
      <c r="C36" s="164"/>
      <c r="D36" s="164"/>
      <c r="E36" s="164"/>
      <c r="F36" s="164"/>
      <c r="G36" s="159"/>
    </row>
    <row r="37" spans="1:7" ht="47.25" customHeight="1">
      <c r="A37" s="113" t="s">
        <v>330</v>
      </c>
      <c r="B37" s="158" t="s">
        <v>331</v>
      </c>
      <c r="C37" s="159"/>
      <c r="D37" s="114">
        <v>4027064190</v>
      </c>
      <c r="E37" s="114">
        <v>402701001</v>
      </c>
      <c r="F37" s="114">
        <v>4003027329</v>
      </c>
      <c r="G37" s="115">
        <v>400301001</v>
      </c>
    </row>
    <row r="38" spans="1:7" ht="30.75">
      <c r="A38" s="107" t="s">
        <v>330</v>
      </c>
      <c r="B38" s="108" t="s">
        <v>322</v>
      </c>
      <c r="C38" s="111" t="s">
        <v>323</v>
      </c>
      <c r="D38" s="118"/>
      <c r="E38" s="118"/>
      <c r="F38" s="118"/>
      <c r="G38" s="118"/>
    </row>
    <row r="39" spans="1:7" ht="93">
      <c r="A39" s="107" t="s">
        <v>330</v>
      </c>
      <c r="B39" s="108" t="s">
        <v>332</v>
      </c>
      <c r="C39" s="111" t="s">
        <v>333</v>
      </c>
      <c r="D39" s="118"/>
      <c r="E39" s="118"/>
      <c r="F39" s="118"/>
      <c r="G39" s="118"/>
    </row>
  </sheetData>
  <sheetProtection/>
  <mergeCells count="7">
    <mergeCell ref="B37:C37"/>
    <mergeCell ref="C1:G1"/>
    <mergeCell ref="C2:G2"/>
    <mergeCell ref="C3:G3"/>
    <mergeCell ref="A5:G5"/>
    <mergeCell ref="B7:C7"/>
    <mergeCell ref="A36:G36"/>
  </mergeCells>
  <printOptions/>
  <pageMargins left="0.7874015748031497" right="0.3937007874015748" top="0.7874015748031497" bottom="0.7874015748031497" header="0.31496062992125984" footer="0.31496062992125984"/>
  <pageSetup fitToHeight="100" fitToWidth="1"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0">
      <selection activeCell="D20" sqref="D20"/>
    </sheetView>
  </sheetViews>
  <sheetFormatPr defaultColWidth="9.375" defaultRowHeight="12.75"/>
  <cols>
    <col min="1" max="1" width="59.375" style="1" customWidth="1"/>
    <col min="2" max="2" width="10.125" style="7" customWidth="1"/>
    <col min="3" max="3" width="13.625" style="1" customWidth="1"/>
    <col min="4" max="4" width="13.875" style="1" customWidth="1"/>
    <col min="5" max="16384" width="9.375" style="77" customWidth="1"/>
  </cols>
  <sheetData>
    <row r="1" spans="2:4" ht="12.75">
      <c r="B1" s="168" t="s">
        <v>295</v>
      </c>
      <c r="C1" s="168"/>
      <c r="D1" s="168"/>
    </row>
    <row r="2" spans="2:4" ht="88.5" customHeight="1">
      <c r="B2" s="167" t="s">
        <v>442</v>
      </c>
      <c r="C2" s="167"/>
      <c r="D2" s="167"/>
    </row>
    <row r="3" spans="2:4" ht="12.75">
      <c r="B3" s="167" t="s">
        <v>484</v>
      </c>
      <c r="C3" s="167"/>
      <c r="D3" s="167"/>
    </row>
    <row r="4" ht="12.75" customHeight="1">
      <c r="C4" s="73"/>
    </row>
    <row r="5" spans="1:4" ht="48" customHeight="1">
      <c r="A5" s="165" t="s">
        <v>453</v>
      </c>
      <c r="B5" s="165"/>
      <c r="C5" s="165"/>
      <c r="D5" s="165"/>
    </row>
    <row r="6" ht="15" customHeight="1">
      <c r="C6" s="8" t="s">
        <v>5</v>
      </c>
    </row>
    <row r="7" spans="1:4" ht="66" customHeight="1">
      <c r="A7" s="9" t="s">
        <v>9</v>
      </c>
      <c r="B7" s="10" t="s">
        <v>155</v>
      </c>
      <c r="C7" s="10" t="s">
        <v>446</v>
      </c>
      <c r="D7" s="10" t="s">
        <v>447</v>
      </c>
    </row>
    <row r="8" spans="1:4" ht="12.75">
      <c r="A8" s="9">
        <v>1</v>
      </c>
      <c r="B8" s="12" t="s">
        <v>0</v>
      </c>
      <c r="C8" s="13" t="s">
        <v>1</v>
      </c>
      <c r="D8" s="13" t="s">
        <v>20</v>
      </c>
    </row>
    <row r="9" spans="1:4" ht="12.75">
      <c r="A9" s="18" t="s">
        <v>211</v>
      </c>
      <c r="B9" s="79"/>
      <c r="C9" s="80">
        <f>C10+C15+C17+C19+C22+C26+C28+C30+C33+C35</f>
        <v>144796104.07</v>
      </c>
      <c r="D9" s="80">
        <f>D10+D15+D17+D19+D22+D26+D28+D30+D33+D35</f>
        <v>146956039.66</v>
      </c>
    </row>
    <row r="10" spans="1:4" ht="12.75">
      <c r="A10" s="15" t="s">
        <v>212</v>
      </c>
      <c r="B10" s="88" t="s">
        <v>229</v>
      </c>
      <c r="C10" s="39">
        <f>SUM(C11:C14)</f>
        <v>24099069.83</v>
      </c>
      <c r="D10" s="39">
        <f>SUM(D11:D14)</f>
        <v>24491603.73</v>
      </c>
    </row>
    <row r="11" spans="1:4" ht="39">
      <c r="A11" s="78" t="s">
        <v>10</v>
      </c>
      <c r="B11" s="59" t="s">
        <v>156</v>
      </c>
      <c r="C11" s="36">
        <f>приложение_4!F12</f>
        <v>2068920</v>
      </c>
      <c r="D11" s="36">
        <f>приложение_4!G12</f>
        <v>2068920</v>
      </c>
    </row>
    <row r="12" spans="1:4" ht="39">
      <c r="A12" s="78" t="s">
        <v>136</v>
      </c>
      <c r="B12" s="59" t="s">
        <v>157</v>
      </c>
      <c r="C12" s="36">
        <f>приложение_4!F17</f>
        <v>12355571.209999999</v>
      </c>
      <c r="D12" s="36">
        <f>приложение_4!G17</f>
        <v>12355571.11</v>
      </c>
    </row>
    <row r="13" spans="1:4" ht="12.75">
      <c r="A13" s="78" t="s">
        <v>262</v>
      </c>
      <c r="B13" s="59" t="s">
        <v>263</v>
      </c>
      <c r="C13" s="36">
        <f>приложение_4!F29</f>
        <v>200000</v>
      </c>
      <c r="D13" s="36">
        <f>приложение_4!G29</f>
        <v>200000</v>
      </c>
    </row>
    <row r="14" spans="1:4" ht="12.75">
      <c r="A14" s="78" t="s">
        <v>11</v>
      </c>
      <c r="B14" s="59" t="s">
        <v>158</v>
      </c>
      <c r="C14" s="36">
        <f>приложение_4!F35</f>
        <v>9474578.620000001</v>
      </c>
      <c r="D14" s="36">
        <f>приложение_4!G35</f>
        <v>9867112.620000001</v>
      </c>
    </row>
    <row r="15" spans="1:4" ht="12.75">
      <c r="A15" s="40" t="s">
        <v>213</v>
      </c>
      <c r="B15" s="60" t="s">
        <v>230</v>
      </c>
      <c r="C15" s="39">
        <f>C16</f>
        <v>790200</v>
      </c>
      <c r="D15" s="39">
        <f>D16</f>
        <v>790200</v>
      </c>
    </row>
    <row r="16" spans="1:4" ht="12.75">
      <c r="A16" s="78" t="s">
        <v>12</v>
      </c>
      <c r="B16" s="59" t="s">
        <v>159</v>
      </c>
      <c r="C16" s="36">
        <f>приложение_4!F81</f>
        <v>790200</v>
      </c>
      <c r="D16" s="36">
        <f>приложение_4!G81</f>
        <v>790200</v>
      </c>
    </row>
    <row r="17" spans="1:4" ht="26.25">
      <c r="A17" s="40" t="s">
        <v>396</v>
      </c>
      <c r="B17" s="60" t="s">
        <v>231</v>
      </c>
      <c r="C17" s="39">
        <f>C18</f>
        <v>4623307.97</v>
      </c>
      <c r="D17" s="39">
        <f>D18</f>
        <v>4623307.97</v>
      </c>
    </row>
    <row r="18" spans="1:4" ht="26.25">
      <c r="A18" s="78" t="s">
        <v>488</v>
      </c>
      <c r="B18" s="59" t="s">
        <v>245</v>
      </c>
      <c r="C18" s="36">
        <f>приложение_4!F90</f>
        <v>4623307.97</v>
      </c>
      <c r="D18" s="36">
        <f>приложение_4!G90</f>
        <v>4623307.97</v>
      </c>
    </row>
    <row r="19" spans="1:4" ht="12.75">
      <c r="A19" s="40" t="s">
        <v>214</v>
      </c>
      <c r="B19" s="60" t="s">
        <v>232</v>
      </c>
      <c r="C19" s="39">
        <f>C21+C20</f>
        <v>31265953</v>
      </c>
      <c r="D19" s="39">
        <f>D21+D20</f>
        <v>33632280.43</v>
      </c>
    </row>
    <row r="20" spans="1:4" ht="12.75">
      <c r="A20" s="78" t="s">
        <v>13</v>
      </c>
      <c r="B20" s="59" t="s">
        <v>160</v>
      </c>
      <c r="C20" s="36">
        <f>приложение_4!F115</f>
        <v>30765953</v>
      </c>
      <c r="D20" s="36">
        <f>приложение_4!G115</f>
        <v>32752742</v>
      </c>
    </row>
    <row r="21" spans="1:4" ht="12.75">
      <c r="A21" s="78" t="s">
        <v>14</v>
      </c>
      <c r="B21" s="59" t="s">
        <v>161</v>
      </c>
      <c r="C21" s="36">
        <f>приложение_4!F130</f>
        <v>500000</v>
      </c>
      <c r="D21" s="36">
        <f>приложение_4!G130</f>
        <v>879538.4299999999</v>
      </c>
    </row>
    <row r="22" spans="1:4" ht="12.75">
      <c r="A22" s="40" t="s">
        <v>215</v>
      </c>
      <c r="B22" s="60" t="s">
        <v>233</v>
      </c>
      <c r="C22" s="39">
        <f>C23+C24+C25</f>
        <v>54384745.07</v>
      </c>
      <c r="D22" s="39">
        <f>D23+D24+D25</f>
        <v>53141360.53</v>
      </c>
    </row>
    <row r="23" spans="1:4" ht="12.75">
      <c r="A23" s="78" t="s">
        <v>15</v>
      </c>
      <c r="B23" s="59" t="s">
        <v>162</v>
      </c>
      <c r="C23" s="36">
        <f>приложение_4!F140</f>
        <v>1439100</v>
      </c>
      <c r="D23" s="36">
        <f>приложение_4!G140</f>
        <v>1424100</v>
      </c>
    </row>
    <row r="24" spans="1:4" ht="12.75">
      <c r="A24" s="78" t="s">
        <v>16</v>
      </c>
      <c r="B24" s="59" t="s">
        <v>163</v>
      </c>
      <c r="C24" s="36">
        <f>приложение_4!F151</f>
        <v>20282888.15</v>
      </c>
      <c r="D24" s="36">
        <f>приложение_4!G151</f>
        <v>20282888.15</v>
      </c>
    </row>
    <row r="25" spans="1:4" ht="12.75">
      <c r="A25" s="78" t="s">
        <v>17</v>
      </c>
      <c r="B25" s="59" t="s">
        <v>164</v>
      </c>
      <c r="C25" s="36">
        <f>приложение_4!F177</f>
        <v>32662756.92</v>
      </c>
      <c r="D25" s="36">
        <f>приложение_4!G177</f>
        <v>31434372.38</v>
      </c>
    </row>
    <row r="26" spans="1:4" ht="12.75">
      <c r="A26" s="40" t="s">
        <v>216</v>
      </c>
      <c r="B26" s="60" t="s">
        <v>234</v>
      </c>
      <c r="C26" s="39">
        <f>C27</f>
        <v>250000</v>
      </c>
      <c r="D26" s="39">
        <f>D27</f>
        <v>250000</v>
      </c>
    </row>
    <row r="27" spans="1:4" ht="12.75">
      <c r="A27" s="78" t="s">
        <v>18</v>
      </c>
      <c r="B27" s="59" t="s">
        <v>165</v>
      </c>
      <c r="C27" s="36">
        <f>приложение_4!F205</f>
        <v>250000</v>
      </c>
      <c r="D27" s="36">
        <f>приложение_4!G205</f>
        <v>250000</v>
      </c>
    </row>
    <row r="28" spans="1:4" ht="12.75">
      <c r="A28" s="40" t="s">
        <v>217</v>
      </c>
      <c r="B28" s="60" t="s">
        <v>235</v>
      </c>
      <c r="C28" s="39">
        <f>C29</f>
        <v>14629885</v>
      </c>
      <c r="D28" s="39">
        <f>D29</f>
        <v>14629885</v>
      </c>
    </row>
    <row r="29" spans="1:4" ht="12.75">
      <c r="A29" s="78" t="s">
        <v>96</v>
      </c>
      <c r="B29" s="59" t="s">
        <v>166</v>
      </c>
      <c r="C29" s="36">
        <f>приложение_4!F212</f>
        <v>14629885</v>
      </c>
      <c r="D29" s="36">
        <f>приложение_4!G212</f>
        <v>14629885</v>
      </c>
    </row>
    <row r="30" spans="1:4" ht="12.75">
      <c r="A30" s="40" t="s">
        <v>218</v>
      </c>
      <c r="B30" s="60" t="s">
        <v>236</v>
      </c>
      <c r="C30" s="39">
        <f>C31+C32</f>
        <v>1710360</v>
      </c>
      <c r="D30" s="39">
        <f>D31+D32</f>
        <v>1710360</v>
      </c>
    </row>
    <row r="31" spans="1:4" ht="12.75">
      <c r="A31" s="78" t="s">
        <v>19</v>
      </c>
      <c r="B31" s="59" t="s">
        <v>167</v>
      </c>
      <c r="C31" s="36">
        <f>приложение_4!F236</f>
        <v>75000</v>
      </c>
      <c r="D31" s="36">
        <f>приложение_4!G236</f>
        <v>75000</v>
      </c>
    </row>
    <row r="32" spans="1:4" ht="12.75">
      <c r="A32" s="78" t="s">
        <v>244</v>
      </c>
      <c r="B32" s="59" t="s">
        <v>243</v>
      </c>
      <c r="C32" s="36">
        <f>приложение_4!F242</f>
        <v>1635360</v>
      </c>
      <c r="D32" s="36">
        <f>приложение_4!G242</f>
        <v>1635360</v>
      </c>
    </row>
    <row r="33" spans="1:4" ht="12.75">
      <c r="A33" s="40" t="s">
        <v>219</v>
      </c>
      <c r="B33" s="60" t="s">
        <v>237</v>
      </c>
      <c r="C33" s="39">
        <f>C34</f>
        <v>12032583.2</v>
      </c>
      <c r="D33" s="39">
        <f>D34</f>
        <v>12677042</v>
      </c>
    </row>
    <row r="34" spans="1:4" ht="12.75">
      <c r="A34" s="78" t="s">
        <v>123</v>
      </c>
      <c r="B34" s="59" t="s">
        <v>168</v>
      </c>
      <c r="C34" s="36">
        <f>приложение_4!F264</f>
        <v>12032583.2</v>
      </c>
      <c r="D34" s="36">
        <f>приложение_4!G264</f>
        <v>12677042</v>
      </c>
    </row>
    <row r="35" spans="1:4" ht="12.75">
      <c r="A35" s="40" t="s">
        <v>268</v>
      </c>
      <c r="B35" s="60" t="s">
        <v>269</v>
      </c>
      <c r="C35" s="39">
        <f>C36</f>
        <v>1010000</v>
      </c>
      <c r="D35" s="39">
        <f>D36</f>
        <v>1010000</v>
      </c>
    </row>
    <row r="36" spans="1:4" ht="12.75">
      <c r="A36" s="40" t="s">
        <v>270</v>
      </c>
      <c r="B36" s="59" t="s">
        <v>271</v>
      </c>
      <c r="C36" s="36">
        <f>приложение_4!F281</f>
        <v>1010000</v>
      </c>
      <c r="D36" s="36">
        <f>приложение_4!G281</f>
        <v>1010000</v>
      </c>
    </row>
    <row r="37" spans="1:4" ht="12.75">
      <c r="A37" s="37"/>
      <c r="B37" s="54"/>
      <c r="C37" s="37"/>
      <c r="D37" s="37"/>
    </row>
    <row r="38" spans="1:4" ht="12.75">
      <c r="A38" s="37"/>
      <c r="B38" s="54"/>
      <c r="C38" s="37"/>
      <c r="D38" s="37"/>
    </row>
    <row r="39" spans="1:4" ht="12.75">
      <c r="A39" s="37"/>
      <c r="B39" s="54"/>
      <c r="C39" s="37"/>
      <c r="D39" s="37"/>
    </row>
    <row r="40" spans="1:4" ht="12.75">
      <c r="A40" s="37"/>
      <c r="B40" s="54"/>
      <c r="C40" s="37"/>
      <c r="D40" s="37"/>
    </row>
    <row r="41" spans="1:4" ht="12.75">
      <c r="A41" s="37"/>
      <c r="B41" s="37"/>
      <c r="C41" s="37"/>
      <c r="D41" s="37"/>
    </row>
    <row r="42" spans="1:4" ht="12.75">
      <c r="A42" s="37"/>
      <c r="B42" s="37"/>
      <c r="C42" s="37"/>
      <c r="D42" s="37"/>
    </row>
    <row r="43" spans="1:4" ht="12.75">
      <c r="A43" s="37"/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</sheetData>
  <sheetProtection/>
  <mergeCells count="4">
    <mergeCell ref="B1:D1"/>
    <mergeCell ref="B2:D2"/>
    <mergeCell ref="B3:D3"/>
    <mergeCell ref="A5:D5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SheetLayoutView="100" zoomScalePageLayoutView="0" workbookViewId="0" topLeftCell="A1">
      <selection activeCell="B12" sqref="B12"/>
    </sheetView>
  </sheetViews>
  <sheetFormatPr defaultColWidth="9.375" defaultRowHeight="12.75"/>
  <cols>
    <col min="1" max="1" width="57.125" style="3" customWidth="1"/>
    <col min="2" max="2" width="27.50390625" style="3" customWidth="1"/>
    <col min="3" max="3" width="15.875" style="3" customWidth="1"/>
    <col min="4" max="4" width="11.875" style="3" customWidth="1"/>
    <col min="5" max="16384" width="9.375" style="3" customWidth="1"/>
  </cols>
  <sheetData>
    <row r="1" spans="1:5" ht="13.5">
      <c r="A1" s="90"/>
      <c r="B1" s="168" t="s">
        <v>278</v>
      </c>
      <c r="C1" s="168"/>
      <c r="D1" s="90"/>
      <c r="E1" s="90"/>
    </row>
    <row r="2" spans="1:5" ht="73.5" customHeight="1">
      <c r="A2" s="91"/>
      <c r="B2" s="167" t="s">
        <v>442</v>
      </c>
      <c r="C2" s="167"/>
      <c r="D2" s="91"/>
      <c r="E2" s="91"/>
    </row>
    <row r="3" spans="1:5" ht="13.5">
      <c r="A3" s="91"/>
      <c r="B3" s="167" t="s">
        <v>485</v>
      </c>
      <c r="C3" s="167"/>
      <c r="D3" s="91"/>
      <c r="E3" s="91"/>
    </row>
    <row r="4" spans="1:3" ht="13.5">
      <c r="A4" s="1"/>
      <c r="B4" s="1"/>
      <c r="C4" s="2"/>
    </row>
    <row r="5" spans="1:3" s="92" customFormat="1" ht="48" customHeight="1">
      <c r="A5" s="170" t="s">
        <v>454</v>
      </c>
      <c r="B5" s="170"/>
      <c r="C5" s="170"/>
    </row>
    <row r="6" spans="1:3" s="92" customFormat="1" ht="13.5">
      <c r="A6" s="93"/>
      <c r="B6" s="93"/>
      <c r="C6" s="94" t="s">
        <v>279</v>
      </c>
    </row>
    <row r="7" spans="1:3" ht="39.75" customHeight="1">
      <c r="A7" s="95" t="s">
        <v>280</v>
      </c>
      <c r="B7" s="96" t="s">
        <v>281</v>
      </c>
      <c r="C7" s="99" t="s">
        <v>296</v>
      </c>
    </row>
    <row r="8" spans="1:3" ht="13.5">
      <c r="A8" s="9">
        <v>1</v>
      </c>
      <c r="B8" s="9">
        <v>2</v>
      </c>
      <c r="C8" s="12" t="s">
        <v>1</v>
      </c>
    </row>
    <row r="9" spans="1:3" ht="13.5">
      <c r="A9" s="4" t="s">
        <v>282</v>
      </c>
      <c r="B9" s="4"/>
      <c r="C9" s="97">
        <f>SUM(C10:C14)</f>
        <v>41792124.73</v>
      </c>
    </row>
    <row r="10" spans="1:3" ht="27">
      <c r="A10" s="5" t="s">
        <v>283</v>
      </c>
      <c r="B10" s="86" t="s">
        <v>284</v>
      </c>
      <c r="C10" s="98">
        <v>28172779</v>
      </c>
    </row>
    <row r="11" spans="1:3" ht="54.75">
      <c r="A11" s="5" t="s">
        <v>439</v>
      </c>
      <c r="B11" s="86" t="s">
        <v>438</v>
      </c>
      <c r="C11" s="98">
        <f>9005169.93-2902957.12</f>
        <v>6102212.81</v>
      </c>
    </row>
    <row r="12" spans="1:3" ht="54.75">
      <c r="A12" s="5" t="s">
        <v>287</v>
      </c>
      <c r="B12" s="86" t="s">
        <v>286</v>
      </c>
      <c r="C12" s="98">
        <v>2902957.12</v>
      </c>
    </row>
    <row r="13" spans="1:3" ht="128.25" customHeight="1">
      <c r="A13" s="5" t="s">
        <v>435</v>
      </c>
      <c r="B13" s="86" t="s">
        <v>298</v>
      </c>
      <c r="C13" s="154">
        <v>3823975.8</v>
      </c>
    </row>
    <row r="14" spans="1:3" ht="53.25" customHeight="1">
      <c r="A14" s="5" t="s">
        <v>327</v>
      </c>
      <c r="B14" s="86" t="s">
        <v>285</v>
      </c>
      <c r="C14" s="98">
        <v>790200</v>
      </c>
    </row>
  </sheetData>
  <sheetProtection/>
  <mergeCells count="4">
    <mergeCell ref="B1:C1"/>
    <mergeCell ref="B2:C2"/>
    <mergeCell ref="B3:C3"/>
    <mergeCell ref="A5:C5"/>
  </mergeCells>
  <printOptions/>
  <pageMargins left="0.7874015748031497" right="0.3937007874015748" top="0.3937007874015748" bottom="0.3937007874015748" header="0.31496062992125984" footer="0.31496062992125984"/>
  <pageSetup fitToHeight="100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SheetLayoutView="100" zoomScalePageLayoutView="0" workbookViewId="0" topLeftCell="A1">
      <selection activeCell="D12" sqref="D12"/>
    </sheetView>
  </sheetViews>
  <sheetFormatPr defaultColWidth="9.375" defaultRowHeight="12.75"/>
  <cols>
    <col min="1" max="1" width="57.125" style="3" customWidth="1"/>
    <col min="2" max="2" width="27.50390625" style="3" customWidth="1"/>
    <col min="3" max="3" width="15.875" style="3" customWidth="1"/>
    <col min="4" max="4" width="16.50390625" style="3" customWidth="1"/>
    <col min="5" max="16384" width="9.375" style="3" customWidth="1"/>
  </cols>
  <sheetData>
    <row r="1" spans="1:5" ht="13.5">
      <c r="A1" s="90"/>
      <c r="B1" s="168" t="s">
        <v>299</v>
      </c>
      <c r="C1" s="168"/>
      <c r="D1" s="90"/>
      <c r="E1" s="90"/>
    </row>
    <row r="2" spans="1:5" ht="73.5" customHeight="1">
      <c r="A2" s="91"/>
      <c r="B2" s="167" t="s">
        <v>442</v>
      </c>
      <c r="C2" s="167"/>
      <c r="D2" s="91"/>
      <c r="E2" s="91"/>
    </row>
    <row r="3" spans="1:5" ht="13.5">
      <c r="A3" s="91"/>
      <c r="B3" s="167" t="s">
        <v>484</v>
      </c>
      <c r="C3" s="167"/>
      <c r="D3" s="91"/>
      <c r="E3" s="91"/>
    </row>
    <row r="4" spans="1:3" ht="13.5">
      <c r="A4" s="1"/>
      <c r="B4" s="1"/>
      <c r="C4" s="2"/>
    </row>
    <row r="5" spans="1:3" s="92" customFormat="1" ht="48" customHeight="1">
      <c r="A5" s="170" t="s">
        <v>455</v>
      </c>
      <c r="B5" s="170"/>
      <c r="C5" s="170"/>
    </row>
    <row r="6" spans="1:3" s="92" customFormat="1" ht="13.5">
      <c r="A6" s="93"/>
      <c r="B6" s="93"/>
      <c r="C6" s="94" t="s">
        <v>279</v>
      </c>
    </row>
    <row r="7" spans="1:4" ht="39.75" customHeight="1">
      <c r="A7" s="95" t="s">
        <v>280</v>
      </c>
      <c r="B7" s="96" t="s">
        <v>281</v>
      </c>
      <c r="C7" s="99" t="s">
        <v>297</v>
      </c>
      <c r="D7" s="99" t="s">
        <v>456</v>
      </c>
    </row>
    <row r="8" spans="1:4" ht="13.5">
      <c r="A8" s="9">
        <v>1</v>
      </c>
      <c r="B8" s="9">
        <v>2</v>
      </c>
      <c r="C8" s="12" t="s">
        <v>1</v>
      </c>
      <c r="D8" s="12" t="s">
        <v>20</v>
      </c>
    </row>
    <row r="9" spans="1:4" ht="13.5">
      <c r="A9" s="4" t="s">
        <v>282</v>
      </c>
      <c r="B9" s="4"/>
      <c r="C9" s="97">
        <f>SUM(C10:C14)</f>
        <v>42005294.06999999</v>
      </c>
      <c r="D9" s="97">
        <f>SUM(D10:D14)</f>
        <v>42287929.66</v>
      </c>
    </row>
    <row r="10" spans="1:4" ht="27">
      <c r="A10" s="5" t="s">
        <v>283</v>
      </c>
      <c r="B10" s="86" t="s">
        <v>284</v>
      </c>
      <c r="C10" s="98">
        <v>28140195</v>
      </c>
      <c r="D10" s="98">
        <v>28081246</v>
      </c>
    </row>
    <row r="11" spans="1:4" ht="27">
      <c r="A11" s="5" t="s">
        <v>434</v>
      </c>
      <c r="B11" s="86" t="s">
        <v>286</v>
      </c>
      <c r="C11" s="154">
        <v>9250923.27</v>
      </c>
      <c r="D11" s="154">
        <v>9250923.27</v>
      </c>
    </row>
    <row r="12" spans="1:4" ht="128.25" customHeight="1">
      <c r="A12" s="5" t="s">
        <v>435</v>
      </c>
      <c r="B12" s="86" t="s">
        <v>298</v>
      </c>
      <c r="C12" s="154">
        <v>3823975.8</v>
      </c>
      <c r="D12" s="154">
        <v>3823975.8</v>
      </c>
    </row>
    <row r="13" spans="1:4" ht="41.25">
      <c r="A13" s="5" t="s">
        <v>433</v>
      </c>
      <c r="B13" s="86" t="s">
        <v>432</v>
      </c>
      <c r="C13" s="154">
        <v>0</v>
      </c>
      <c r="D13" s="154">
        <v>341584.59</v>
      </c>
    </row>
    <row r="14" spans="1:4" ht="53.25" customHeight="1">
      <c r="A14" s="5" t="s">
        <v>327</v>
      </c>
      <c r="B14" s="86" t="s">
        <v>285</v>
      </c>
      <c r="C14" s="98">
        <v>790200</v>
      </c>
      <c r="D14" s="98">
        <v>790200</v>
      </c>
    </row>
  </sheetData>
  <sheetProtection/>
  <mergeCells count="4">
    <mergeCell ref="B1:C1"/>
    <mergeCell ref="B2:C2"/>
    <mergeCell ref="B3:C3"/>
    <mergeCell ref="A5:C5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SheetLayoutView="100" zoomScalePageLayoutView="0" workbookViewId="0" topLeftCell="A1">
      <selection activeCell="A4" sqref="A4"/>
    </sheetView>
  </sheetViews>
  <sheetFormatPr defaultColWidth="9.375" defaultRowHeight="12.75"/>
  <cols>
    <col min="1" max="1" width="61.875" style="3" customWidth="1"/>
    <col min="2" max="2" width="23.375" style="3" customWidth="1"/>
    <col min="3" max="16384" width="9.375" style="3" customWidth="1"/>
  </cols>
  <sheetData>
    <row r="1" spans="1:4" ht="13.5">
      <c r="A1" s="171" t="s">
        <v>374</v>
      </c>
      <c r="B1" s="171"/>
      <c r="C1" s="90"/>
      <c r="D1" s="90"/>
    </row>
    <row r="2" spans="1:4" ht="67.5" customHeight="1">
      <c r="A2" s="172" t="s">
        <v>442</v>
      </c>
      <c r="B2" s="172"/>
      <c r="C2" s="91"/>
      <c r="D2" s="91"/>
    </row>
    <row r="3" spans="1:4" ht="13.5">
      <c r="A3" s="172" t="s">
        <v>485</v>
      </c>
      <c r="B3" s="172"/>
      <c r="C3" s="91"/>
      <c r="D3" s="91"/>
    </row>
    <row r="4" spans="1:2" ht="13.5">
      <c r="A4" s="1"/>
      <c r="B4" s="2"/>
    </row>
    <row r="5" spans="1:2" s="92" customFormat="1" ht="48" customHeight="1">
      <c r="A5" s="170" t="s">
        <v>457</v>
      </c>
      <c r="B5" s="170"/>
    </row>
    <row r="6" spans="1:2" s="92" customFormat="1" ht="13.5">
      <c r="A6" s="93"/>
      <c r="B6" s="94" t="s">
        <v>279</v>
      </c>
    </row>
    <row r="7" spans="1:2" ht="39.75" customHeight="1">
      <c r="A7" s="95" t="s">
        <v>280</v>
      </c>
      <c r="B7" s="132" t="s">
        <v>296</v>
      </c>
    </row>
    <row r="8" spans="1:2" ht="13.5">
      <c r="A8" s="9">
        <v>1</v>
      </c>
      <c r="B8" s="12" t="s">
        <v>0</v>
      </c>
    </row>
    <row r="9" spans="1:2" ht="13.5">
      <c r="A9" s="4" t="s">
        <v>282</v>
      </c>
      <c r="B9" s="97">
        <f>SUM(B10:B11)</f>
        <v>75000</v>
      </c>
    </row>
    <row r="10" spans="1:2" ht="87" customHeight="1">
      <c r="A10" s="5" t="s">
        <v>375</v>
      </c>
      <c r="B10" s="98">
        <v>75000</v>
      </c>
    </row>
    <row r="11" spans="1:2" ht="13.5">
      <c r="A11" s="133"/>
      <c r="B11" s="133"/>
    </row>
    <row r="12" spans="1:2" ht="13.5">
      <c r="A12" s="133"/>
      <c r="B12" s="133"/>
    </row>
    <row r="13" spans="1:2" ht="13.5">
      <c r="A13" s="133"/>
      <c r="B13" s="133"/>
    </row>
    <row r="14" spans="1:2" ht="13.5">
      <c r="A14" s="133"/>
      <c r="B14" s="133"/>
    </row>
  </sheetData>
  <sheetProtection/>
  <mergeCells count="4">
    <mergeCell ref="A1:B1"/>
    <mergeCell ref="A2:B2"/>
    <mergeCell ref="A3:B3"/>
    <mergeCell ref="A5:B5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view="pageBreakPreview" zoomScaleSheetLayoutView="100" zoomScalePageLayoutView="0" workbookViewId="0" topLeftCell="A1">
      <selection activeCell="B4" sqref="B4"/>
    </sheetView>
  </sheetViews>
  <sheetFormatPr defaultColWidth="9.375" defaultRowHeight="12.75"/>
  <cols>
    <col min="1" max="1" width="60.375" style="3" customWidth="1"/>
    <col min="2" max="2" width="24.625" style="3" customWidth="1"/>
    <col min="3" max="3" width="17.50390625" style="3" customWidth="1"/>
    <col min="4" max="16384" width="9.375" style="3" customWidth="1"/>
  </cols>
  <sheetData>
    <row r="1" spans="2:4" ht="13.5">
      <c r="B1" s="168" t="s">
        <v>387</v>
      </c>
      <c r="C1" s="168"/>
      <c r="D1" s="90"/>
    </row>
    <row r="2" spans="2:4" ht="88.5" customHeight="1">
      <c r="B2" s="167" t="s">
        <v>442</v>
      </c>
      <c r="C2" s="167"/>
      <c r="D2" s="91"/>
    </row>
    <row r="3" spans="2:4" ht="13.5">
      <c r="B3" s="167" t="s">
        <v>484</v>
      </c>
      <c r="C3" s="167"/>
      <c r="D3" s="91"/>
    </row>
    <row r="4" spans="1:2" ht="13.5">
      <c r="A4" s="1"/>
      <c r="B4" s="2"/>
    </row>
    <row r="5" spans="1:2" s="92" customFormat="1" ht="48" customHeight="1">
      <c r="A5" s="170" t="s">
        <v>458</v>
      </c>
      <c r="B5" s="170"/>
    </row>
    <row r="6" spans="1:2" s="92" customFormat="1" ht="13.5">
      <c r="A6" s="93"/>
      <c r="B6" s="94" t="s">
        <v>279</v>
      </c>
    </row>
    <row r="7" spans="1:3" ht="39.75" customHeight="1">
      <c r="A7" s="95" t="s">
        <v>280</v>
      </c>
      <c r="B7" s="132" t="s">
        <v>297</v>
      </c>
      <c r="C7" s="132" t="s">
        <v>456</v>
      </c>
    </row>
    <row r="8" spans="1:3" ht="13.5">
      <c r="A8" s="9">
        <v>1</v>
      </c>
      <c r="B8" s="12" t="s">
        <v>0</v>
      </c>
      <c r="C8" s="12" t="s">
        <v>0</v>
      </c>
    </row>
    <row r="9" spans="1:3" ht="13.5">
      <c r="A9" s="4" t="s">
        <v>282</v>
      </c>
      <c r="B9" s="97">
        <f>SUM(B10:B11)</f>
        <v>75000</v>
      </c>
      <c r="C9" s="97">
        <f>SUM(C10:C11)</f>
        <v>75000</v>
      </c>
    </row>
    <row r="10" spans="1:3" ht="96.75" customHeight="1">
      <c r="A10" s="5" t="s">
        <v>375</v>
      </c>
      <c r="B10" s="98">
        <v>75000</v>
      </c>
      <c r="C10" s="98">
        <v>75000</v>
      </c>
    </row>
    <row r="11" spans="1:2" ht="13.5">
      <c r="A11" s="133"/>
      <c r="B11" s="133"/>
    </row>
    <row r="12" spans="1:2" ht="13.5">
      <c r="A12" s="133"/>
      <c r="B12" s="133"/>
    </row>
    <row r="13" spans="1:2" ht="13.5">
      <c r="A13" s="133"/>
      <c r="B13" s="133"/>
    </row>
    <row r="14" spans="1:2" ht="13.5">
      <c r="A14" s="133"/>
      <c r="B14" s="133"/>
    </row>
  </sheetData>
  <sheetProtection/>
  <mergeCells count="4">
    <mergeCell ref="A5:B5"/>
    <mergeCell ref="B2:C2"/>
    <mergeCell ref="B3:C3"/>
    <mergeCell ref="B1:C1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SheetLayoutView="100" zoomScalePageLayoutView="0" workbookViewId="0" topLeftCell="A4">
      <selection activeCell="A4" sqref="A4:E4"/>
    </sheetView>
  </sheetViews>
  <sheetFormatPr defaultColWidth="9.375" defaultRowHeight="12.75"/>
  <cols>
    <col min="1" max="1" width="21.00390625" style="3" customWidth="1"/>
    <col min="2" max="2" width="42.50390625" style="3" customWidth="1"/>
    <col min="3" max="3" width="14.125" style="3" customWidth="1"/>
    <col min="4" max="4" width="12.50390625" style="3" customWidth="1"/>
    <col min="5" max="5" width="11.50390625" style="3" customWidth="1"/>
    <col min="6" max="6" width="13.50390625" style="3" bestFit="1" customWidth="1"/>
    <col min="7" max="16384" width="9.375" style="3" customWidth="1"/>
  </cols>
  <sheetData>
    <row r="1" spans="2:5" ht="17.25" customHeight="1">
      <c r="B1" s="1"/>
      <c r="C1" s="134" t="s">
        <v>376</v>
      </c>
      <c r="D1" s="1"/>
      <c r="E1" s="1"/>
    </row>
    <row r="2" spans="2:5" ht="84" customHeight="1">
      <c r="B2" s="1"/>
      <c r="C2" s="167" t="s">
        <v>442</v>
      </c>
      <c r="D2" s="167"/>
      <c r="E2" s="167"/>
    </row>
    <row r="3" spans="2:5" ht="22.5" customHeight="1">
      <c r="B3" s="1"/>
      <c r="C3" s="167" t="s">
        <v>484</v>
      </c>
      <c r="D3" s="167"/>
      <c r="E3" s="167"/>
    </row>
    <row r="4" spans="1:5" ht="48" customHeight="1">
      <c r="A4" s="165" t="s">
        <v>459</v>
      </c>
      <c r="B4" s="165"/>
      <c r="C4" s="165"/>
      <c r="D4" s="165"/>
      <c r="E4" s="165"/>
    </row>
    <row r="5" ht="23.25" customHeight="1"/>
    <row r="6" spans="1:5" ht="19.5" customHeight="1">
      <c r="A6" s="135" t="s">
        <v>377</v>
      </c>
      <c r="B6" s="135" t="s">
        <v>9</v>
      </c>
      <c r="C6" s="132" t="s">
        <v>296</v>
      </c>
      <c r="D6" s="132" t="s">
        <v>297</v>
      </c>
      <c r="E6" s="132" t="s">
        <v>456</v>
      </c>
    </row>
    <row r="7" spans="1:5" ht="13.5">
      <c r="A7" s="136">
        <v>1</v>
      </c>
      <c r="B7" s="136">
        <v>2</v>
      </c>
      <c r="C7" s="137">
        <v>3</v>
      </c>
      <c r="D7" s="137">
        <v>4</v>
      </c>
      <c r="E7" s="137">
        <v>5</v>
      </c>
    </row>
    <row r="8" spans="1:5" ht="51" customHeight="1">
      <c r="A8" s="86" t="s">
        <v>378</v>
      </c>
      <c r="B8" s="5" t="s">
        <v>379</v>
      </c>
      <c r="C8" s="138">
        <v>0</v>
      </c>
      <c r="D8" s="138">
        <v>0</v>
      </c>
      <c r="E8" s="138">
        <v>0</v>
      </c>
    </row>
    <row r="9" spans="1:5" ht="51" customHeight="1">
      <c r="A9" s="86" t="s">
        <v>380</v>
      </c>
      <c r="B9" s="5" t="s">
        <v>350</v>
      </c>
      <c r="C9" s="138">
        <v>0</v>
      </c>
      <c r="D9" s="138"/>
      <c r="E9" s="138"/>
    </row>
    <row r="10" spans="1:6" ht="64.5" customHeight="1">
      <c r="A10" s="86" t="s">
        <v>381</v>
      </c>
      <c r="B10" s="5" t="s">
        <v>382</v>
      </c>
      <c r="C10" s="138">
        <v>0</v>
      </c>
      <c r="D10" s="138">
        <v>0</v>
      </c>
      <c r="E10" s="138">
        <v>0</v>
      </c>
      <c r="F10" s="139"/>
    </row>
    <row r="11" spans="1:5" ht="54" customHeight="1">
      <c r="A11" s="140" t="s">
        <v>383</v>
      </c>
      <c r="B11" s="5" t="s">
        <v>352</v>
      </c>
      <c r="C11" s="138">
        <v>0</v>
      </c>
      <c r="D11" s="138">
        <v>0</v>
      </c>
      <c r="E11" s="138">
        <v>0</v>
      </c>
    </row>
    <row r="12" spans="1:5" ht="33.75" customHeight="1">
      <c r="A12" s="140" t="s">
        <v>384</v>
      </c>
      <c r="B12" s="5" t="s">
        <v>385</v>
      </c>
      <c r="C12" s="138">
        <v>9025390.27</v>
      </c>
      <c r="D12" s="138">
        <v>0</v>
      </c>
      <c r="E12" s="138">
        <v>0</v>
      </c>
    </row>
    <row r="13" spans="1:5" ht="52.5" customHeight="1">
      <c r="A13" s="140"/>
      <c r="B13" s="4" t="s">
        <v>386</v>
      </c>
      <c r="C13" s="141">
        <f>SUM(C8:C12)</f>
        <v>9025390.27</v>
      </c>
      <c r="D13" s="141">
        <f>SUM(D8:D12)</f>
        <v>0</v>
      </c>
      <c r="E13" s="141">
        <f>SUM(E8:E12)</f>
        <v>0</v>
      </c>
    </row>
  </sheetData>
  <sheetProtection/>
  <mergeCells count="3">
    <mergeCell ref="C2:E2"/>
    <mergeCell ref="C3:E3"/>
    <mergeCell ref="A4:E4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D4" sqref="D4"/>
    </sheetView>
  </sheetViews>
  <sheetFormatPr defaultColWidth="9.375" defaultRowHeight="12.75"/>
  <cols>
    <col min="1" max="1" width="32.875" style="3" customWidth="1"/>
    <col min="2" max="2" width="12.625" style="3" customWidth="1"/>
    <col min="3" max="3" width="11.625" style="3" customWidth="1"/>
    <col min="4" max="4" width="12.50390625" style="3" customWidth="1"/>
    <col min="5" max="5" width="10.625" style="3" customWidth="1"/>
    <col min="6" max="6" width="13.375" style="3" customWidth="1"/>
    <col min="7" max="7" width="12.125" style="3" customWidth="1"/>
    <col min="8" max="16384" width="9.375" style="3" customWidth="1"/>
  </cols>
  <sheetData>
    <row r="1" spans="1:7" ht="17.25" customHeight="1">
      <c r="A1" s="1"/>
      <c r="C1" s="90"/>
      <c r="D1" s="168" t="s">
        <v>388</v>
      </c>
      <c r="E1" s="168"/>
      <c r="F1" s="168"/>
      <c r="G1" s="168"/>
    </row>
    <row r="2" spans="1:7" ht="72" customHeight="1">
      <c r="A2" s="1"/>
      <c r="C2" s="2"/>
      <c r="D2" s="167" t="s">
        <v>442</v>
      </c>
      <c r="E2" s="167"/>
      <c r="F2" s="167"/>
      <c r="G2" s="167"/>
    </row>
    <row r="3" spans="1:7" ht="22.5" customHeight="1">
      <c r="A3" s="1"/>
      <c r="C3" s="91"/>
      <c r="D3" s="167" t="s">
        <v>484</v>
      </c>
      <c r="E3" s="167"/>
      <c r="F3" s="167"/>
      <c r="G3" s="167"/>
    </row>
    <row r="4" spans="1:3" ht="13.5">
      <c r="A4" s="1"/>
      <c r="B4" s="91"/>
      <c r="C4" s="91"/>
    </row>
    <row r="5" spans="1:7" ht="30" customHeight="1">
      <c r="A5" s="165" t="s">
        <v>460</v>
      </c>
      <c r="B5" s="165"/>
      <c r="C5" s="165"/>
      <c r="D5" s="165"/>
      <c r="E5" s="165"/>
      <c r="F5" s="165"/>
      <c r="G5" s="165"/>
    </row>
    <row r="6" ht="23.25" customHeight="1"/>
    <row r="7" spans="1:7" ht="13.5">
      <c r="A7" s="173" t="s">
        <v>389</v>
      </c>
      <c r="B7" s="175" t="s">
        <v>296</v>
      </c>
      <c r="C7" s="176"/>
      <c r="D7" s="175" t="s">
        <v>297</v>
      </c>
      <c r="E7" s="176"/>
      <c r="F7" s="177" t="s">
        <v>456</v>
      </c>
      <c r="G7" s="177"/>
    </row>
    <row r="8" spans="1:7" ht="13.5">
      <c r="A8" s="174"/>
      <c r="B8" s="142" t="s">
        <v>390</v>
      </c>
      <c r="C8" s="142" t="s">
        <v>391</v>
      </c>
      <c r="D8" s="142" t="s">
        <v>390</v>
      </c>
      <c r="E8" s="142" t="s">
        <v>391</v>
      </c>
      <c r="F8" s="142" t="s">
        <v>390</v>
      </c>
      <c r="G8" s="142" t="s">
        <v>391</v>
      </c>
    </row>
    <row r="9" spans="1:7" ht="13.5">
      <c r="A9" s="136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37">
        <v>7</v>
      </c>
    </row>
    <row r="10" spans="1:7" ht="54.75" customHeight="1">
      <c r="A10" s="5" t="s">
        <v>392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ht="67.5" customHeight="1">
      <c r="A11" s="5" t="s">
        <v>393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6" ht="13.5">
      <c r="A12" s="5"/>
      <c r="B12" s="138"/>
      <c r="C12" s="138"/>
      <c r="D12" s="138"/>
      <c r="E12" s="138"/>
      <c r="F12" s="138"/>
    </row>
    <row r="13" spans="1:7" ht="13.5">
      <c r="A13" s="4" t="s">
        <v>394</v>
      </c>
      <c r="B13" s="141">
        <f aca="true" t="shared" si="0" ref="B13:G13">SUM(B10:B11)</f>
        <v>0</v>
      </c>
      <c r="C13" s="141">
        <f t="shared" si="0"/>
        <v>0</v>
      </c>
      <c r="D13" s="141">
        <f t="shared" si="0"/>
        <v>0</v>
      </c>
      <c r="E13" s="141">
        <f t="shared" si="0"/>
        <v>0</v>
      </c>
      <c r="F13" s="141">
        <f t="shared" si="0"/>
        <v>0</v>
      </c>
      <c r="G13" s="141">
        <f t="shared" si="0"/>
        <v>0</v>
      </c>
    </row>
  </sheetData>
  <sheetProtection/>
  <mergeCells count="8">
    <mergeCell ref="D1:G1"/>
    <mergeCell ref="D2:G2"/>
    <mergeCell ref="D3:G3"/>
    <mergeCell ref="A5:G5"/>
    <mergeCell ref="A7:A8"/>
    <mergeCell ref="B7:C7"/>
    <mergeCell ref="D7:E7"/>
    <mergeCell ref="F7:G7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zoomScalePageLayoutView="0" workbookViewId="0" topLeftCell="B1">
      <selection activeCell="G4" sqref="G4"/>
    </sheetView>
  </sheetViews>
  <sheetFormatPr defaultColWidth="9.00390625" defaultRowHeight="12.75"/>
  <cols>
    <col min="1" max="1" width="9.125" style="0" hidden="1" customWidth="1"/>
    <col min="2" max="2" width="7.50390625" style="0" customWidth="1"/>
    <col min="3" max="3" width="23.375" style="0" customWidth="1"/>
    <col min="4" max="4" width="13.625" style="0" customWidth="1"/>
    <col min="5" max="5" width="11.875" style="0" customWidth="1"/>
    <col min="6" max="6" width="9.625" style="0" customWidth="1"/>
    <col min="7" max="7" width="10.125" style="0" customWidth="1"/>
    <col min="8" max="8" width="9.875" style="0" customWidth="1"/>
    <col min="9" max="9" width="15.50390625" style="0" customWidth="1"/>
    <col min="10" max="10" width="17.00390625" style="0" customWidth="1"/>
    <col min="11" max="11" width="18.125" style="0" customWidth="1"/>
  </cols>
  <sheetData>
    <row r="1" spans="2:11" ht="12.75">
      <c r="B1" s="1"/>
      <c r="C1" s="1"/>
      <c r="D1" s="1"/>
      <c r="E1" s="1"/>
      <c r="F1" s="1"/>
      <c r="G1" s="168" t="s">
        <v>395</v>
      </c>
      <c r="H1" s="168"/>
      <c r="I1" s="168"/>
      <c r="J1" s="168"/>
      <c r="K1" s="77"/>
    </row>
    <row r="2" spans="2:11" ht="50.25" customHeight="1">
      <c r="B2" s="1"/>
      <c r="C2" s="1"/>
      <c r="D2" s="1"/>
      <c r="E2" s="1"/>
      <c r="F2" s="1"/>
      <c r="G2" s="167" t="s">
        <v>442</v>
      </c>
      <c r="H2" s="167"/>
      <c r="I2" s="167"/>
      <c r="J2" s="167"/>
      <c r="K2" s="167"/>
    </row>
    <row r="3" spans="2:11" ht="12.75">
      <c r="B3" s="1"/>
      <c r="C3" s="1"/>
      <c r="D3" s="1"/>
      <c r="E3" s="1"/>
      <c r="F3" s="1"/>
      <c r="G3" s="167" t="s">
        <v>484</v>
      </c>
      <c r="H3" s="167"/>
      <c r="I3" s="167"/>
      <c r="J3" s="167"/>
      <c r="K3" s="77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36.75" customHeight="1">
      <c r="B5" s="190" t="s">
        <v>443</v>
      </c>
      <c r="C5" s="190"/>
      <c r="D5" s="190"/>
      <c r="E5" s="190"/>
      <c r="F5" s="190"/>
      <c r="G5" s="190"/>
      <c r="H5" s="190"/>
      <c r="I5" s="191"/>
      <c r="J5" s="191"/>
      <c r="K5" s="191"/>
    </row>
    <row r="6" spans="2:11" ht="32.25" customHeight="1">
      <c r="B6" s="185" t="s">
        <v>461</v>
      </c>
      <c r="C6" s="185"/>
      <c r="D6" s="185"/>
      <c r="E6" s="185"/>
      <c r="F6" s="185"/>
      <c r="G6" s="185"/>
      <c r="H6" s="185"/>
      <c r="I6" s="186"/>
      <c r="J6" s="186"/>
      <c r="K6" s="186"/>
    </row>
    <row r="7" spans="2:11" ht="13.5" thickBo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3.5" thickBot="1">
      <c r="B8" s="187" t="s">
        <v>398</v>
      </c>
      <c r="C8" s="178" t="s">
        <v>399</v>
      </c>
      <c r="D8" s="183" t="s">
        <v>400</v>
      </c>
      <c r="E8" s="180" t="s">
        <v>401</v>
      </c>
      <c r="F8" s="181"/>
      <c r="G8" s="181"/>
      <c r="H8" s="189"/>
      <c r="I8" s="178" t="s">
        <v>402</v>
      </c>
      <c r="J8" s="183" t="s">
        <v>403</v>
      </c>
      <c r="K8" s="178" t="s">
        <v>404</v>
      </c>
    </row>
    <row r="9" spans="2:11" ht="58.5" customHeight="1" thickBot="1">
      <c r="B9" s="188"/>
      <c r="C9" s="179"/>
      <c r="D9" s="184"/>
      <c r="E9" s="144" t="s">
        <v>405</v>
      </c>
      <c r="F9" s="145" t="s">
        <v>296</v>
      </c>
      <c r="G9" s="146" t="s">
        <v>297</v>
      </c>
      <c r="H9" s="145" t="s">
        <v>456</v>
      </c>
      <c r="I9" s="179"/>
      <c r="J9" s="184"/>
      <c r="K9" s="179"/>
    </row>
    <row r="10" spans="2:11" ht="13.5" thickBot="1">
      <c r="B10" s="147"/>
      <c r="C10" s="144"/>
      <c r="D10" s="145"/>
      <c r="E10" s="148">
        <v>0</v>
      </c>
      <c r="F10" s="149">
        <v>0</v>
      </c>
      <c r="G10" s="148">
        <v>0</v>
      </c>
      <c r="H10" s="149">
        <v>0</v>
      </c>
      <c r="I10" s="144" t="s">
        <v>406</v>
      </c>
      <c r="J10" s="145" t="s">
        <v>406</v>
      </c>
      <c r="K10" s="144" t="s">
        <v>406</v>
      </c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33" customHeight="1">
      <c r="B12" s="185" t="s">
        <v>462</v>
      </c>
      <c r="C12" s="185"/>
      <c r="D12" s="185"/>
      <c r="E12" s="185"/>
      <c r="F12" s="185"/>
      <c r="G12" s="185"/>
      <c r="H12" s="185"/>
      <c r="I12" s="185"/>
      <c r="J12" s="185"/>
      <c r="K12" s="185"/>
    </row>
    <row r="13" spans="2:11" ht="13.5" thickBot="1">
      <c r="B13" s="1"/>
      <c r="C13" s="1"/>
      <c r="D13" s="1"/>
      <c r="E13" s="1"/>
      <c r="F13" s="1"/>
      <c r="G13" s="1"/>
      <c r="H13" s="1"/>
      <c r="I13" s="1"/>
      <c r="J13" s="1"/>
      <c r="K13" s="150" t="s">
        <v>407</v>
      </c>
    </row>
    <row r="14" spans="2:11" ht="13.5" hidden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107.25" customHeight="1" thickBot="1">
      <c r="B15" s="180" t="s">
        <v>408</v>
      </c>
      <c r="C15" s="189"/>
      <c r="D15" s="180" t="s">
        <v>409</v>
      </c>
      <c r="E15" s="181"/>
      <c r="F15" s="182"/>
      <c r="G15" s="192" t="s">
        <v>410</v>
      </c>
      <c r="H15" s="181"/>
      <c r="I15" s="189"/>
      <c r="J15" s="180" t="s">
        <v>463</v>
      </c>
      <c r="K15" s="182"/>
    </row>
    <row r="16" spans="2:11" ht="84.75" customHeight="1" thickBot="1">
      <c r="B16" s="193" t="s">
        <v>411</v>
      </c>
      <c r="C16" s="194"/>
      <c r="D16" s="195">
        <v>0</v>
      </c>
      <c r="E16" s="196"/>
      <c r="F16" s="197"/>
      <c r="G16" s="198">
        <v>0</v>
      </c>
      <c r="H16" s="196"/>
      <c r="I16" s="199"/>
      <c r="J16" s="195">
        <v>0</v>
      </c>
      <c r="K16" s="197"/>
    </row>
  </sheetData>
  <sheetProtection/>
  <mergeCells count="21">
    <mergeCell ref="B15:C15"/>
    <mergeCell ref="G2:K2"/>
    <mergeCell ref="G15:I15"/>
    <mergeCell ref="J15:K15"/>
    <mergeCell ref="I8:I9"/>
    <mergeCell ref="B16:C16"/>
    <mergeCell ref="D16:F16"/>
    <mergeCell ref="G16:I16"/>
    <mergeCell ref="J16:K16"/>
    <mergeCell ref="C8:C9"/>
    <mergeCell ref="B12:K12"/>
    <mergeCell ref="K8:K9"/>
    <mergeCell ref="D15:F15"/>
    <mergeCell ref="D8:D9"/>
    <mergeCell ref="J8:J9"/>
    <mergeCell ref="G1:J1"/>
    <mergeCell ref="G3:J3"/>
    <mergeCell ref="B6:K6"/>
    <mergeCell ref="B8:B9"/>
    <mergeCell ref="E8:H8"/>
    <mergeCell ref="B5:K5"/>
  </mergeCells>
  <printOptions/>
  <pageMargins left="0.7874015748031497" right="0.3937007874015748" top="0.7874015748031497" bottom="0.7874015748031497" header="0.31496062992125984" footer="0.31496062992125984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8.875" style="1" customWidth="1"/>
    <col min="2" max="2" width="63.125" style="1" customWidth="1"/>
    <col min="3" max="3" width="11.50390625" style="1" customWidth="1"/>
    <col min="4" max="4" width="15.875" style="1" customWidth="1"/>
    <col min="5" max="16384" width="8.875" style="1" customWidth="1"/>
  </cols>
  <sheetData>
    <row r="1" ht="12.75">
      <c r="B1" s="151" t="s">
        <v>412</v>
      </c>
    </row>
    <row r="2" spans="2:4" ht="58.5" customHeight="1">
      <c r="B2" s="200" t="s">
        <v>442</v>
      </c>
      <c r="C2" s="200"/>
      <c r="D2" s="6"/>
    </row>
    <row r="3" ht="12.75">
      <c r="B3" s="152" t="s">
        <v>484</v>
      </c>
    </row>
    <row r="6" spans="1:4" ht="55.5" customHeight="1">
      <c r="A6" s="169" t="s">
        <v>464</v>
      </c>
      <c r="B6" s="169"/>
      <c r="C6" s="169"/>
      <c r="D6" s="169"/>
    </row>
    <row r="8" spans="1:4" ht="15">
      <c r="A8" s="203" t="s">
        <v>398</v>
      </c>
      <c r="B8" s="202" t="s">
        <v>397</v>
      </c>
      <c r="C8" s="201" t="s">
        <v>425</v>
      </c>
      <c r="D8" s="201"/>
    </row>
    <row r="9" spans="1:4" ht="69" customHeight="1">
      <c r="A9" s="204"/>
      <c r="B9" s="202"/>
      <c r="C9" s="153" t="s">
        <v>426</v>
      </c>
      <c r="D9" s="153" t="s">
        <v>424</v>
      </c>
    </row>
    <row r="10" spans="1:4" s="102" customFormat="1" ht="30.75">
      <c r="A10" s="143">
        <v>1</v>
      </c>
      <c r="B10" s="109" t="s">
        <v>317</v>
      </c>
      <c r="C10" s="143">
        <v>100</v>
      </c>
      <c r="D10" s="143">
        <v>0</v>
      </c>
    </row>
    <row r="11" spans="1:4" s="102" customFormat="1" ht="30.75">
      <c r="A11" s="143">
        <v>2</v>
      </c>
      <c r="B11" s="109" t="s">
        <v>319</v>
      </c>
      <c r="C11" s="143">
        <v>100</v>
      </c>
      <c r="D11" s="143">
        <v>0</v>
      </c>
    </row>
    <row r="12" spans="1:4" s="102" customFormat="1" ht="78">
      <c r="A12" s="143">
        <v>3</v>
      </c>
      <c r="B12" s="109" t="s">
        <v>369</v>
      </c>
      <c r="C12" s="143">
        <v>100</v>
      </c>
      <c r="D12" s="143">
        <v>0</v>
      </c>
    </row>
    <row r="13" spans="1:4" s="102" customFormat="1" ht="78">
      <c r="A13" s="143">
        <v>4</v>
      </c>
      <c r="B13" s="109" t="s">
        <v>372</v>
      </c>
      <c r="C13" s="143">
        <v>100</v>
      </c>
      <c r="D13" s="143">
        <v>0</v>
      </c>
    </row>
    <row r="14" spans="1:4" s="102" customFormat="1" ht="30.75">
      <c r="A14" s="143">
        <v>5</v>
      </c>
      <c r="B14" s="109" t="s">
        <v>323</v>
      </c>
      <c r="C14" s="143">
        <v>100</v>
      </c>
      <c r="D14" s="143">
        <v>0</v>
      </c>
    </row>
    <row r="15" spans="1:4" s="102" customFormat="1" ht="15">
      <c r="A15" s="143">
        <v>6</v>
      </c>
      <c r="B15" s="109" t="s">
        <v>325</v>
      </c>
      <c r="C15" s="143">
        <v>100</v>
      </c>
      <c r="D15" s="143">
        <v>0</v>
      </c>
    </row>
  </sheetData>
  <sheetProtection/>
  <mergeCells count="5">
    <mergeCell ref="B2:C2"/>
    <mergeCell ref="C8:D8"/>
    <mergeCell ref="B8:B9"/>
    <mergeCell ref="A8:A9"/>
    <mergeCell ref="A6:D6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C10" sqref="C10"/>
    </sheetView>
  </sheetViews>
  <sheetFormatPr defaultColWidth="8.625" defaultRowHeight="12.75"/>
  <cols>
    <col min="1" max="1" width="14.625" style="119" customWidth="1"/>
    <col min="2" max="2" width="20.00390625" style="120" customWidth="1"/>
    <col min="3" max="3" width="43.625" style="123" customWidth="1"/>
    <col min="4" max="4" width="15.375" style="120" hidden="1" customWidth="1"/>
    <col min="5" max="5" width="2.625" style="120" hidden="1" customWidth="1"/>
    <col min="6" max="6" width="15.625" style="120" customWidth="1"/>
    <col min="7" max="7" width="13.50390625" style="120" customWidth="1"/>
    <col min="8" max="16384" width="8.625" style="123" customWidth="1"/>
  </cols>
  <sheetData>
    <row r="1" spans="3:7" ht="13.5" customHeight="1">
      <c r="C1" s="121" t="s">
        <v>345</v>
      </c>
      <c r="D1" s="121"/>
      <c r="E1" s="122"/>
      <c r="F1" s="122"/>
      <c r="G1" s="122"/>
    </row>
    <row r="2" spans="3:7" ht="86.25" customHeight="1">
      <c r="C2" s="161" t="s">
        <v>442</v>
      </c>
      <c r="D2" s="161"/>
      <c r="E2" s="161"/>
      <c r="F2" s="161"/>
      <c r="G2" s="161"/>
    </row>
    <row r="3" spans="3:7" ht="13.5" customHeight="1">
      <c r="C3" s="161" t="s">
        <v>484</v>
      </c>
      <c r="D3" s="161"/>
      <c r="E3" s="161"/>
      <c r="F3" s="161"/>
      <c r="G3" s="161"/>
    </row>
    <row r="4" spans="1:7" ht="61.5" customHeight="1">
      <c r="A4" s="165" t="s">
        <v>346</v>
      </c>
      <c r="B4" s="165"/>
      <c r="C4" s="165"/>
      <c r="D4" s="165"/>
      <c r="E4" s="165"/>
      <c r="F4" s="165"/>
      <c r="G4" s="124"/>
    </row>
    <row r="5" spans="2:7" ht="13.5">
      <c r="B5" s="119"/>
      <c r="C5" s="119"/>
      <c r="D5" s="119"/>
      <c r="E5" s="119"/>
      <c r="F5" s="119"/>
      <c r="G5" s="119"/>
    </row>
    <row r="6" spans="1:7" s="120" customFormat="1" ht="41.25">
      <c r="A6" s="125" t="s">
        <v>347</v>
      </c>
      <c r="B6" s="125" t="s">
        <v>348</v>
      </c>
      <c r="C6" s="125" t="s">
        <v>9</v>
      </c>
      <c r="D6" s="125" t="s">
        <v>305</v>
      </c>
      <c r="E6" s="125" t="s">
        <v>306</v>
      </c>
      <c r="F6" s="125" t="s">
        <v>305</v>
      </c>
      <c r="G6" s="125" t="s">
        <v>306</v>
      </c>
    </row>
    <row r="7" spans="1:7" ht="33" customHeight="1">
      <c r="A7" s="126" t="s">
        <v>3</v>
      </c>
      <c r="B7" s="166" t="s">
        <v>307</v>
      </c>
      <c r="C7" s="166"/>
      <c r="D7" s="125">
        <v>4027064190</v>
      </c>
      <c r="E7" s="125">
        <v>402701001</v>
      </c>
      <c r="F7" s="125">
        <v>4003005702</v>
      </c>
      <c r="G7" s="125">
        <v>400301001</v>
      </c>
    </row>
    <row r="8" spans="1:7" ht="45.75" customHeight="1">
      <c r="A8" s="126" t="s">
        <v>3</v>
      </c>
      <c r="B8" s="127" t="s">
        <v>349</v>
      </c>
      <c r="C8" s="128" t="s">
        <v>350</v>
      </c>
      <c r="D8" s="129"/>
      <c r="E8" s="125"/>
      <c r="F8" s="125"/>
      <c r="G8" s="125"/>
    </row>
    <row r="9" spans="1:7" ht="45.75" customHeight="1">
      <c r="A9" s="126" t="s">
        <v>3</v>
      </c>
      <c r="B9" s="127" t="s">
        <v>351</v>
      </c>
      <c r="C9" s="128" t="s">
        <v>352</v>
      </c>
      <c r="D9" s="129"/>
      <c r="E9" s="125"/>
      <c r="F9" s="125"/>
      <c r="G9" s="125"/>
    </row>
    <row r="10" spans="1:7" ht="60" customHeight="1">
      <c r="A10" s="126" t="s">
        <v>3</v>
      </c>
      <c r="B10" s="130" t="s">
        <v>353</v>
      </c>
      <c r="C10" s="131" t="s">
        <v>354</v>
      </c>
      <c r="D10" s="129"/>
      <c r="E10" s="125"/>
      <c r="F10" s="125"/>
      <c r="G10" s="125"/>
    </row>
    <row r="11" spans="1:7" ht="57.75" customHeight="1">
      <c r="A11" s="126" t="s">
        <v>3</v>
      </c>
      <c r="B11" s="130" t="s">
        <v>355</v>
      </c>
      <c r="C11" s="131" t="s">
        <v>356</v>
      </c>
      <c r="D11" s="129"/>
      <c r="E11" s="125"/>
      <c r="F11" s="125"/>
      <c r="G11" s="125"/>
    </row>
    <row r="12" spans="1:7" ht="99" customHeight="1">
      <c r="A12" s="126" t="s">
        <v>328</v>
      </c>
      <c r="B12" s="130" t="s">
        <v>357</v>
      </c>
      <c r="C12" s="131" t="s">
        <v>358</v>
      </c>
      <c r="D12" s="129"/>
      <c r="E12" s="125"/>
      <c r="F12" s="125"/>
      <c r="G12" s="125"/>
    </row>
    <row r="13" spans="1:7" ht="51" customHeight="1">
      <c r="A13" s="126" t="s">
        <v>3</v>
      </c>
      <c r="B13" s="130" t="s">
        <v>359</v>
      </c>
      <c r="C13" s="131" t="s">
        <v>360</v>
      </c>
      <c r="D13" s="129"/>
      <c r="E13" s="125"/>
      <c r="F13" s="125"/>
      <c r="G13" s="125"/>
    </row>
    <row r="14" spans="1:7" ht="46.5" customHeight="1">
      <c r="A14" s="126" t="s">
        <v>3</v>
      </c>
      <c r="B14" s="130" t="s">
        <v>361</v>
      </c>
      <c r="C14" s="131" t="s">
        <v>362</v>
      </c>
      <c r="D14" s="129"/>
      <c r="E14" s="125"/>
      <c r="F14" s="125"/>
      <c r="G14" s="125"/>
    </row>
    <row r="15" spans="1:7" ht="45" customHeight="1">
      <c r="A15" s="126" t="s">
        <v>3</v>
      </c>
      <c r="B15" s="130" t="s">
        <v>363</v>
      </c>
      <c r="C15" s="131" t="s">
        <v>364</v>
      </c>
      <c r="D15" s="129"/>
      <c r="E15" s="125"/>
      <c r="F15" s="125"/>
      <c r="G15" s="125"/>
    </row>
    <row r="16" spans="1:7" ht="33.75" customHeight="1">
      <c r="A16" s="126" t="s">
        <v>3</v>
      </c>
      <c r="B16" s="127" t="s">
        <v>365</v>
      </c>
      <c r="C16" s="128" t="s">
        <v>366</v>
      </c>
      <c r="D16" s="129"/>
      <c r="E16" s="125"/>
      <c r="F16" s="129"/>
      <c r="G16" s="129"/>
    </row>
    <row r="17" spans="1:7" ht="30" customHeight="1">
      <c r="A17" s="126" t="s">
        <v>3</v>
      </c>
      <c r="B17" s="127" t="s">
        <v>367</v>
      </c>
      <c r="C17" s="128" t="s">
        <v>368</v>
      </c>
      <c r="D17" s="129"/>
      <c r="E17" s="125"/>
      <c r="F17" s="129"/>
      <c r="G17" s="129"/>
    </row>
  </sheetData>
  <sheetProtection/>
  <mergeCells count="4">
    <mergeCell ref="C2:G2"/>
    <mergeCell ref="C3:G3"/>
    <mergeCell ref="A4:F4"/>
    <mergeCell ref="B7:C7"/>
  </mergeCells>
  <printOptions/>
  <pageMargins left="0.7874015748031497" right="0.3937007874015748" top="0.3937007874015748" bottom="0.3937007874015748" header="0.31496062992125984" footer="0.31496062992125984"/>
  <pageSetup fitToHeight="100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view="pageBreakPreview" zoomScaleSheetLayoutView="100" workbookViewId="0" topLeftCell="A82">
      <selection activeCell="A90" sqref="A90"/>
    </sheetView>
  </sheetViews>
  <sheetFormatPr defaultColWidth="9.375" defaultRowHeight="12.75"/>
  <cols>
    <col min="1" max="1" width="54.50390625" style="1" customWidth="1"/>
    <col min="2" max="2" width="11.625" style="1" customWidth="1"/>
    <col min="3" max="3" width="9.50390625" style="7" customWidth="1"/>
    <col min="4" max="4" width="12.00390625" style="7" customWidth="1"/>
    <col min="5" max="5" width="9.375" style="7" customWidth="1"/>
    <col min="6" max="6" width="13.375" style="1" customWidth="1"/>
    <col min="7" max="16384" width="9.375" style="1" customWidth="1"/>
  </cols>
  <sheetData>
    <row r="1" spans="3:6" ht="12.75">
      <c r="C1" s="168" t="s">
        <v>240</v>
      </c>
      <c r="D1" s="168"/>
      <c r="E1" s="168"/>
      <c r="F1" s="168"/>
    </row>
    <row r="2" spans="3:8" ht="70.5" customHeight="1">
      <c r="C2" s="167" t="s">
        <v>442</v>
      </c>
      <c r="D2" s="167"/>
      <c r="E2" s="167"/>
      <c r="F2" s="167"/>
      <c r="H2" s="2"/>
    </row>
    <row r="3" spans="3:8" ht="12.75" customHeight="1">
      <c r="C3" s="167" t="s">
        <v>484</v>
      </c>
      <c r="D3" s="167"/>
      <c r="E3" s="167"/>
      <c r="F3" s="167"/>
      <c r="H3" s="2"/>
    </row>
    <row r="4" spans="4:8" ht="12.75">
      <c r="D4" s="6"/>
      <c r="E4" s="6"/>
      <c r="F4" s="6"/>
      <c r="H4" s="2"/>
    </row>
    <row r="5" spans="1:6" ht="29.25" customHeight="1">
      <c r="A5" s="165" t="s">
        <v>444</v>
      </c>
      <c r="B5" s="165"/>
      <c r="C5" s="165"/>
      <c r="D5" s="165"/>
      <c r="E5" s="165"/>
      <c r="F5" s="165"/>
    </row>
    <row r="6" ht="15" customHeight="1">
      <c r="F6" s="8" t="s">
        <v>5</v>
      </c>
    </row>
    <row r="7" spans="1:6" s="11" customFormat="1" ht="102" customHeight="1">
      <c r="A7" s="9" t="s">
        <v>9</v>
      </c>
      <c r="B7" s="10" t="s">
        <v>228</v>
      </c>
      <c r="C7" s="10" t="s">
        <v>155</v>
      </c>
      <c r="D7" s="10" t="s">
        <v>128</v>
      </c>
      <c r="E7" s="10" t="s">
        <v>227</v>
      </c>
      <c r="F7" s="10" t="s">
        <v>291</v>
      </c>
    </row>
    <row r="8" spans="1:6" s="14" customFormat="1" ht="12.75">
      <c r="A8" s="9">
        <v>1</v>
      </c>
      <c r="B8" s="12" t="s">
        <v>0</v>
      </c>
      <c r="C8" s="12" t="s">
        <v>1</v>
      </c>
      <c r="D8" s="12" t="s">
        <v>20</v>
      </c>
      <c r="E8" s="12" t="s">
        <v>21</v>
      </c>
      <c r="F8" s="13" t="s">
        <v>140</v>
      </c>
    </row>
    <row r="9" spans="1:6" s="14" customFormat="1" ht="39">
      <c r="A9" s="15" t="s">
        <v>132</v>
      </c>
      <c r="B9" s="16"/>
      <c r="C9" s="16"/>
      <c r="D9" s="16"/>
      <c r="E9" s="16"/>
      <c r="F9" s="17"/>
    </row>
    <row r="10" spans="1:6" s="14" customFormat="1" ht="12.75">
      <c r="A10" s="82" t="s">
        <v>211</v>
      </c>
      <c r="B10" s="83" t="s">
        <v>3</v>
      </c>
      <c r="C10" s="84"/>
      <c r="D10" s="84"/>
      <c r="E10" s="84"/>
      <c r="F10" s="85">
        <f>F11+F80+F89+F113+F138+F216+F223+F247+F275+F292</f>
        <v>152186135</v>
      </c>
    </row>
    <row r="11" spans="1:6" s="23" customFormat="1" ht="12.75">
      <c r="A11" s="20" t="s">
        <v>212</v>
      </c>
      <c r="B11" s="71" t="s">
        <v>3</v>
      </c>
      <c r="C11" s="71" t="s">
        <v>229</v>
      </c>
      <c r="D11" s="21"/>
      <c r="E11" s="21"/>
      <c r="F11" s="22">
        <f>F12+F17+F29+F35</f>
        <v>23760009.83</v>
      </c>
    </row>
    <row r="12" spans="1:6" s="27" customFormat="1" ht="39">
      <c r="A12" s="31" t="s">
        <v>10</v>
      </c>
      <c r="B12" s="62" t="s">
        <v>3</v>
      </c>
      <c r="C12" s="62" t="s">
        <v>156</v>
      </c>
      <c r="D12" s="56"/>
      <c r="E12" s="58"/>
      <c r="F12" s="39">
        <f>F13</f>
        <v>2068920</v>
      </c>
    </row>
    <row r="13" spans="1:6" s="27" customFormat="1" ht="42" customHeight="1">
      <c r="A13" s="69" t="s">
        <v>23</v>
      </c>
      <c r="B13" s="62" t="s">
        <v>3</v>
      </c>
      <c r="C13" s="62" t="s">
        <v>156</v>
      </c>
      <c r="D13" s="56" t="s">
        <v>22</v>
      </c>
      <c r="E13" s="58"/>
      <c r="F13" s="39">
        <f>F14</f>
        <v>2068920</v>
      </c>
    </row>
    <row r="14" spans="1:6" s="27" customFormat="1" ht="26.25">
      <c r="A14" s="157" t="s">
        <v>25</v>
      </c>
      <c r="B14" s="58" t="s">
        <v>3</v>
      </c>
      <c r="C14" s="58" t="s">
        <v>156</v>
      </c>
      <c r="D14" s="35" t="s">
        <v>24</v>
      </c>
      <c r="E14" s="58"/>
      <c r="F14" s="36">
        <f>F15</f>
        <v>2068920</v>
      </c>
    </row>
    <row r="15" spans="1:6" s="27" customFormat="1" ht="52.5">
      <c r="A15" s="28" t="s">
        <v>137</v>
      </c>
      <c r="B15" s="59" t="s">
        <v>3</v>
      </c>
      <c r="C15" s="59" t="s">
        <v>156</v>
      </c>
      <c r="D15" s="35" t="s">
        <v>24</v>
      </c>
      <c r="E15" s="59" t="s">
        <v>6</v>
      </c>
      <c r="F15" s="36">
        <f>F16</f>
        <v>2068920</v>
      </c>
    </row>
    <row r="16" spans="1:6" s="27" customFormat="1" ht="26.25">
      <c r="A16" s="28" t="s">
        <v>26</v>
      </c>
      <c r="B16" s="59" t="s">
        <v>3</v>
      </c>
      <c r="C16" s="59" t="s">
        <v>156</v>
      </c>
      <c r="D16" s="35" t="s">
        <v>24</v>
      </c>
      <c r="E16" s="59" t="s">
        <v>4</v>
      </c>
      <c r="F16" s="38">
        <v>2068920</v>
      </c>
    </row>
    <row r="17" spans="1:6" ht="39">
      <c r="A17" s="31" t="s">
        <v>136</v>
      </c>
      <c r="B17" s="62" t="s">
        <v>3</v>
      </c>
      <c r="C17" s="62" t="s">
        <v>157</v>
      </c>
      <c r="D17" s="56"/>
      <c r="E17" s="58"/>
      <c r="F17" s="39">
        <f>F18+F25</f>
        <v>12355571.209999999</v>
      </c>
    </row>
    <row r="18" spans="1:6" ht="41.25">
      <c r="A18" s="69" t="s">
        <v>141</v>
      </c>
      <c r="B18" s="62" t="s">
        <v>3</v>
      </c>
      <c r="C18" s="62" t="s">
        <v>157</v>
      </c>
      <c r="D18" s="56" t="s">
        <v>27</v>
      </c>
      <c r="E18" s="58"/>
      <c r="F18" s="39">
        <f>F19</f>
        <v>11608140.51</v>
      </c>
    </row>
    <row r="19" spans="1:6" ht="26.25">
      <c r="A19" s="156" t="s">
        <v>29</v>
      </c>
      <c r="B19" s="58" t="s">
        <v>3</v>
      </c>
      <c r="C19" s="58" t="s">
        <v>157</v>
      </c>
      <c r="D19" s="32" t="s">
        <v>28</v>
      </c>
      <c r="E19" s="58"/>
      <c r="F19" s="36">
        <f>F20</f>
        <v>11608140.51</v>
      </c>
    </row>
    <row r="20" spans="1:6" ht="12.75">
      <c r="A20" s="157" t="s">
        <v>31</v>
      </c>
      <c r="B20" s="58" t="s">
        <v>3</v>
      </c>
      <c r="C20" s="58" t="s">
        <v>157</v>
      </c>
      <c r="D20" s="35" t="s">
        <v>30</v>
      </c>
      <c r="E20" s="58"/>
      <c r="F20" s="36">
        <f>F21+F24</f>
        <v>11608140.51</v>
      </c>
    </row>
    <row r="21" spans="1:6" s="37" customFormat="1" ht="52.5">
      <c r="A21" s="28" t="s">
        <v>137</v>
      </c>
      <c r="B21" s="59" t="s">
        <v>3</v>
      </c>
      <c r="C21" s="59" t="s">
        <v>157</v>
      </c>
      <c r="D21" s="35" t="s">
        <v>30</v>
      </c>
      <c r="E21" s="59" t="s">
        <v>6</v>
      </c>
      <c r="F21" s="36">
        <f>F22</f>
        <v>9347977.84</v>
      </c>
    </row>
    <row r="22" spans="1:6" s="37" customFormat="1" ht="26.25">
      <c r="A22" s="28" t="s">
        <v>26</v>
      </c>
      <c r="B22" s="59" t="s">
        <v>3</v>
      </c>
      <c r="C22" s="59" t="s">
        <v>157</v>
      </c>
      <c r="D22" s="35" t="s">
        <v>30</v>
      </c>
      <c r="E22" s="59" t="s">
        <v>4</v>
      </c>
      <c r="F22" s="38">
        <v>9347977.84</v>
      </c>
    </row>
    <row r="23" spans="1:6" s="37" customFormat="1" ht="30" customHeight="1">
      <c r="A23" s="28" t="s">
        <v>33</v>
      </c>
      <c r="B23" s="59" t="s">
        <v>3</v>
      </c>
      <c r="C23" s="59" t="s">
        <v>157</v>
      </c>
      <c r="D23" s="35" t="s">
        <v>30</v>
      </c>
      <c r="E23" s="59" t="s">
        <v>32</v>
      </c>
      <c r="F23" s="36">
        <f>F24</f>
        <v>2260162.67</v>
      </c>
    </row>
    <row r="24" spans="1:6" s="37" customFormat="1" ht="32.25" customHeight="1">
      <c r="A24" s="28" t="s">
        <v>34</v>
      </c>
      <c r="B24" s="59" t="s">
        <v>3</v>
      </c>
      <c r="C24" s="59" t="s">
        <v>157</v>
      </c>
      <c r="D24" s="35" t="s">
        <v>30</v>
      </c>
      <c r="E24" s="59" t="s">
        <v>7</v>
      </c>
      <c r="F24" s="38">
        <v>2260162.67</v>
      </c>
    </row>
    <row r="25" spans="1:6" s="37" customFormat="1" ht="13.5">
      <c r="A25" s="69" t="s">
        <v>142</v>
      </c>
      <c r="B25" s="60" t="s">
        <v>3</v>
      </c>
      <c r="C25" s="60" t="s">
        <v>157</v>
      </c>
      <c r="D25" s="49" t="s">
        <v>39</v>
      </c>
      <c r="E25" s="59"/>
      <c r="F25" s="39">
        <f>F26</f>
        <v>747430.7</v>
      </c>
    </row>
    <row r="26" spans="1:6" s="37" customFormat="1" ht="26.25">
      <c r="A26" s="157" t="s">
        <v>41</v>
      </c>
      <c r="B26" s="59" t="s">
        <v>3</v>
      </c>
      <c r="C26" s="59" t="s">
        <v>157</v>
      </c>
      <c r="D26" s="35" t="s">
        <v>40</v>
      </c>
      <c r="E26" s="59"/>
      <c r="F26" s="36">
        <f>F27</f>
        <v>747430.7</v>
      </c>
    </row>
    <row r="27" spans="1:6" s="37" customFormat="1" ht="52.5">
      <c r="A27" s="28" t="s">
        <v>137</v>
      </c>
      <c r="B27" s="59" t="s">
        <v>3</v>
      </c>
      <c r="C27" s="59" t="s">
        <v>157</v>
      </c>
      <c r="D27" s="35" t="s">
        <v>40</v>
      </c>
      <c r="E27" s="59" t="s">
        <v>6</v>
      </c>
      <c r="F27" s="36">
        <f>F28</f>
        <v>747430.7</v>
      </c>
    </row>
    <row r="28" spans="1:6" s="37" customFormat="1" ht="26.25">
      <c r="A28" s="28" t="s">
        <v>26</v>
      </c>
      <c r="B28" s="59" t="s">
        <v>3</v>
      </c>
      <c r="C28" s="59" t="s">
        <v>157</v>
      </c>
      <c r="D28" s="35" t="s">
        <v>40</v>
      </c>
      <c r="E28" s="59" t="s">
        <v>4</v>
      </c>
      <c r="F28" s="38">
        <v>747430.7</v>
      </c>
    </row>
    <row r="29" spans="1:6" s="37" customFormat="1" ht="12.75">
      <c r="A29" s="40" t="s">
        <v>262</v>
      </c>
      <c r="B29" s="60" t="s">
        <v>3</v>
      </c>
      <c r="C29" s="60" t="s">
        <v>263</v>
      </c>
      <c r="D29" s="35"/>
      <c r="E29" s="59"/>
      <c r="F29" s="39">
        <f>F30</f>
        <v>200000</v>
      </c>
    </row>
    <row r="30" spans="1:6" s="37" customFormat="1" ht="41.25">
      <c r="A30" s="69" t="s">
        <v>220</v>
      </c>
      <c r="B30" s="60" t="s">
        <v>3</v>
      </c>
      <c r="C30" s="60" t="s">
        <v>263</v>
      </c>
      <c r="D30" s="49" t="s">
        <v>56</v>
      </c>
      <c r="E30" s="59"/>
      <c r="F30" s="39">
        <f>F32</f>
        <v>200000</v>
      </c>
    </row>
    <row r="31" spans="1:6" s="37" customFormat="1" ht="26.25">
      <c r="A31" s="156" t="s">
        <v>58</v>
      </c>
      <c r="B31" s="59" t="s">
        <v>3</v>
      </c>
      <c r="C31" s="59" t="s">
        <v>263</v>
      </c>
      <c r="D31" s="35" t="s">
        <v>57</v>
      </c>
      <c r="E31" s="59"/>
      <c r="F31" s="36">
        <f>F32</f>
        <v>200000</v>
      </c>
    </row>
    <row r="32" spans="1:6" s="37" customFormat="1" ht="12.75">
      <c r="A32" s="157" t="s">
        <v>154</v>
      </c>
      <c r="B32" s="59" t="s">
        <v>3</v>
      </c>
      <c r="C32" s="59" t="s">
        <v>263</v>
      </c>
      <c r="D32" s="35" t="s">
        <v>143</v>
      </c>
      <c r="E32" s="59"/>
      <c r="F32" s="36">
        <f>F34</f>
        <v>200000</v>
      </c>
    </row>
    <row r="33" spans="1:6" s="37" customFormat="1" ht="12.75">
      <c r="A33" s="28" t="s">
        <v>36</v>
      </c>
      <c r="B33" s="59" t="s">
        <v>3</v>
      </c>
      <c r="C33" s="59" t="s">
        <v>263</v>
      </c>
      <c r="D33" s="35" t="s">
        <v>143</v>
      </c>
      <c r="E33" s="59" t="s">
        <v>35</v>
      </c>
      <c r="F33" s="36">
        <f>F34</f>
        <v>200000</v>
      </c>
    </row>
    <row r="34" spans="1:6" s="37" customFormat="1" ht="12.75">
      <c r="A34" s="28" t="s">
        <v>264</v>
      </c>
      <c r="B34" s="59" t="s">
        <v>3</v>
      </c>
      <c r="C34" s="59" t="s">
        <v>263</v>
      </c>
      <c r="D34" s="35" t="s">
        <v>143</v>
      </c>
      <c r="E34" s="59" t="s">
        <v>265</v>
      </c>
      <c r="F34" s="38">
        <v>200000</v>
      </c>
    </row>
    <row r="35" spans="1:6" s="37" customFormat="1" ht="12.75">
      <c r="A35" s="40" t="s">
        <v>11</v>
      </c>
      <c r="B35" s="60" t="s">
        <v>3</v>
      </c>
      <c r="C35" s="60" t="s">
        <v>158</v>
      </c>
      <c r="D35" s="35"/>
      <c r="E35" s="59"/>
      <c r="F35" s="39">
        <f>F36+F44+F59+F64+F69</f>
        <v>9135518.620000001</v>
      </c>
    </row>
    <row r="36" spans="1:6" s="37" customFormat="1" ht="41.25">
      <c r="A36" s="69" t="s">
        <v>144</v>
      </c>
      <c r="B36" s="60" t="s">
        <v>3</v>
      </c>
      <c r="C36" s="60" t="s">
        <v>158</v>
      </c>
      <c r="D36" s="49" t="s">
        <v>45</v>
      </c>
      <c r="E36" s="59"/>
      <c r="F36" s="39">
        <f>F37</f>
        <v>5089458.62</v>
      </c>
    </row>
    <row r="37" spans="1:6" s="37" customFormat="1" ht="26.25">
      <c r="A37" s="156" t="s">
        <v>138</v>
      </c>
      <c r="B37" s="59" t="s">
        <v>3</v>
      </c>
      <c r="C37" s="59" t="s">
        <v>158</v>
      </c>
      <c r="D37" s="35" t="s">
        <v>46</v>
      </c>
      <c r="E37" s="59"/>
      <c r="F37" s="36">
        <f>F38+F41</f>
        <v>5089458.62</v>
      </c>
    </row>
    <row r="38" spans="1:6" s="37" customFormat="1" ht="39">
      <c r="A38" s="157" t="s">
        <v>48</v>
      </c>
      <c r="B38" s="59" t="s">
        <v>3</v>
      </c>
      <c r="C38" s="59" t="s">
        <v>158</v>
      </c>
      <c r="D38" s="35" t="s">
        <v>47</v>
      </c>
      <c r="E38" s="59"/>
      <c r="F38" s="36">
        <f>F39</f>
        <v>4369458.62</v>
      </c>
    </row>
    <row r="39" spans="1:6" s="37" customFormat="1" ht="52.5">
      <c r="A39" s="28" t="s">
        <v>137</v>
      </c>
      <c r="B39" s="59" t="s">
        <v>3</v>
      </c>
      <c r="C39" s="59" t="s">
        <v>158</v>
      </c>
      <c r="D39" s="35" t="s">
        <v>47</v>
      </c>
      <c r="E39" s="59" t="s">
        <v>6</v>
      </c>
      <c r="F39" s="36">
        <f>F40</f>
        <v>4369458.62</v>
      </c>
    </row>
    <row r="40" spans="1:6" s="37" customFormat="1" ht="26.25">
      <c r="A40" s="28" t="s">
        <v>26</v>
      </c>
      <c r="B40" s="59" t="s">
        <v>3</v>
      </c>
      <c r="C40" s="59" t="s">
        <v>158</v>
      </c>
      <c r="D40" s="35" t="s">
        <v>47</v>
      </c>
      <c r="E40" s="59" t="s">
        <v>4</v>
      </c>
      <c r="F40" s="38">
        <v>4369458.62</v>
      </c>
    </row>
    <row r="41" spans="1:6" s="27" customFormat="1" ht="39">
      <c r="A41" s="157" t="s">
        <v>169</v>
      </c>
      <c r="B41" s="59" t="s">
        <v>3</v>
      </c>
      <c r="C41" s="59" t="s">
        <v>158</v>
      </c>
      <c r="D41" s="35" t="s">
        <v>170</v>
      </c>
      <c r="E41" s="59"/>
      <c r="F41" s="36">
        <f>F42</f>
        <v>720000</v>
      </c>
    </row>
    <row r="42" spans="1:6" s="27" customFormat="1" ht="26.25">
      <c r="A42" s="28" t="s">
        <v>44</v>
      </c>
      <c r="B42" s="59" t="s">
        <v>3</v>
      </c>
      <c r="C42" s="59" t="s">
        <v>158</v>
      </c>
      <c r="D42" s="35" t="s">
        <v>170</v>
      </c>
      <c r="E42" s="59" t="s">
        <v>32</v>
      </c>
      <c r="F42" s="36">
        <f>F43</f>
        <v>720000</v>
      </c>
    </row>
    <row r="43" spans="1:6" s="27" customFormat="1" ht="31.5" customHeight="1">
      <c r="A43" s="28" t="s">
        <v>34</v>
      </c>
      <c r="B43" s="59" t="s">
        <v>3</v>
      </c>
      <c r="C43" s="59" t="s">
        <v>158</v>
      </c>
      <c r="D43" s="35" t="s">
        <v>170</v>
      </c>
      <c r="E43" s="59" t="s">
        <v>7</v>
      </c>
      <c r="F43" s="38">
        <v>720000</v>
      </c>
    </row>
    <row r="44" spans="1:6" s="27" customFormat="1" ht="43.5" customHeight="1">
      <c r="A44" s="69" t="s">
        <v>184</v>
      </c>
      <c r="B44" s="60" t="s">
        <v>3</v>
      </c>
      <c r="C44" s="60" t="s">
        <v>158</v>
      </c>
      <c r="D44" s="49" t="s">
        <v>185</v>
      </c>
      <c r="E44" s="59"/>
      <c r="F44" s="39">
        <f>F45+F51+F55</f>
        <v>1909892</v>
      </c>
    </row>
    <row r="45" spans="1:6" s="27" customFormat="1" ht="31.5" customHeight="1">
      <c r="A45" s="156" t="s">
        <v>189</v>
      </c>
      <c r="B45" s="59" t="s">
        <v>3</v>
      </c>
      <c r="C45" s="59" t="s">
        <v>158</v>
      </c>
      <c r="D45" s="35" t="s">
        <v>186</v>
      </c>
      <c r="E45" s="59"/>
      <c r="F45" s="36">
        <f>F46</f>
        <v>706892</v>
      </c>
    </row>
    <row r="46" spans="1:6" s="27" customFormat="1" ht="12.75">
      <c r="A46" s="157" t="s">
        <v>188</v>
      </c>
      <c r="B46" s="59" t="s">
        <v>3</v>
      </c>
      <c r="C46" s="59" t="s">
        <v>158</v>
      </c>
      <c r="D46" s="35" t="s">
        <v>187</v>
      </c>
      <c r="E46" s="59"/>
      <c r="F46" s="36">
        <f>F47+F49</f>
        <v>706892</v>
      </c>
    </row>
    <row r="47" spans="1:6" s="27" customFormat="1" ht="26.25">
      <c r="A47" s="28" t="s">
        <v>44</v>
      </c>
      <c r="B47" s="59" t="s">
        <v>3</v>
      </c>
      <c r="C47" s="59" t="s">
        <v>158</v>
      </c>
      <c r="D47" s="35" t="s">
        <v>187</v>
      </c>
      <c r="E47" s="59" t="s">
        <v>32</v>
      </c>
      <c r="F47" s="36">
        <f>F48</f>
        <v>500000</v>
      </c>
    </row>
    <row r="48" spans="1:6" s="27" customFormat="1" ht="26.25">
      <c r="A48" s="28" t="s">
        <v>34</v>
      </c>
      <c r="B48" s="59" t="s">
        <v>3</v>
      </c>
      <c r="C48" s="59" t="s">
        <v>158</v>
      </c>
      <c r="D48" s="35" t="s">
        <v>187</v>
      </c>
      <c r="E48" s="59" t="s">
        <v>7</v>
      </c>
      <c r="F48" s="38">
        <v>500000</v>
      </c>
    </row>
    <row r="49" spans="1:6" s="27" customFormat="1" ht="12.75">
      <c r="A49" s="28" t="s">
        <v>129</v>
      </c>
      <c r="B49" s="59" t="s">
        <v>3</v>
      </c>
      <c r="C49" s="59" t="s">
        <v>158</v>
      </c>
      <c r="D49" s="35" t="s">
        <v>187</v>
      </c>
      <c r="E49" s="59" t="s">
        <v>93</v>
      </c>
      <c r="F49" s="36">
        <f>F50</f>
        <v>206892</v>
      </c>
    </row>
    <row r="50" spans="1:6" s="27" customFormat="1" ht="12.75">
      <c r="A50" s="28" t="s">
        <v>95</v>
      </c>
      <c r="B50" s="59" t="s">
        <v>3</v>
      </c>
      <c r="C50" s="59" t="s">
        <v>158</v>
      </c>
      <c r="D50" s="35" t="s">
        <v>187</v>
      </c>
      <c r="E50" s="59" t="s">
        <v>94</v>
      </c>
      <c r="F50" s="38">
        <f>132000+12000+7723+55169</f>
        <v>206892</v>
      </c>
    </row>
    <row r="51" spans="1:6" s="27" customFormat="1" ht="26.25">
      <c r="A51" s="156" t="s">
        <v>190</v>
      </c>
      <c r="B51" s="59" t="s">
        <v>3</v>
      </c>
      <c r="C51" s="59" t="s">
        <v>158</v>
      </c>
      <c r="D51" s="35" t="s">
        <v>192</v>
      </c>
      <c r="E51" s="59"/>
      <c r="F51" s="36">
        <f>F52</f>
        <v>223000</v>
      </c>
    </row>
    <row r="52" spans="1:6" s="27" customFormat="1" ht="26.25">
      <c r="A52" s="157" t="s">
        <v>191</v>
      </c>
      <c r="B52" s="60" t="s">
        <v>3</v>
      </c>
      <c r="C52" s="60" t="s">
        <v>158</v>
      </c>
      <c r="D52" s="49" t="s">
        <v>193</v>
      </c>
      <c r="E52" s="59"/>
      <c r="F52" s="36">
        <f>F53</f>
        <v>223000</v>
      </c>
    </row>
    <row r="53" spans="1:6" s="27" customFormat="1" ht="26.25">
      <c r="A53" s="28" t="s">
        <v>44</v>
      </c>
      <c r="B53" s="59" t="s">
        <v>3</v>
      </c>
      <c r="C53" s="59" t="s">
        <v>158</v>
      </c>
      <c r="D53" s="35" t="s">
        <v>193</v>
      </c>
      <c r="E53" s="59" t="s">
        <v>32</v>
      </c>
      <c r="F53" s="36">
        <f>F54</f>
        <v>223000</v>
      </c>
    </row>
    <row r="54" spans="1:6" s="27" customFormat="1" ht="26.25">
      <c r="A54" s="28" t="s">
        <v>34</v>
      </c>
      <c r="B54" s="59" t="s">
        <v>3</v>
      </c>
      <c r="C54" s="59" t="s">
        <v>158</v>
      </c>
      <c r="D54" s="35" t="s">
        <v>193</v>
      </c>
      <c r="E54" s="59" t="s">
        <v>7</v>
      </c>
      <c r="F54" s="38">
        <v>223000</v>
      </c>
    </row>
    <row r="55" spans="1:6" s="27" customFormat="1" ht="12.75">
      <c r="A55" s="156" t="s">
        <v>195</v>
      </c>
      <c r="B55" s="59" t="s">
        <v>3</v>
      </c>
      <c r="C55" s="59" t="s">
        <v>158</v>
      </c>
      <c r="D55" s="35" t="s">
        <v>196</v>
      </c>
      <c r="E55" s="59"/>
      <c r="F55" s="36">
        <f>F56</f>
        <v>980000</v>
      </c>
    </row>
    <row r="56" spans="1:6" s="27" customFormat="1" ht="12.75">
      <c r="A56" s="157" t="s">
        <v>197</v>
      </c>
      <c r="B56" s="59" t="s">
        <v>3</v>
      </c>
      <c r="C56" s="59" t="s">
        <v>158</v>
      </c>
      <c r="D56" s="35" t="s">
        <v>198</v>
      </c>
      <c r="E56" s="59"/>
      <c r="F56" s="36">
        <f>F57</f>
        <v>980000</v>
      </c>
    </row>
    <row r="57" spans="1:6" s="27" customFormat="1" ht="26.25">
      <c r="A57" s="28" t="s">
        <v>44</v>
      </c>
      <c r="B57" s="59" t="s">
        <v>3</v>
      </c>
      <c r="C57" s="59" t="s">
        <v>158</v>
      </c>
      <c r="D57" s="35" t="s">
        <v>198</v>
      </c>
      <c r="E57" s="59" t="s">
        <v>32</v>
      </c>
      <c r="F57" s="36">
        <f>F58</f>
        <v>980000</v>
      </c>
    </row>
    <row r="58" spans="1:6" s="27" customFormat="1" ht="26.25">
      <c r="A58" s="28" t="s">
        <v>34</v>
      </c>
      <c r="B58" s="59" t="s">
        <v>3</v>
      </c>
      <c r="C58" s="59" t="s">
        <v>158</v>
      </c>
      <c r="D58" s="35" t="s">
        <v>198</v>
      </c>
      <c r="E58" s="59" t="s">
        <v>7</v>
      </c>
      <c r="F58" s="38">
        <v>980000</v>
      </c>
    </row>
    <row r="59" spans="1:6" s="27" customFormat="1" ht="41.25">
      <c r="A59" s="69" t="s">
        <v>146</v>
      </c>
      <c r="B59" s="60" t="s">
        <v>3</v>
      </c>
      <c r="C59" s="60" t="s">
        <v>158</v>
      </c>
      <c r="D59" s="49" t="s">
        <v>147</v>
      </c>
      <c r="E59" s="59"/>
      <c r="F59" s="39">
        <f>F60</f>
        <v>616000</v>
      </c>
    </row>
    <row r="60" spans="1:6" s="27" customFormat="1" ht="39">
      <c r="A60" s="156" t="s">
        <v>172</v>
      </c>
      <c r="B60" s="59" t="s">
        <v>3</v>
      </c>
      <c r="C60" s="59" t="s">
        <v>158</v>
      </c>
      <c r="D60" s="35" t="s">
        <v>148</v>
      </c>
      <c r="E60" s="59"/>
      <c r="F60" s="36">
        <f>F61</f>
        <v>616000</v>
      </c>
    </row>
    <row r="61" spans="1:6" s="27" customFormat="1" ht="26.25">
      <c r="A61" s="157" t="s">
        <v>221</v>
      </c>
      <c r="B61" s="59" t="s">
        <v>3</v>
      </c>
      <c r="C61" s="59" t="s">
        <v>158</v>
      </c>
      <c r="D61" s="35" t="s">
        <v>252</v>
      </c>
      <c r="E61" s="59"/>
      <c r="F61" s="36">
        <f>F62</f>
        <v>616000</v>
      </c>
    </row>
    <row r="62" spans="1:6" s="27" customFormat="1" ht="26.25">
      <c r="A62" s="28" t="s">
        <v>44</v>
      </c>
      <c r="B62" s="59" t="s">
        <v>3</v>
      </c>
      <c r="C62" s="59" t="s">
        <v>158</v>
      </c>
      <c r="D62" s="35" t="s">
        <v>252</v>
      </c>
      <c r="E62" s="59" t="s">
        <v>32</v>
      </c>
      <c r="F62" s="36">
        <f>F63</f>
        <v>616000</v>
      </c>
    </row>
    <row r="63" spans="1:6" s="27" customFormat="1" ht="26.25">
      <c r="A63" s="28" t="s">
        <v>34</v>
      </c>
      <c r="B63" s="59" t="s">
        <v>3</v>
      </c>
      <c r="C63" s="59" t="s">
        <v>158</v>
      </c>
      <c r="D63" s="35" t="s">
        <v>252</v>
      </c>
      <c r="E63" s="59" t="s">
        <v>7</v>
      </c>
      <c r="F63" s="38">
        <v>616000</v>
      </c>
    </row>
    <row r="64" spans="1:6" s="27" customFormat="1" ht="54.75">
      <c r="A64" s="69" t="s">
        <v>203</v>
      </c>
      <c r="B64" s="60" t="s">
        <v>3</v>
      </c>
      <c r="C64" s="60" t="s">
        <v>158</v>
      </c>
      <c r="D64" s="49" t="s">
        <v>204</v>
      </c>
      <c r="E64" s="59"/>
      <c r="F64" s="39">
        <f>F65</f>
        <v>100000</v>
      </c>
    </row>
    <row r="65" spans="1:6" s="27" customFormat="1" ht="26.25">
      <c r="A65" s="156" t="s">
        <v>205</v>
      </c>
      <c r="B65" s="59" t="s">
        <v>3</v>
      </c>
      <c r="C65" s="59" t="s">
        <v>158</v>
      </c>
      <c r="D65" s="35" t="s">
        <v>206</v>
      </c>
      <c r="E65" s="59"/>
      <c r="F65" s="36">
        <f>F66</f>
        <v>100000</v>
      </c>
    </row>
    <row r="66" spans="1:6" s="27" customFormat="1" ht="26.25">
      <c r="A66" s="157" t="s">
        <v>226</v>
      </c>
      <c r="B66" s="59" t="s">
        <v>3</v>
      </c>
      <c r="C66" s="59" t="s">
        <v>158</v>
      </c>
      <c r="D66" s="35" t="s">
        <v>225</v>
      </c>
      <c r="E66" s="59"/>
      <c r="F66" s="36">
        <f>F67</f>
        <v>100000</v>
      </c>
    </row>
    <row r="67" spans="1:6" s="27" customFormat="1" ht="26.25">
      <c r="A67" s="28" t="s">
        <v>44</v>
      </c>
      <c r="B67" s="59" t="s">
        <v>3</v>
      </c>
      <c r="C67" s="59" t="s">
        <v>158</v>
      </c>
      <c r="D67" s="35" t="s">
        <v>225</v>
      </c>
      <c r="E67" s="59" t="s">
        <v>32</v>
      </c>
      <c r="F67" s="36">
        <f>F68</f>
        <v>100000</v>
      </c>
    </row>
    <row r="68" spans="1:6" s="27" customFormat="1" ht="26.25">
      <c r="A68" s="28" t="s">
        <v>34</v>
      </c>
      <c r="B68" s="59" t="s">
        <v>3</v>
      </c>
      <c r="C68" s="59" t="s">
        <v>158</v>
      </c>
      <c r="D68" s="35" t="s">
        <v>225</v>
      </c>
      <c r="E68" s="59" t="s">
        <v>7</v>
      </c>
      <c r="F68" s="38">
        <v>100000</v>
      </c>
    </row>
    <row r="69" spans="1:6" s="37" customFormat="1" ht="41.25">
      <c r="A69" s="69" t="s">
        <v>288</v>
      </c>
      <c r="B69" s="59" t="s">
        <v>3</v>
      </c>
      <c r="C69" s="59" t="s">
        <v>158</v>
      </c>
      <c r="D69" s="35" t="s">
        <v>27</v>
      </c>
      <c r="E69" s="59"/>
      <c r="F69" s="39">
        <f>F70+F76</f>
        <v>1420168</v>
      </c>
    </row>
    <row r="70" spans="1:6" s="37" customFormat="1" ht="26.25">
      <c r="A70" s="156" t="s">
        <v>29</v>
      </c>
      <c r="B70" s="59" t="s">
        <v>3</v>
      </c>
      <c r="C70" s="59" t="s">
        <v>158</v>
      </c>
      <c r="D70" s="35" t="s">
        <v>28</v>
      </c>
      <c r="E70" s="59"/>
      <c r="F70" s="36">
        <f>F71</f>
        <v>1200000</v>
      </c>
    </row>
    <row r="71" spans="1:6" s="37" customFormat="1" ht="12.75">
      <c r="A71" s="157" t="s">
        <v>43</v>
      </c>
      <c r="B71" s="59" t="s">
        <v>3</v>
      </c>
      <c r="C71" s="59" t="s">
        <v>158</v>
      </c>
      <c r="D71" s="35" t="s">
        <v>42</v>
      </c>
      <c r="E71" s="59"/>
      <c r="F71" s="36">
        <f>F72+F74</f>
        <v>1200000</v>
      </c>
    </row>
    <row r="72" spans="1:6" s="37" customFormat="1" ht="26.25">
      <c r="A72" s="28" t="s">
        <v>44</v>
      </c>
      <c r="B72" s="59" t="s">
        <v>3</v>
      </c>
      <c r="C72" s="59" t="s">
        <v>158</v>
      </c>
      <c r="D72" s="35" t="s">
        <v>42</v>
      </c>
      <c r="E72" s="59" t="s">
        <v>32</v>
      </c>
      <c r="F72" s="36">
        <f>F73</f>
        <v>1150000</v>
      </c>
    </row>
    <row r="73" spans="1:6" s="37" customFormat="1" ht="26.25">
      <c r="A73" s="28" t="s">
        <v>34</v>
      </c>
      <c r="B73" s="59" t="s">
        <v>3</v>
      </c>
      <c r="C73" s="59" t="s">
        <v>158</v>
      </c>
      <c r="D73" s="35" t="s">
        <v>42</v>
      </c>
      <c r="E73" s="59" t="s">
        <v>7</v>
      </c>
      <c r="F73" s="38">
        <v>1150000</v>
      </c>
    </row>
    <row r="74" spans="1:6" s="37" customFormat="1" ht="12.75">
      <c r="A74" s="28" t="s">
        <v>36</v>
      </c>
      <c r="B74" s="59" t="s">
        <v>3</v>
      </c>
      <c r="C74" s="59" t="s">
        <v>158</v>
      </c>
      <c r="D74" s="35" t="s">
        <v>42</v>
      </c>
      <c r="E74" s="59" t="s">
        <v>35</v>
      </c>
      <c r="F74" s="36">
        <f>SUM(F75:F75)</f>
        <v>50000</v>
      </c>
    </row>
    <row r="75" spans="1:6" s="37" customFormat="1" ht="12.75">
      <c r="A75" s="28" t="s">
        <v>38</v>
      </c>
      <c r="B75" s="59" t="s">
        <v>3</v>
      </c>
      <c r="C75" s="59" t="s">
        <v>158</v>
      </c>
      <c r="D75" s="35" t="s">
        <v>42</v>
      </c>
      <c r="E75" s="59" t="s">
        <v>37</v>
      </c>
      <c r="F75" s="38">
        <v>50000</v>
      </c>
    </row>
    <row r="76" spans="1:6" s="37" customFormat="1" ht="12.75">
      <c r="A76" s="156" t="s">
        <v>428</v>
      </c>
      <c r="B76" s="59" t="s">
        <v>3</v>
      </c>
      <c r="C76" s="59" t="s">
        <v>158</v>
      </c>
      <c r="D76" s="35" t="s">
        <v>427</v>
      </c>
      <c r="E76" s="59"/>
      <c r="F76" s="36">
        <f>F77</f>
        <v>220168</v>
      </c>
    </row>
    <row r="77" spans="1:6" s="37" customFormat="1" ht="26.25">
      <c r="A77" s="157" t="s">
        <v>430</v>
      </c>
      <c r="B77" s="59" t="s">
        <v>3</v>
      </c>
      <c r="C77" s="59" t="s">
        <v>158</v>
      </c>
      <c r="D77" s="35" t="s">
        <v>429</v>
      </c>
      <c r="E77" s="59"/>
      <c r="F77" s="36">
        <f>F78</f>
        <v>220168</v>
      </c>
    </row>
    <row r="78" spans="1:6" s="37" customFormat="1" ht="12.75">
      <c r="A78" s="28" t="s">
        <v>36</v>
      </c>
      <c r="B78" s="59" t="s">
        <v>3</v>
      </c>
      <c r="C78" s="59" t="s">
        <v>158</v>
      </c>
      <c r="D78" s="35" t="s">
        <v>429</v>
      </c>
      <c r="E78" s="59" t="s">
        <v>35</v>
      </c>
      <c r="F78" s="36">
        <f>F79</f>
        <v>220168</v>
      </c>
    </row>
    <row r="79" spans="1:6" s="37" customFormat="1" ht="12.75">
      <c r="A79" s="28" t="s">
        <v>264</v>
      </c>
      <c r="B79" s="59" t="s">
        <v>3</v>
      </c>
      <c r="C79" s="59" t="s">
        <v>158</v>
      </c>
      <c r="D79" s="35" t="s">
        <v>429</v>
      </c>
      <c r="E79" s="59" t="s">
        <v>265</v>
      </c>
      <c r="F79" s="38">
        <v>220168</v>
      </c>
    </row>
    <row r="80" spans="1:6" s="23" customFormat="1" ht="12.75">
      <c r="A80" s="41" t="s">
        <v>213</v>
      </c>
      <c r="B80" s="67" t="s">
        <v>3</v>
      </c>
      <c r="C80" s="67" t="s">
        <v>230</v>
      </c>
      <c r="D80" s="43"/>
      <c r="E80" s="67"/>
      <c r="F80" s="22">
        <f>F81</f>
        <v>790200</v>
      </c>
    </row>
    <row r="81" spans="1:6" ht="12.75">
      <c r="A81" s="40" t="s">
        <v>12</v>
      </c>
      <c r="B81" s="62" t="s">
        <v>3</v>
      </c>
      <c r="C81" s="60" t="s">
        <v>159</v>
      </c>
      <c r="D81" s="49"/>
      <c r="E81" s="59"/>
      <c r="F81" s="39">
        <f>F83</f>
        <v>790200</v>
      </c>
    </row>
    <row r="82" spans="1:6" ht="27">
      <c r="A82" s="69" t="s">
        <v>50</v>
      </c>
      <c r="B82" s="62" t="s">
        <v>3</v>
      </c>
      <c r="C82" s="62" t="s">
        <v>159</v>
      </c>
      <c r="D82" s="56" t="s">
        <v>49</v>
      </c>
      <c r="E82" s="58"/>
      <c r="F82" s="33">
        <f>F83</f>
        <v>790200</v>
      </c>
    </row>
    <row r="83" spans="1:6" ht="12.75">
      <c r="A83" s="156" t="s">
        <v>52</v>
      </c>
      <c r="B83" s="58" t="s">
        <v>3</v>
      </c>
      <c r="C83" s="58" t="s">
        <v>159</v>
      </c>
      <c r="D83" s="32" t="s">
        <v>51</v>
      </c>
      <c r="E83" s="58"/>
      <c r="F83" s="34">
        <f>F84</f>
        <v>790200</v>
      </c>
    </row>
    <row r="84" spans="1:6" ht="26.25">
      <c r="A84" s="157" t="s">
        <v>54</v>
      </c>
      <c r="B84" s="58" t="s">
        <v>3</v>
      </c>
      <c r="C84" s="58" t="s">
        <v>159</v>
      </c>
      <c r="D84" s="32" t="s">
        <v>53</v>
      </c>
      <c r="E84" s="58"/>
      <c r="F84" s="34">
        <f>F85+F87</f>
        <v>790200</v>
      </c>
    </row>
    <row r="85" spans="1:6" ht="52.5">
      <c r="A85" s="28" t="s">
        <v>137</v>
      </c>
      <c r="B85" s="58" t="s">
        <v>3</v>
      </c>
      <c r="C85" s="58" t="s">
        <v>159</v>
      </c>
      <c r="D85" s="32" t="s">
        <v>53</v>
      </c>
      <c r="E85" s="58" t="s">
        <v>6</v>
      </c>
      <c r="F85" s="34">
        <f>F86</f>
        <v>542666.5</v>
      </c>
    </row>
    <row r="86" spans="1:6" ht="26.25">
      <c r="A86" s="28" t="s">
        <v>26</v>
      </c>
      <c r="B86" s="58" t="s">
        <v>3</v>
      </c>
      <c r="C86" s="58" t="s">
        <v>159</v>
      </c>
      <c r="D86" s="32" t="s">
        <v>53</v>
      </c>
      <c r="E86" s="58" t="s">
        <v>4</v>
      </c>
      <c r="F86" s="38">
        <v>542666.5</v>
      </c>
    </row>
    <row r="87" spans="1:6" ht="26.25">
      <c r="A87" s="28" t="s">
        <v>44</v>
      </c>
      <c r="B87" s="58" t="s">
        <v>3</v>
      </c>
      <c r="C87" s="58" t="s">
        <v>159</v>
      </c>
      <c r="D87" s="32" t="s">
        <v>53</v>
      </c>
      <c r="E87" s="58" t="s">
        <v>32</v>
      </c>
      <c r="F87" s="36">
        <f>F88</f>
        <v>247533.5</v>
      </c>
    </row>
    <row r="88" spans="1:6" ht="26.25">
      <c r="A88" s="28" t="s">
        <v>34</v>
      </c>
      <c r="B88" s="58" t="s">
        <v>3</v>
      </c>
      <c r="C88" s="58" t="s">
        <v>159</v>
      </c>
      <c r="D88" s="32" t="s">
        <v>53</v>
      </c>
      <c r="E88" s="58" t="s">
        <v>7</v>
      </c>
      <c r="F88" s="38">
        <v>247533.5</v>
      </c>
    </row>
    <row r="89" spans="1:6" s="27" customFormat="1" ht="26.25">
      <c r="A89" s="41" t="s">
        <v>396</v>
      </c>
      <c r="B89" s="67" t="s">
        <v>3</v>
      </c>
      <c r="C89" s="67" t="s">
        <v>231</v>
      </c>
      <c r="D89" s="43"/>
      <c r="E89" s="67"/>
      <c r="F89" s="22">
        <f>F90</f>
        <v>4623307.97</v>
      </c>
    </row>
    <row r="90" spans="1:6" s="27" customFormat="1" ht="39">
      <c r="A90" s="24" t="s">
        <v>488</v>
      </c>
      <c r="B90" s="62" t="s">
        <v>3</v>
      </c>
      <c r="C90" s="60" t="s">
        <v>245</v>
      </c>
      <c r="D90" s="49"/>
      <c r="E90" s="59"/>
      <c r="F90" s="39">
        <f>F91</f>
        <v>4623307.97</v>
      </c>
    </row>
    <row r="91" spans="1:6" s="27" customFormat="1" ht="26.25">
      <c r="A91" s="156" t="s">
        <v>246</v>
      </c>
      <c r="B91" s="58" t="s">
        <v>3</v>
      </c>
      <c r="C91" s="58" t="s">
        <v>245</v>
      </c>
      <c r="D91" s="32" t="s">
        <v>57</v>
      </c>
      <c r="E91" s="59"/>
      <c r="F91" s="39">
        <f>F92+F95+F98+F103+F108</f>
        <v>4623307.97</v>
      </c>
    </row>
    <row r="92" spans="1:6" s="37" customFormat="1" ht="12.75">
      <c r="A92" s="157" t="s">
        <v>266</v>
      </c>
      <c r="B92" s="58" t="s">
        <v>3</v>
      </c>
      <c r="C92" s="58" t="s">
        <v>245</v>
      </c>
      <c r="D92" s="32" t="s">
        <v>267</v>
      </c>
      <c r="E92" s="58"/>
      <c r="F92" s="36">
        <f>F93</f>
        <v>1943229.63</v>
      </c>
    </row>
    <row r="93" spans="1:6" s="37" customFormat="1" ht="52.5">
      <c r="A93" s="28" t="s">
        <v>137</v>
      </c>
      <c r="B93" s="58" t="s">
        <v>3</v>
      </c>
      <c r="C93" s="58" t="s">
        <v>245</v>
      </c>
      <c r="D93" s="32" t="s">
        <v>267</v>
      </c>
      <c r="E93" s="58" t="s">
        <v>6</v>
      </c>
      <c r="F93" s="36">
        <f>F94</f>
        <v>1943229.63</v>
      </c>
    </row>
    <row r="94" spans="1:6" s="37" customFormat="1" ht="26.25">
      <c r="A94" s="28" t="s">
        <v>26</v>
      </c>
      <c r="B94" s="58" t="s">
        <v>3</v>
      </c>
      <c r="C94" s="58" t="s">
        <v>245</v>
      </c>
      <c r="D94" s="32" t="s">
        <v>267</v>
      </c>
      <c r="E94" s="58" t="s">
        <v>4</v>
      </c>
      <c r="F94" s="38">
        <v>1943229.63</v>
      </c>
    </row>
    <row r="95" spans="1:6" s="27" customFormat="1" ht="12.75">
      <c r="A95" s="157" t="s">
        <v>60</v>
      </c>
      <c r="B95" s="58" t="s">
        <v>3</v>
      </c>
      <c r="C95" s="58" t="s">
        <v>245</v>
      </c>
      <c r="D95" s="32" t="s">
        <v>59</v>
      </c>
      <c r="E95" s="58"/>
      <c r="F95" s="36">
        <f>F96</f>
        <v>790000</v>
      </c>
    </row>
    <row r="96" spans="1:6" s="27" customFormat="1" ht="26.25">
      <c r="A96" s="28" t="s">
        <v>44</v>
      </c>
      <c r="B96" s="58" t="s">
        <v>3</v>
      </c>
      <c r="C96" s="58" t="s">
        <v>245</v>
      </c>
      <c r="D96" s="32" t="s">
        <v>59</v>
      </c>
      <c r="E96" s="58" t="s">
        <v>32</v>
      </c>
      <c r="F96" s="36">
        <f>F97</f>
        <v>790000</v>
      </c>
    </row>
    <row r="97" spans="1:6" s="27" customFormat="1" ht="26.25">
      <c r="A97" s="28" t="s">
        <v>34</v>
      </c>
      <c r="B97" s="58" t="s">
        <v>3</v>
      </c>
      <c r="C97" s="58" t="s">
        <v>245</v>
      </c>
      <c r="D97" s="32" t="s">
        <v>59</v>
      </c>
      <c r="E97" s="58" t="s">
        <v>7</v>
      </c>
      <c r="F97" s="38">
        <v>790000</v>
      </c>
    </row>
    <row r="98" spans="1:6" s="37" customFormat="1" ht="12.75">
      <c r="A98" s="157" t="s">
        <v>62</v>
      </c>
      <c r="B98" s="58" t="s">
        <v>3</v>
      </c>
      <c r="C98" s="58" t="s">
        <v>245</v>
      </c>
      <c r="D98" s="32" t="s">
        <v>61</v>
      </c>
      <c r="E98" s="58"/>
      <c r="F98" s="36">
        <f>F99+F101</f>
        <v>1390078.34</v>
      </c>
    </row>
    <row r="99" spans="1:6" s="37" customFormat="1" ht="52.5">
      <c r="A99" s="28" t="s">
        <v>137</v>
      </c>
      <c r="B99" s="58" t="s">
        <v>3</v>
      </c>
      <c r="C99" s="58" t="s">
        <v>245</v>
      </c>
      <c r="D99" s="32" t="s">
        <v>61</v>
      </c>
      <c r="E99" s="58" t="s">
        <v>6</v>
      </c>
      <c r="F99" s="36">
        <f>F100</f>
        <v>1380078.34</v>
      </c>
    </row>
    <row r="100" spans="1:6" s="37" customFormat="1" ht="26.25">
      <c r="A100" s="28" t="s">
        <v>26</v>
      </c>
      <c r="B100" s="58" t="s">
        <v>3</v>
      </c>
      <c r="C100" s="58" t="s">
        <v>245</v>
      </c>
      <c r="D100" s="32" t="s">
        <v>61</v>
      </c>
      <c r="E100" s="58" t="s">
        <v>4</v>
      </c>
      <c r="F100" s="38">
        <v>1380078.34</v>
      </c>
    </row>
    <row r="101" spans="1:6" s="37" customFormat="1" ht="26.25">
      <c r="A101" s="28" t="s">
        <v>44</v>
      </c>
      <c r="B101" s="59" t="s">
        <v>3</v>
      </c>
      <c r="C101" s="58" t="s">
        <v>245</v>
      </c>
      <c r="D101" s="35" t="s">
        <v>61</v>
      </c>
      <c r="E101" s="58" t="s">
        <v>32</v>
      </c>
      <c r="F101" s="36">
        <f>F102</f>
        <v>10000</v>
      </c>
    </row>
    <row r="102" spans="1:6" s="37" customFormat="1" ht="26.25">
      <c r="A102" s="28" t="s">
        <v>34</v>
      </c>
      <c r="B102" s="59" t="s">
        <v>3</v>
      </c>
      <c r="C102" s="58" t="s">
        <v>245</v>
      </c>
      <c r="D102" s="35" t="s">
        <v>61</v>
      </c>
      <c r="E102" s="58" t="s">
        <v>7</v>
      </c>
      <c r="F102" s="38">
        <v>10000</v>
      </c>
    </row>
    <row r="103" spans="1:6" s="27" customFormat="1" ht="12.75">
      <c r="A103" s="157" t="s">
        <v>64</v>
      </c>
      <c r="B103" s="59" t="s">
        <v>3</v>
      </c>
      <c r="C103" s="58" t="s">
        <v>245</v>
      </c>
      <c r="D103" s="35" t="s">
        <v>63</v>
      </c>
      <c r="E103" s="58"/>
      <c r="F103" s="36">
        <f>F104+F106</f>
        <v>285000</v>
      </c>
    </row>
    <row r="104" spans="1:6" s="37" customFormat="1" ht="52.5">
      <c r="A104" s="28" t="s">
        <v>137</v>
      </c>
      <c r="B104" s="59" t="s">
        <v>3</v>
      </c>
      <c r="C104" s="58" t="s">
        <v>245</v>
      </c>
      <c r="D104" s="35" t="s">
        <v>63</v>
      </c>
      <c r="E104" s="58" t="s">
        <v>6</v>
      </c>
      <c r="F104" s="36">
        <f>F105</f>
        <v>263000</v>
      </c>
    </row>
    <row r="105" spans="1:6" s="37" customFormat="1" ht="26.25">
      <c r="A105" s="28" t="s">
        <v>26</v>
      </c>
      <c r="B105" s="59" t="s">
        <v>3</v>
      </c>
      <c r="C105" s="58" t="s">
        <v>245</v>
      </c>
      <c r="D105" s="35" t="s">
        <v>63</v>
      </c>
      <c r="E105" s="59" t="s">
        <v>4</v>
      </c>
      <c r="F105" s="38">
        <v>263000</v>
      </c>
    </row>
    <row r="106" spans="1:6" s="27" customFormat="1" ht="26.25">
      <c r="A106" s="28" t="s">
        <v>33</v>
      </c>
      <c r="B106" s="59" t="s">
        <v>3</v>
      </c>
      <c r="C106" s="58" t="s">
        <v>245</v>
      </c>
      <c r="D106" s="35" t="s">
        <v>63</v>
      </c>
      <c r="E106" s="58" t="s">
        <v>32</v>
      </c>
      <c r="F106" s="36">
        <f>F107</f>
        <v>22000</v>
      </c>
    </row>
    <row r="107" spans="1:6" s="27" customFormat="1" ht="30.75" customHeight="1">
      <c r="A107" s="28" t="s">
        <v>34</v>
      </c>
      <c r="B107" s="59" t="s">
        <v>3</v>
      </c>
      <c r="C107" s="58" t="s">
        <v>245</v>
      </c>
      <c r="D107" s="35" t="s">
        <v>63</v>
      </c>
      <c r="E107" s="59" t="s">
        <v>7</v>
      </c>
      <c r="F107" s="38">
        <v>22000</v>
      </c>
    </row>
    <row r="108" spans="1:6" s="27" customFormat="1" ht="33.75" customHeight="1">
      <c r="A108" s="157" t="s">
        <v>248</v>
      </c>
      <c r="B108" s="59" t="s">
        <v>247</v>
      </c>
      <c r="C108" s="59" t="s">
        <v>245</v>
      </c>
      <c r="D108" s="35" t="s">
        <v>249</v>
      </c>
      <c r="E108" s="58"/>
      <c r="F108" s="36">
        <f>F109+F111</f>
        <v>215000</v>
      </c>
    </row>
    <row r="109" spans="1:6" s="27" customFormat="1" ht="36" customHeight="1">
      <c r="A109" s="28" t="s">
        <v>250</v>
      </c>
      <c r="B109" s="59" t="s">
        <v>247</v>
      </c>
      <c r="C109" s="59" t="s">
        <v>245</v>
      </c>
      <c r="D109" s="35" t="s">
        <v>249</v>
      </c>
      <c r="E109" s="58">
        <v>100</v>
      </c>
      <c r="F109" s="36">
        <f>F110</f>
        <v>100000</v>
      </c>
    </row>
    <row r="110" spans="1:6" s="27" customFormat="1" ht="26.25">
      <c r="A110" s="28" t="s">
        <v>251</v>
      </c>
      <c r="B110" s="59" t="s">
        <v>247</v>
      </c>
      <c r="C110" s="59" t="s">
        <v>245</v>
      </c>
      <c r="D110" s="35" t="s">
        <v>249</v>
      </c>
      <c r="E110" s="58" t="s">
        <v>4</v>
      </c>
      <c r="F110" s="38">
        <v>100000</v>
      </c>
    </row>
    <row r="111" spans="1:6" s="27" customFormat="1" ht="26.25">
      <c r="A111" s="28" t="s">
        <v>44</v>
      </c>
      <c r="B111" s="59" t="s">
        <v>247</v>
      </c>
      <c r="C111" s="59" t="s">
        <v>245</v>
      </c>
      <c r="D111" s="35" t="s">
        <v>249</v>
      </c>
      <c r="E111" s="58" t="s">
        <v>32</v>
      </c>
      <c r="F111" s="36">
        <f>F112</f>
        <v>115000</v>
      </c>
    </row>
    <row r="112" spans="1:6" s="27" customFormat="1" ht="26.25">
      <c r="A112" s="28" t="s">
        <v>34</v>
      </c>
      <c r="B112" s="59" t="s">
        <v>247</v>
      </c>
      <c r="C112" s="59" t="s">
        <v>245</v>
      </c>
      <c r="D112" s="35" t="s">
        <v>249</v>
      </c>
      <c r="E112" s="58" t="s">
        <v>7</v>
      </c>
      <c r="F112" s="38">
        <v>115000</v>
      </c>
    </row>
    <row r="113" spans="1:6" s="23" customFormat="1" ht="12.75">
      <c r="A113" s="41" t="s">
        <v>214</v>
      </c>
      <c r="B113" s="67" t="s">
        <v>3</v>
      </c>
      <c r="C113" s="67" t="s">
        <v>232</v>
      </c>
      <c r="D113" s="43"/>
      <c r="E113" s="67"/>
      <c r="F113" s="22">
        <f>F132+F114</f>
        <v>28909799</v>
      </c>
    </row>
    <row r="114" spans="1:6" s="27" customFormat="1" ht="12.75">
      <c r="A114" s="24" t="s">
        <v>13</v>
      </c>
      <c r="B114" s="62" t="s">
        <v>3</v>
      </c>
      <c r="C114" s="62" t="s">
        <v>160</v>
      </c>
      <c r="D114" s="56"/>
      <c r="E114" s="59"/>
      <c r="F114" s="39">
        <f>F115</f>
        <v>28409799</v>
      </c>
    </row>
    <row r="115" spans="1:6" s="27" customFormat="1" ht="41.25">
      <c r="A115" s="69" t="s">
        <v>150</v>
      </c>
      <c r="B115" s="62" t="s">
        <v>3</v>
      </c>
      <c r="C115" s="62" t="s">
        <v>160</v>
      </c>
      <c r="D115" s="56" t="s">
        <v>65</v>
      </c>
      <c r="E115" s="59"/>
      <c r="F115" s="39">
        <f>F116</f>
        <v>28409799</v>
      </c>
    </row>
    <row r="116" spans="1:6" s="27" customFormat="1" ht="26.25">
      <c r="A116" s="156" t="s">
        <v>67</v>
      </c>
      <c r="B116" s="59" t="s">
        <v>3</v>
      </c>
      <c r="C116" s="59" t="s">
        <v>160</v>
      </c>
      <c r="D116" s="35" t="s">
        <v>66</v>
      </c>
      <c r="E116" s="58"/>
      <c r="F116" s="36">
        <f>F117+F120+F123+F126+F129</f>
        <v>28409799</v>
      </c>
    </row>
    <row r="117" spans="1:6" s="27" customFormat="1" ht="12.75">
      <c r="A117" s="157" t="s">
        <v>69</v>
      </c>
      <c r="B117" s="59" t="s">
        <v>3</v>
      </c>
      <c r="C117" s="59" t="s">
        <v>160</v>
      </c>
      <c r="D117" s="35" t="s">
        <v>68</v>
      </c>
      <c r="E117" s="58"/>
      <c r="F117" s="36">
        <f>F118</f>
        <v>19245718</v>
      </c>
    </row>
    <row r="118" spans="1:6" s="27" customFormat="1" ht="26.25">
      <c r="A118" s="28" t="s">
        <v>44</v>
      </c>
      <c r="B118" s="59" t="s">
        <v>3</v>
      </c>
      <c r="C118" s="59" t="s">
        <v>160</v>
      </c>
      <c r="D118" s="35" t="s">
        <v>68</v>
      </c>
      <c r="E118" s="58" t="s">
        <v>32</v>
      </c>
      <c r="F118" s="36">
        <f>F119</f>
        <v>19245718</v>
      </c>
    </row>
    <row r="119" spans="1:6" s="27" customFormat="1" ht="26.25">
      <c r="A119" s="28" t="s">
        <v>34</v>
      </c>
      <c r="B119" s="59" t="s">
        <v>3</v>
      </c>
      <c r="C119" s="59" t="s">
        <v>160</v>
      </c>
      <c r="D119" s="35" t="s">
        <v>68</v>
      </c>
      <c r="E119" s="58" t="s">
        <v>7</v>
      </c>
      <c r="F119" s="38">
        <v>19245718</v>
      </c>
    </row>
    <row r="120" spans="1:6" s="27" customFormat="1" ht="12.75">
      <c r="A120" s="157" t="s">
        <v>71</v>
      </c>
      <c r="B120" s="59" t="s">
        <v>3</v>
      </c>
      <c r="C120" s="59" t="s">
        <v>160</v>
      </c>
      <c r="D120" s="35" t="s">
        <v>70</v>
      </c>
      <c r="E120" s="58"/>
      <c r="F120" s="36">
        <f>F121</f>
        <v>6851461</v>
      </c>
    </row>
    <row r="121" spans="1:6" s="27" customFormat="1" ht="26.25">
      <c r="A121" s="28" t="s">
        <v>44</v>
      </c>
      <c r="B121" s="59" t="s">
        <v>3</v>
      </c>
      <c r="C121" s="59" t="s">
        <v>160</v>
      </c>
      <c r="D121" s="35" t="s">
        <v>70</v>
      </c>
      <c r="E121" s="58" t="s">
        <v>32</v>
      </c>
      <c r="F121" s="36">
        <f>F122</f>
        <v>6851461</v>
      </c>
    </row>
    <row r="122" spans="1:6" s="27" customFormat="1" ht="26.25">
      <c r="A122" s="28" t="s">
        <v>34</v>
      </c>
      <c r="B122" s="59" t="s">
        <v>3</v>
      </c>
      <c r="C122" s="59" t="s">
        <v>160</v>
      </c>
      <c r="D122" s="35" t="s">
        <v>70</v>
      </c>
      <c r="E122" s="58" t="s">
        <v>7</v>
      </c>
      <c r="F122" s="38">
        <v>6851461</v>
      </c>
    </row>
    <row r="123" spans="1:6" s="27" customFormat="1" ht="12.75">
      <c r="A123" s="157" t="s">
        <v>171</v>
      </c>
      <c r="B123" s="59" t="s">
        <v>3</v>
      </c>
      <c r="C123" s="59" t="s">
        <v>160</v>
      </c>
      <c r="D123" s="35" t="s">
        <v>151</v>
      </c>
      <c r="E123" s="58"/>
      <c r="F123" s="36">
        <f>F124</f>
        <v>186000</v>
      </c>
    </row>
    <row r="124" spans="1:6" s="27" customFormat="1" ht="26.25">
      <c r="A124" s="28" t="s">
        <v>33</v>
      </c>
      <c r="B124" s="59" t="s">
        <v>3</v>
      </c>
      <c r="C124" s="59" t="s">
        <v>160</v>
      </c>
      <c r="D124" s="35" t="s">
        <v>151</v>
      </c>
      <c r="E124" s="58" t="s">
        <v>32</v>
      </c>
      <c r="F124" s="36">
        <f>F125</f>
        <v>186000</v>
      </c>
    </row>
    <row r="125" spans="1:6" s="27" customFormat="1" ht="32.25" customHeight="1">
      <c r="A125" s="28" t="s">
        <v>34</v>
      </c>
      <c r="B125" s="59" t="s">
        <v>3</v>
      </c>
      <c r="C125" s="59" t="s">
        <v>160</v>
      </c>
      <c r="D125" s="35" t="s">
        <v>151</v>
      </c>
      <c r="E125" s="58" t="s">
        <v>7</v>
      </c>
      <c r="F125" s="38">
        <v>186000</v>
      </c>
    </row>
    <row r="126" spans="1:6" s="27" customFormat="1" ht="26.25">
      <c r="A126" s="157" t="s">
        <v>145</v>
      </c>
      <c r="B126" s="59" t="s">
        <v>3</v>
      </c>
      <c r="C126" s="59" t="s">
        <v>160</v>
      </c>
      <c r="D126" s="35" t="s">
        <v>72</v>
      </c>
      <c r="E126" s="58"/>
      <c r="F126" s="36">
        <f>F127</f>
        <v>1526620</v>
      </c>
    </row>
    <row r="127" spans="1:6" s="27" customFormat="1" ht="33" customHeight="1">
      <c r="A127" s="28" t="s">
        <v>33</v>
      </c>
      <c r="B127" s="59" t="s">
        <v>3</v>
      </c>
      <c r="C127" s="59" t="s">
        <v>160</v>
      </c>
      <c r="D127" s="35" t="s">
        <v>72</v>
      </c>
      <c r="E127" s="58" t="s">
        <v>32</v>
      </c>
      <c r="F127" s="36">
        <f>F128</f>
        <v>1526620</v>
      </c>
    </row>
    <row r="128" spans="1:6" s="27" customFormat="1" ht="30.75" customHeight="1">
      <c r="A128" s="28" t="s">
        <v>34</v>
      </c>
      <c r="B128" s="59" t="s">
        <v>3</v>
      </c>
      <c r="C128" s="59" t="s">
        <v>160</v>
      </c>
      <c r="D128" s="35" t="s">
        <v>72</v>
      </c>
      <c r="E128" s="58" t="s">
        <v>7</v>
      </c>
      <c r="F128" s="38">
        <v>1526620</v>
      </c>
    </row>
    <row r="129" spans="1:6" s="27" customFormat="1" ht="12.75">
      <c r="A129" s="157" t="s">
        <v>421</v>
      </c>
      <c r="B129" s="59" t="s">
        <v>3</v>
      </c>
      <c r="C129" s="59" t="s">
        <v>160</v>
      </c>
      <c r="D129" s="35" t="s">
        <v>420</v>
      </c>
      <c r="E129" s="58"/>
      <c r="F129" s="36">
        <f>F130</f>
        <v>600000</v>
      </c>
    </row>
    <row r="130" spans="1:6" s="27" customFormat="1" ht="30.75" customHeight="1">
      <c r="A130" s="28" t="s">
        <v>33</v>
      </c>
      <c r="B130" s="59" t="s">
        <v>3</v>
      </c>
      <c r="C130" s="59" t="s">
        <v>160</v>
      </c>
      <c r="D130" s="35" t="s">
        <v>420</v>
      </c>
      <c r="E130" s="58" t="s">
        <v>32</v>
      </c>
      <c r="F130" s="36">
        <f>F131</f>
        <v>600000</v>
      </c>
    </row>
    <row r="131" spans="1:6" s="27" customFormat="1" ht="30.75" customHeight="1">
      <c r="A131" s="28" t="s">
        <v>34</v>
      </c>
      <c r="B131" s="59" t="s">
        <v>3</v>
      </c>
      <c r="C131" s="59" t="s">
        <v>160</v>
      </c>
      <c r="D131" s="35" t="s">
        <v>420</v>
      </c>
      <c r="E131" s="58" t="s">
        <v>7</v>
      </c>
      <c r="F131" s="38">
        <v>600000</v>
      </c>
    </row>
    <row r="132" spans="1:6" ht="12.75">
      <c r="A132" s="31" t="s">
        <v>14</v>
      </c>
      <c r="B132" s="62" t="s">
        <v>3</v>
      </c>
      <c r="C132" s="62" t="s">
        <v>161</v>
      </c>
      <c r="D132" s="56"/>
      <c r="E132" s="58"/>
      <c r="F132" s="33">
        <f>F133</f>
        <v>500000</v>
      </c>
    </row>
    <row r="133" spans="1:6" ht="41.25">
      <c r="A133" s="69" t="s">
        <v>146</v>
      </c>
      <c r="B133" s="62" t="s">
        <v>3</v>
      </c>
      <c r="C133" s="62" t="s">
        <v>161</v>
      </c>
      <c r="D133" s="49" t="s">
        <v>147</v>
      </c>
      <c r="E133" s="59"/>
      <c r="F133" s="33">
        <f>F134</f>
        <v>500000</v>
      </c>
    </row>
    <row r="134" spans="1:6" ht="39">
      <c r="A134" s="156" t="s">
        <v>172</v>
      </c>
      <c r="B134" s="58" t="s">
        <v>3</v>
      </c>
      <c r="C134" s="58" t="s">
        <v>161</v>
      </c>
      <c r="D134" s="35" t="s">
        <v>148</v>
      </c>
      <c r="E134" s="59"/>
      <c r="F134" s="34">
        <f>F135</f>
        <v>500000</v>
      </c>
    </row>
    <row r="135" spans="1:6" ht="26.25">
      <c r="A135" s="157" t="s">
        <v>149</v>
      </c>
      <c r="B135" s="58" t="s">
        <v>3</v>
      </c>
      <c r="C135" s="58" t="s">
        <v>161</v>
      </c>
      <c r="D135" s="35" t="s">
        <v>253</v>
      </c>
      <c r="E135" s="59"/>
      <c r="F135" s="34">
        <f>F136</f>
        <v>500000</v>
      </c>
    </row>
    <row r="136" spans="1:6" ht="26.25">
      <c r="A136" s="28" t="s">
        <v>44</v>
      </c>
      <c r="B136" s="58" t="s">
        <v>3</v>
      </c>
      <c r="C136" s="58" t="s">
        <v>161</v>
      </c>
      <c r="D136" s="35" t="s">
        <v>253</v>
      </c>
      <c r="E136" s="58" t="s">
        <v>32</v>
      </c>
      <c r="F136" s="34">
        <f>F137</f>
        <v>500000</v>
      </c>
    </row>
    <row r="137" spans="1:6" ht="33" customHeight="1">
      <c r="A137" s="28" t="s">
        <v>34</v>
      </c>
      <c r="B137" s="58" t="s">
        <v>3</v>
      </c>
      <c r="C137" s="58" t="s">
        <v>161</v>
      </c>
      <c r="D137" s="35" t="s">
        <v>253</v>
      </c>
      <c r="E137" s="59" t="s">
        <v>7</v>
      </c>
      <c r="F137" s="38">
        <v>500000</v>
      </c>
    </row>
    <row r="138" spans="1:6" s="23" customFormat="1" ht="12.75">
      <c r="A138" s="41" t="s">
        <v>215</v>
      </c>
      <c r="B138" s="67" t="s">
        <v>3</v>
      </c>
      <c r="C138" s="67" t="s">
        <v>233</v>
      </c>
      <c r="D138" s="43"/>
      <c r="E138" s="67"/>
      <c r="F138" s="22">
        <f>F139+F150+F182</f>
        <v>61683143.07000001</v>
      </c>
    </row>
    <row r="139" spans="1:6" s="27" customFormat="1" ht="12.75">
      <c r="A139" s="24" t="s">
        <v>15</v>
      </c>
      <c r="B139" s="65" t="s">
        <v>3</v>
      </c>
      <c r="C139" s="65" t="s">
        <v>162</v>
      </c>
      <c r="D139" s="66"/>
      <c r="E139" s="57"/>
      <c r="F139" s="26">
        <f>F140+F145</f>
        <v>1453870</v>
      </c>
    </row>
    <row r="140" spans="1:6" s="27" customFormat="1" ht="27">
      <c r="A140" s="69" t="s">
        <v>152</v>
      </c>
      <c r="B140" s="65" t="s">
        <v>3</v>
      </c>
      <c r="C140" s="65" t="s">
        <v>162</v>
      </c>
      <c r="D140" s="66" t="s">
        <v>73</v>
      </c>
      <c r="E140" s="57"/>
      <c r="F140" s="26">
        <f>F141</f>
        <v>1271870</v>
      </c>
    </row>
    <row r="141" spans="1:6" s="27" customFormat="1" ht="26.25">
      <c r="A141" s="156" t="s">
        <v>75</v>
      </c>
      <c r="B141" s="58" t="s">
        <v>3</v>
      </c>
      <c r="C141" s="58" t="s">
        <v>162</v>
      </c>
      <c r="D141" s="35" t="s">
        <v>74</v>
      </c>
      <c r="E141" s="59"/>
      <c r="F141" s="34">
        <f>F142</f>
        <v>1271870</v>
      </c>
    </row>
    <row r="142" spans="1:6" s="27" customFormat="1" ht="52.5">
      <c r="A142" s="157" t="s">
        <v>77</v>
      </c>
      <c r="B142" s="58" t="s">
        <v>3</v>
      </c>
      <c r="C142" s="58" t="s">
        <v>162</v>
      </c>
      <c r="D142" s="35" t="s">
        <v>76</v>
      </c>
      <c r="E142" s="59"/>
      <c r="F142" s="34">
        <f>F143</f>
        <v>1271870</v>
      </c>
    </row>
    <row r="143" spans="1:6" s="27" customFormat="1" ht="26.25">
      <c r="A143" s="28" t="s">
        <v>44</v>
      </c>
      <c r="B143" s="58" t="s">
        <v>3</v>
      </c>
      <c r="C143" s="58" t="s">
        <v>162</v>
      </c>
      <c r="D143" s="35" t="s">
        <v>76</v>
      </c>
      <c r="E143" s="59" t="s">
        <v>32</v>
      </c>
      <c r="F143" s="34">
        <f>F144</f>
        <v>1271870</v>
      </c>
    </row>
    <row r="144" spans="1:6" s="27" customFormat="1" ht="30" customHeight="1">
      <c r="A144" s="28" t="s">
        <v>34</v>
      </c>
      <c r="B144" s="58" t="s">
        <v>3</v>
      </c>
      <c r="C144" s="58" t="s">
        <v>162</v>
      </c>
      <c r="D144" s="35" t="s">
        <v>76</v>
      </c>
      <c r="E144" s="59" t="s">
        <v>7</v>
      </c>
      <c r="F144" s="38">
        <v>1271870</v>
      </c>
    </row>
    <row r="145" spans="1:6" s="27" customFormat="1" ht="48" customHeight="1">
      <c r="A145" s="69" t="s">
        <v>146</v>
      </c>
      <c r="B145" s="58" t="s">
        <v>3</v>
      </c>
      <c r="C145" s="65" t="s">
        <v>162</v>
      </c>
      <c r="D145" s="66" t="s">
        <v>147</v>
      </c>
      <c r="E145" s="59"/>
      <c r="F145" s="39">
        <f>F146</f>
        <v>182000</v>
      </c>
    </row>
    <row r="146" spans="1:6" s="27" customFormat="1" ht="44.25" customHeight="1">
      <c r="A146" s="156" t="s">
        <v>172</v>
      </c>
      <c r="B146" s="58" t="s">
        <v>3</v>
      </c>
      <c r="C146" s="58" t="s">
        <v>162</v>
      </c>
      <c r="D146" s="35" t="s">
        <v>148</v>
      </c>
      <c r="E146" s="59"/>
      <c r="F146" s="34">
        <f>F147</f>
        <v>182000</v>
      </c>
    </row>
    <row r="147" spans="1:6" s="27" customFormat="1" ht="30" customHeight="1">
      <c r="A147" s="157" t="s">
        <v>221</v>
      </c>
      <c r="B147" s="58" t="s">
        <v>3</v>
      </c>
      <c r="C147" s="58" t="s">
        <v>162</v>
      </c>
      <c r="D147" s="35" t="s">
        <v>252</v>
      </c>
      <c r="E147" s="59"/>
      <c r="F147" s="34">
        <f>F148</f>
        <v>182000</v>
      </c>
    </row>
    <row r="148" spans="1:6" s="27" customFormat="1" ht="30" customHeight="1">
      <c r="A148" s="28" t="s">
        <v>44</v>
      </c>
      <c r="B148" s="58" t="s">
        <v>3</v>
      </c>
      <c r="C148" s="58" t="s">
        <v>162</v>
      </c>
      <c r="D148" s="35" t="s">
        <v>252</v>
      </c>
      <c r="E148" s="59" t="s">
        <v>32</v>
      </c>
      <c r="F148" s="34">
        <f>F149</f>
        <v>182000</v>
      </c>
    </row>
    <row r="149" spans="1:6" s="27" customFormat="1" ht="30" customHeight="1">
      <c r="A149" s="28" t="s">
        <v>34</v>
      </c>
      <c r="B149" s="58" t="s">
        <v>3</v>
      </c>
      <c r="C149" s="58" t="s">
        <v>162</v>
      </c>
      <c r="D149" s="35" t="s">
        <v>252</v>
      </c>
      <c r="E149" s="59" t="s">
        <v>7</v>
      </c>
      <c r="F149" s="38">
        <v>182000</v>
      </c>
    </row>
    <row r="150" spans="1:6" s="37" customFormat="1" ht="12.75">
      <c r="A150" s="31" t="s">
        <v>16</v>
      </c>
      <c r="B150" s="62" t="s">
        <v>3</v>
      </c>
      <c r="C150" s="62" t="s">
        <v>163</v>
      </c>
      <c r="D150" s="32"/>
      <c r="E150" s="58"/>
      <c r="F150" s="33">
        <f>F151+F156+F164+F177</f>
        <v>24133417.080000002</v>
      </c>
    </row>
    <row r="151" spans="1:6" s="37" customFormat="1" ht="41.25">
      <c r="A151" s="69" t="s">
        <v>222</v>
      </c>
      <c r="B151" s="62" t="s">
        <v>3</v>
      </c>
      <c r="C151" s="60" t="s">
        <v>163</v>
      </c>
      <c r="D151" s="49" t="s">
        <v>111</v>
      </c>
      <c r="E151" s="58"/>
      <c r="F151" s="39">
        <f>F152</f>
        <v>264000</v>
      </c>
    </row>
    <row r="152" spans="1:6" s="37" customFormat="1" ht="39">
      <c r="A152" s="156" t="s">
        <v>201</v>
      </c>
      <c r="B152" s="58" t="s">
        <v>3</v>
      </c>
      <c r="C152" s="59" t="s">
        <v>163</v>
      </c>
      <c r="D152" s="35" t="s">
        <v>112</v>
      </c>
      <c r="E152" s="58"/>
      <c r="F152" s="36">
        <f>F153</f>
        <v>264000</v>
      </c>
    </row>
    <row r="153" spans="1:6" s="37" customFormat="1" ht="26.25">
      <c r="A153" s="157" t="s">
        <v>113</v>
      </c>
      <c r="B153" s="58" t="s">
        <v>3</v>
      </c>
      <c r="C153" s="59" t="s">
        <v>163</v>
      </c>
      <c r="D153" s="35" t="s">
        <v>183</v>
      </c>
      <c r="E153" s="58"/>
      <c r="F153" s="36">
        <f>F154</f>
        <v>264000</v>
      </c>
    </row>
    <row r="154" spans="1:6" s="37" customFormat="1" ht="12.75">
      <c r="A154" s="28" t="s">
        <v>36</v>
      </c>
      <c r="B154" s="57" t="s">
        <v>3</v>
      </c>
      <c r="C154" s="59" t="s">
        <v>163</v>
      </c>
      <c r="D154" s="25" t="s">
        <v>183</v>
      </c>
      <c r="E154" s="57" t="s">
        <v>35</v>
      </c>
      <c r="F154" s="36">
        <f>F155</f>
        <v>264000</v>
      </c>
    </row>
    <row r="155" spans="1:6" s="37" customFormat="1" ht="39">
      <c r="A155" s="28" t="s">
        <v>210</v>
      </c>
      <c r="B155" s="57" t="s">
        <v>3</v>
      </c>
      <c r="C155" s="59" t="s">
        <v>163</v>
      </c>
      <c r="D155" s="25" t="s">
        <v>183</v>
      </c>
      <c r="E155" s="57" t="s">
        <v>78</v>
      </c>
      <c r="F155" s="38">
        <v>264000</v>
      </c>
    </row>
    <row r="156" spans="1:6" s="37" customFormat="1" ht="27">
      <c r="A156" s="69" t="s">
        <v>152</v>
      </c>
      <c r="B156" s="62" t="s">
        <v>3</v>
      </c>
      <c r="C156" s="62" t="s">
        <v>163</v>
      </c>
      <c r="D156" s="56" t="s">
        <v>73</v>
      </c>
      <c r="E156" s="58"/>
      <c r="F156" s="33">
        <f>F157</f>
        <v>3623310.53</v>
      </c>
    </row>
    <row r="157" spans="1:6" s="37" customFormat="1" ht="26.25">
      <c r="A157" s="156" t="s">
        <v>75</v>
      </c>
      <c r="B157" s="58" t="s">
        <v>3</v>
      </c>
      <c r="C157" s="58" t="s">
        <v>163</v>
      </c>
      <c r="D157" s="32" t="s">
        <v>74</v>
      </c>
      <c r="E157" s="58"/>
      <c r="F157" s="34">
        <f>F161+F158</f>
        <v>3623310.53</v>
      </c>
    </row>
    <row r="158" spans="1:6" s="37" customFormat="1" ht="26.25">
      <c r="A158" s="157" t="s">
        <v>261</v>
      </c>
      <c r="B158" s="58" t="s">
        <v>3</v>
      </c>
      <c r="C158" s="58" t="s">
        <v>163</v>
      </c>
      <c r="D158" s="32" t="s">
        <v>260</v>
      </c>
      <c r="E158" s="58"/>
      <c r="F158" s="36">
        <f>F160</f>
        <v>3147310.53</v>
      </c>
    </row>
    <row r="159" spans="1:6" s="37" customFormat="1" ht="26.25">
      <c r="A159" s="28" t="s">
        <v>44</v>
      </c>
      <c r="B159" s="58" t="s">
        <v>3</v>
      </c>
      <c r="C159" s="58" t="s">
        <v>163</v>
      </c>
      <c r="D159" s="32" t="s">
        <v>260</v>
      </c>
      <c r="E159" s="58" t="s">
        <v>32</v>
      </c>
      <c r="F159" s="36">
        <f>F160</f>
        <v>3147310.53</v>
      </c>
    </row>
    <row r="160" spans="1:6" s="37" customFormat="1" ht="26.25">
      <c r="A160" s="28" t="s">
        <v>34</v>
      </c>
      <c r="B160" s="58" t="s">
        <v>3</v>
      </c>
      <c r="C160" s="58" t="s">
        <v>163</v>
      </c>
      <c r="D160" s="32" t="s">
        <v>260</v>
      </c>
      <c r="E160" s="58" t="s">
        <v>7</v>
      </c>
      <c r="F160" s="38">
        <v>3147310.53</v>
      </c>
    </row>
    <row r="161" spans="1:6" s="37" customFormat="1" ht="26.25">
      <c r="A161" s="157" t="s">
        <v>202</v>
      </c>
      <c r="B161" s="58" t="s">
        <v>3</v>
      </c>
      <c r="C161" s="58" t="s">
        <v>163</v>
      </c>
      <c r="D161" s="32" t="s">
        <v>200</v>
      </c>
      <c r="E161" s="58"/>
      <c r="F161" s="34">
        <f>F162</f>
        <v>476000</v>
      </c>
    </row>
    <row r="162" spans="1:6" s="37" customFormat="1" ht="12.75">
      <c r="A162" s="28" t="s">
        <v>36</v>
      </c>
      <c r="B162" s="58" t="s">
        <v>3</v>
      </c>
      <c r="C162" s="58" t="s">
        <v>163</v>
      </c>
      <c r="D162" s="32" t="s">
        <v>200</v>
      </c>
      <c r="E162" s="58" t="s">
        <v>35</v>
      </c>
      <c r="F162" s="34">
        <f>F163</f>
        <v>476000</v>
      </c>
    </row>
    <row r="163" spans="1:6" s="37" customFormat="1" ht="39">
      <c r="A163" s="28" t="s">
        <v>210</v>
      </c>
      <c r="B163" s="58" t="s">
        <v>3</v>
      </c>
      <c r="C163" s="58" t="s">
        <v>163</v>
      </c>
      <c r="D163" s="32" t="s">
        <v>200</v>
      </c>
      <c r="E163" s="58" t="s">
        <v>78</v>
      </c>
      <c r="F163" s="38">
        <v>476000</v>
      </c>
    </row>
    <row r="164" spans="1:6" s="37" customFormat="1" ht="48" customHeight="1">
      <c r="A164" s="69" t="s">
        <v>139</v>
      </c>
      <c r="B164" s="62" t="s">
        <v>3</v>
      </c>
      <c r="C164" s="62" t="s">
        <v>163</v>
      </c>
      <c r="D164" s="56" t="s">
        <v>79</v>
      </c>
      <c r="E164" s="58"/>
      <c r="F164" s="33">
        <f>F165</f>
        <v>20161106.55</v>
      </c>
    </row>
    <row r="165" spans="1:6" s="37" customFormat="1" ht="26.25">
      <c r="A165" s="156" t="s">
        <v>135</v>
      </c>
      <c r="B165" s="58" t="s">
        <v>3</v>
      </c>
      <c r="C165" s="58" t="s">
        <v>163</v>
      </c>
      <c r="D165" s="32" t="s">
        <v>80</v>
      </c>
      <c r="E165" s="58"/>
      <c r="F165" s="34">
        <f>F166+F171+F174</f>
        <v>20161106.55</v>
      </c>
    </row>
    <row r="166" spans="1:6" s="27" customFormat="1" ht="12.75">
      <c r="A166" s="157" t="s">
        <v>81</v>
      </c>
      <c r="B166" s="57" t="s">
        <v>3</v>
      </c>
      <c r="C166" s="57" t="s">
        <v>163</v>
      </c>
      <c r="D166" s="25" t="s">
        <v>131</v>
      </c>
      <c r="E166" s="57"/>
      <c r="F166" s="29">
        <f>F167+F169</f>
        <v>14718718.4</v>
      </c>
    </row>
    <row r="167" spans="1:6" s="27" customFormat="1" ht="26.25">
      <c r="A167" s="28" t="s">
        <v>44</v>
      </c>
      <c r="B167" s="57" t="s">
        <v>3</v>
      </c>
      <c r="C167" s="57" t="s">
        <v>163</v>
      </c>
      <c r="D167" s="25" t="s">
        <v>131</v>
      </c>
      <c r="E167" s="57" t="s">
        <v>32</v>
      </c>
      <c r="F167" s="29">
        <f>F168</f>
        <v>2718718.4</v>
      </c>
    </row>
    <row r="168" spans="1:6" s="27" customFormat="1" ht="26.25">
      <c r="A168" s="28" t="s">
        <v>34</v>
      </c>
      <c r="B168" s="57" t="s">
        <v>3</v>
      </c>
      <c r="C168" s="57" t="s">
        <v>163</v>
      </c>
      <c r="D168" s="25" t="s">
        <v>131</v>
      </c>
      <c r="E168" s="57" t="s">
        <v>7</v>
      </c>
      <c r="F168" s="38">
        <v>2718718.4</v>
      </c>
    </row>
    <row r="169" spans="1:6" s="27" customFormat="1" ht="12.75">
      <c r="A169" s="28" t="s">
        <v>36</v>
      </c>
      <c r="B169" s="57" t="s">
        <v>3</v>
      </c>
      <c r="C169" s="57" t="s">
        <v>163</v>
      </c>
      <c r="D169" s="25" t="s">
        <v>131</v>
      </c>
      <c r="E169" s="57" t="s">
        <v>35</v>
      </c>
      <c r="F169" s="36">
        <f>F170</f>
        <v>12000000</v>
      </c>
    </row>
    <row r="170" spans="1:6" s="37" customFormat="1" ht="39">
      <c r="A170" s="28" t="s">
        <v>210</v>
      </c>
      <c r="B170" s="58" t="s">
        <v>3</v>
      </c>
      <c r="C170" s="58" t="s">
        <v>163</v>
      </c>
      <c r="D170" s="32" t="s">
        <v>131</v>
      </c>
      <c r="E170" s="58" t="s">
        <v>78</v>
      </c>
      <c r="F170" s="38">
        <v>12000000</v>
      </c>
    </row>
    <row r="171" spans="1:6" s="37" customFormat="1" ht="26.25">
      <c r="A171" s="157" t="s">
        <v>256</v>
      </c>
      <c r="B171" s="58" t="s">
        <v>3</v>
      </c>
      <c r="C171" s="58" t="s">
        <v>163</v>
      </c>
      <c r="D171" s="32" t="s">
        <v>257</v>
      </c>
      <c r="E171" s="58"/>
      <c r="F171" s="36">
        <f>F172</f>
        <v>1208500</v>
      </c>
    </row>
    <row r="172" spans="1:6" s="37" customFormat="1" ht="26.25">
      <c r="A172" s="87" t="s">
        <v>44</v>
      </c>
      <c r="B172" s="58" t="s">
        <v>3</v>
      </c>
      <c r="C172" s="58" t="s">
        <v>163</v>
      </c>
      <c r="D172" s="32" t="s">
        <v>257</v>
      </c>
      <c r="E172" s="58" t="s">
        <v>32</v>
      </c>
      <c r="F172" s="36">
        <f>F173</f>
        <v>1208500</v>
      </c>
    </row>
    <row r="173" spans="1:6" s="37" customFormat="1" ht="26.25">
      <c r="A173" s="87" t="s">
        <v>34</v>
      </c>
      <c r="B173" s="58" t="s">
        <v>3</v>
      </c>
      <c r="C173" s="58" t="s">
        <v>163</v>
      </c>
      <c r="D173" s="32" t="s">
        <v>257</v>
      </c>
      <c r="E173" s="58" t="s">
        <v>7</v>
      </c>
      <c r="F173" s="38">
        <v>1208500</v>
      </c>
    </row>
    <row r="174" spans="1:6" s="37" customFormat="1" ht="126" customHeight="1">
      <c r="A174" s="157" t="s">
        <v>436</v>
      </c>
      <c r="B174" s="58" t="s">
        <v>3</v>
      </c>
      <c r="C174" s="58" t="s">
        <v>163</v>
      </c>
      <c r="D174" s="32" t="s">
        <v>289</v>
      </c>
      <c r="E174" s="58"/>
      <c r="F174" s="36">
        <f>F175</f>
        <v>4233888.15</v>
      </c>
    </row>
    <row r="175" spans="1:6" s="37" customFormat="1" ht="26.25">
      <c r="A175" s="87" t="s">
        <v>44</v>
      </c>
      <c r="B175" s="58" t="s">
        <v>3</v>
      </c>
      <c r="C175" s="58" t="s">
        <v>163</v>
      </c>
      <c r="D175" s="32" t="s">
        <v>289</v>
      </c>
      <c r="E175" s="58" t="s">
        <v>32</v>
      </c>
      <c r="F175" s="36">
        <f>F176</f>
        <v>4233888.15</v>
      </c>
    </row>
    <row r="176" spans="1:6" s="37" customFormat="1" ht="26.25">
      <c r="A176" s="87" t="s">
        <v>34</v>
      </c>
      <c r="B176" s="58" t="s">
        <v>3</v>
      </c>
      <c r="C176" s="58" t="s">
        <v>163</v>
      </c>
      <c r="D176" s="32" t="s">
        <v>289</v>
      </c>
      <c r="E176" s="58" t="s">
        <v>7</v>
      </c>
      <c r="F176" s="38">
        <v>4233888.15</v>
      </c>
    </row>
    <row r="177" spans="1:6" s="37" customFormat="1" ht="41.25">
      <c r="A177" s="69" t="s">
        <v>146</v>
      </c>
      <c r="B177" s="62" t="s">
        <v>3</v>
      </c>
      <c r="C177" s="62" t="s">
        <v>163</v>
      </c>
      <c r="D177" s="56" t="s">
        <v>147</v>
      </c>
      <c r="E177" s="58"/>
      <c r="F177" s="33">
        <f>F178</f>
        <v>85000</v>
      </c>
    </row>
    <row r="178" spans="1:6" s="37" customFormat="1" ht="39">
      <c r="A178" s="156" t="s">
        <v>172</v>
      </c>
      <c r="B178" s="58" t="s">
        <v>3</v>
      </c>
      <c r="C178" s="58" t="s">
        <v>163</v>
      </c>
      <c r="D178" s="32" t="s">
        <v>148</v>
      </c>
      <c r="E178" s="58"/>
      <c r="F178" s="36">
        <f>F179</f>
        <v>85000</v>
      </c>
    </row>
    <row r="179" spans="1:6" s="37" customFormat="1" ht="26.25">
      <c r="A179" s="157" t="s">
        <v>221</v>
      </c>
      <c r="B179" s="58" t="s">
        <v>3</v>
      </c>
      <c r="C179" s="58" t="s">
        <v>163</v>
      </c>
      <c r="D179" s="32" t="s">
        <v>252</v>
      </c>
      <c r="E179" s="58"/>
      <c r="F179" s="36">
        <f>F180</f>
        <v>85000</v>
      </c>
    </row>
    <row r="180" spans="1:6" s="37" customFormat="1" ht="26.25">
      <c r="A180" s="28" t="s">
        <v>44</v>
      </c>
      <c r="B180" s="58" t="s">
        <v>3</v>
      </c>
      <c r="C180" s="58" t="s">
        <v>163</v>
      </c>
      <c r="D180" s="32" t="s">
        <v>252</v>
      </c>
      <c r="E180" s="58" t="s">
        <v>32</v>
      </c>
      <c r="F180" s="36">
        <f>F181</f>
        <v>85000</v>
      </c>
    </row>
    <row r="181" spans="1:6" s="37" customFormat="1" ht="26.25">
      <c r="A181" s="28" t="s">
        <v>34</v>
      </c>
      <c r="B181" s="58" t="s">
        <v>3</v>
      </c>
      <c r="C181" s="58" t="s">
        <v>163</v>
      </c>
      <c r="D181" s="32" t="s">
        <v>252</v>
      </c>
      <c r="E181" s="58" t="s">
        <v>7</v>
      </c>
      <c r="F181" s="38">
        <v>85000</v>
      </c>
    </row>
    <row r="182" spans="1:6" s="37" customFormat="1" ht="12.75">
      <c r="A182" s="31" t="s">
        <v>17</v>
      </c>
      <c r="B182" s="62" t="s">
        <v>3</v>
      </c>
      <c r="C182" s="62" t="s">
        <v>164</v>
      </c>
      <c r="D182" s="32"/>
      <c r="E182" s="58"/>
      <c r="F182" s="33">
        <f>F183+F199+F211</f>
        <v>36095855.99</v>
      </c>
    </row>
    <row r="183" spans="1:6" ht="41.25">
      <c r="A183" s="69" t="s">
        <v>241</v>
      </c>
      <c r="B183" s="62" t="s">
        <v>3</v>
      </c>
      <c r="C183" s="62" t="s">
        <v>164</v>
      </c>
      <c r="D183" s="56" t="s">
        <v>83</v>
      </c>
      <c r="E183" s="58"/>
      <c r="F183" s="33">
        <f>F184</f>
        <v>25837874.64</v>
      </c>
    </row>
    <row r="184" spans="1:6" ht="12.75">
      <c r="A184" s="156" t="s">
        <v>85</v>
      </c>
      <c r="B184" s="58" t="s">
        <v>3</v>
      </c>
      <c r="C184" s="58" t="s">
        <v>164</v>
      </c>
      <c r="D184" s="32" t="s">
        <v>84</v>
      </c>
      <c r="E184" s="58"/>
      <c r="F184" s="34">
        <f>F185+F190+F193+F196</f>
        <v>25837874.64</v>
      </c>
    </row>
    <row r="185" spans="1:6" ht="12.75">
      <c r="A185" s="157" t="s">
        <v>82</v>
      </c>
      <c r="B185" s="58" t="s">
        <v>3</v>
      </c>
      <c r="C185" s="58" t="s">
        <v>164</v>
      </c>
      <c r="D185" s="32" t="s">
        <v>86</v>
      </c>
      <c r="E185" s="58"/>
      <c r="F185" s="36">
        <f>F186+F188</f>
        <v>5746753</v>
      </c>
    </row>
    <row r="186" spans="1:6" ht="26.25">
      <c r="A186" s="28" t="s">
        <v>44</v>
      </c>
      <c r="B186" s="58" t="s">
        <v>3</v>
      </c>
      <c r="C186" s="58" t="s">
        <v>164</v>
      </c>
      <c r="D186" s="32" t="s">
        <v>86</v>
      </c>
      <c r="E186" s="58" t="s">
        <v>32</v>
      </c>
      <c r="F186" s="36">
        <f>F187</f>
        <v>5741753</v>
      </c>
    </row>
    <row r="187" spans="1:6" s="23" customFormat="1" ht="30.75" customHeight="1">
      <c r="A187" s="28" t="s">
        <v>34</v>
      </c>
      <c r="B187" s="58" t="s">
        <v>3</v>
      </c>
      <c r="C187" s="58" t="s">
        <v>164</v>
      </c>
      <c r="D187" s="32" t="s">
        <v>86</v>
      </c>
      <c r="E187" s="58" t="s">
        <v>7</v>
      </c>
      <c r="F187" s="38">
        <f>5746753-5000</f>
        <v>5741753</v>
      </c>
    </row>
    <row r="188" spans="1:6" s="23" customFormat="1" ht="12.75">
      <c r="A188" s="28" t="s">
        <v>36</v>
      </c>
      <c r="B188" s="58" t="s">
        <v>3</v>
      </c>
      <c r="C188" s="58" t="s">
        <v>164</v>
      </c>
      <c r="D188" s="32" t="s">
        <v>86</v>
      </c>
      <c r="E188" s="58" t="s">
        <v>35</v>
      </c>
      <c r="F188" s="36">
        <f>F189</f>
        <v>5000</v>
      </c>
    </row>
    <row r="189" spans="1:6" s="23" customFormat="1" ht="12.75">
      <c r="A189" s="28" t="s">
        <v>38</v>
      </c>
      <c r="B189" s="58" t="s">
        <v>3</v>
      </c>
      <c r="C189" s="58" t="s">
        <v>164</v>
      </c>
      <c r="D189" s="32" t="s">
        <v>86</v>
      </c>
      <c r="E189" s="58" t="s">
        <v>37</v>
      </c>
      <c r="F189" s="38">
        <v>5000</v>
      </c>
    </row>
    <row r="190" spans="1:6" ht="26.25">
      <c r="A190" s="157" t="s">
        <v>88</v>
      </c>
      <c r="B190" s="58" t="s">
        <v>3</v>
      </c>
      <c r="C190" s="58" t="s">
        <v>164</v>
      </c>
      <c r="D190" s="32" t="s">
        <v>87</v>
      </c>
      <c r="E190" s="58"/>
      <c r="F190" s="34">
        <f>F191</f>
        <v>1020385.26</v>
      </c>
    </row>
    <row r="191" spans="1:6" ht="26.25">
      <c r="A191" s="28" t="s">
        <v>44</v>
      </c>
      <c r="B191" s="58" t="s">
        <v>3</v>
      </c>
      <c r="C191" s="58" t="s">
        <v>164</v>
      </c>
      <c r="D191" s="32" t="s">
        <v>87</v>
      </c>
      <c r="E191" s="58" t="s">
        <v>32</v>
      </c>
      <c r="F191" s="34">
        <f>F192</f>
        <v>1020385.26</v>
      </c>
    </row>
    <row r="192" spans="1:6" s="23" customFormat="1" ht="29.25" customHeight="1">
      <c r="A192" s="28" t="s">
        <v>34</v>
      </c>
      <c r="B192" s="58" t="s">
        <v>3</v>
      </c>
      <c r="C192" s="58" t="s">
        <v>164</v>
      </c>
      <c r="D192" s="32" t="s">
        <v>87</v>
      </c>
      <c r="E192" s="58" t="s">
        <v>7</v>
      </c>
      <c r="F192" s="38">
        <v>1020385.26</v>
      </c>
    </row>
    <row r="193" spans="1:6" ht="12.75">
      <c r="A193" s="157" t="s">
        <v>90</v>
      </c>
      <c r="B193" s="58" t="s">
        <v>3</v>
      </c>
      <c r="C193" s="58" t="s">
        <v>164</v>
      </c>
      <c r="D193" s="32" t="s">
        <v>89</v>
      </c>
      <c r="E193" s="58"/>
      <c r="F193" s="36">
        <f>F194</f>
        <v>892540</v>
      </c>
    </row>
    <row r="194" spans="1:6" ht="26.25">
      <c r="A194" s="28" t="s">
        <v>44</v>
      </c>
      <c r="B194" s="58" t="s">
        <v>3</v>
      </c>
      <c r="C194" s="58" t="s">
        <v>164</v>
      </c>
      <c r="D194" s="32" t="s">
        <v>89</v>
      </c>
      <c r="E194" s="58" t="s">
        <v>32</v>
      </c>
      <c r="F194" s="36">
        <f>F195</f>
        <v>892540</v>
      </c>
    </row>
    <row r="195" spans="1:6" s="23" customFormat="1" ht="30.75" customHeight="1">
      <c r="A195" s="28" t="s">
        <v>34</v>
      </c>
      <c r="B195" s="58" t="s">
        <v>3</v>
      </c>
      <c r="C195" s="58" t="s">
        <v>164</v>
      </c>
      <c r="D195" s="32" t="s">
        <v>89</v>
      </c>
      <c r="E195" s="58" t="s">
        <v>7</v>
      </c>
      <c r="F195" s="38">
        <v>892540</v>
      </c>
    </row>
    <row r="196" spans="1:6" ht="12.75">
      <c r="A196" s="157" t="s">
        <v>92</v>
      </c>
      <c r="B196" s="58" t="s">
        <v>3</v>
      </c>
      <c r="C196" s="58" t="s">
        <v>164</v>
      </c>
      <c r="D196" s="32" t="s">
        <v>91</v>
      </c>
      <c r="E196" s="58"/>
      <c r="F196" s="36">
        <f>F197</f>
        <v>18178196.38</v>
      </c>
    </row>
    <row r="197" spans="1:6" ht="26.25">
      <c r="A197" s="28" t="s">
        <v>44</v>
      </c>
      <c r="B197" s="58" t="s">
        <v>3</v>
      </c>
      <c r="C197" s="58" t="s">
        <v>164</v>
      </c>
      <c r="D197" s="32" t="s">
        <v>91</v>
      </c>
      <c r="E197" s="58" t="s">
        <v>32</v>
      </c>
      <c r="F197" s="36">
        <f>F198</f>
        <v>18178196.38</v>
      </c>
    </row>
    <row r="198" spans="1:6" ht="26.25">
      <c r="A198" s="28" t="s">
        <v>34</v>
      </c>
      <c r="B198" s="58" t="s">
        <v>3</v>
      </c>
      <c r="C198" s="58" t="s">
        <v>164</v>
      </c>
      <c r="D198" s="32" t="s">
        <v>91</v>
      </c>
      <c r="E198" s="58" t="s">
        <v>7</v>
      </c>
      <c r="F198" s="38">
        <f>18188757.57-10561.19</f>
        <v>18178196.38</v>
      </c>
    </row>
    <row r="199" spans="1:6" ht="27">
      <c r="A199" s="69" t="s">
        <v>255</v>
      </c>
      <c r="B199" s="62" t="s">
        <v>3</v>
      </c>
      <c r="C199" s="62" t="s">
        <v>164</v>
      </c>
      <c r="D199" s="56" t="s">
        <v>254</v>
      </c>
      <c r="E199" s="58"/>
      <c r="F199" s="33">
        <f>F200+F204</f>
        <v>10125581.35</v>
      </c>
    </row>
    <row r="200" spans="1:6" ht="26.25">
      <c r="A200" s="156" t="s">
        <v>476</v>
      </c>
      <c r="B200" s="58" t="s">
        <v>3</v>
      </c>
      <c r="C200" s="58" t="s">
        <v>164</v>
      </c>
      <c r="D200" s="32" t="s">
        <v>477</v>
      </c>
      <c r="E200" s="58"/>
      <c r="F200" s="34">
        <f>F201</f>
        <v>822719.85</v>
      </c>
    </row>
    <row r="201" spans="1:6" ht="26.25">
      <c r="A201" s="157" t="s">
        <v>475</v>
      </c>
      <c r="B201" s="58" t="s">
        <v>3</v>
      </c>
      <c r="C201" s="58" t="s">
        <v>164</v>
      </c>
      <c r="D201" s="32" t="s">
        <v>474</v>
      </c>
      <c r="E201" s="58"/>
      <c r="F201" s="34">
        <f>F202</f>
        <v>822719.85</v>
      </c>
    </row>
    <row r="202" spans="1:6" ht="26.25">
      <c r="A202" s="28" t="s">
        <v>44</v>
      </c>
      <c r="B202" s="58" t="s">
        <v>3</v>
      </c>
      <c r="C202" s="58" t="s">
        <v>164</v>
      </c>
      <c r="D202" s="32" t="s">
        <v>474</v>
      </c>
      <c r="E202" s="58" t="s">
        <v>32</v>
      </c>
      <c r="F202" s="34">
        <f>F203</f>
        <v>822719.85</v>
      </c>
    </row>
    <row r="203" spans="1:6" ht="26.25">
      <c r="A203" s="28" t="s">
        <v>34</v>
      </c>
      <c r="B203" s="58" t="s">
        <v>3</v>
      </c>
      <c r="C203" s="58" t="s">
        <v>164</v>
      </c>
      <c r="D203" s="32" t="s">
        <v>474</v>
      </c>
      <c r="E203" s="58" t="s">
        <v>7</v>
      </c>
      <c r="F203" s="38">
        <f>812158.66+10561.19</f>
        <v>822719.85</v>
      </c>
    </row>
    <row r="204" spans="1:6" ht="26.25">
      <c r="A204" s="156" t="s">
        <v>414</v>
      </c>
      <c r="B204" s="58" t="s">
        <v>3</v>
      </c>
      <c r="C204" s="58" t="s">
        <v>164</v>
      </c>
      <c r="D204" s="32" t="s">
        <v>416</v>
      </c>
      <c r="E204" s="58"/>
      <c r="F204" s="34">
        <f>F205+F208</f>
        <v>9302861.5</v>
      </c>
    </row>
    <row r="205" spans="1:6" ht="26.25">
      <c r="A205" s="157" t="s">
        <v>415</v>
      </c>
      <c r="B205" s="58" t="s">
        <v>3</v>
      </c>
      <c r="C205" s="58" t="s">
        <v>164</v>
      </c>
      <c r="D205" s="32" t="s">
        <v>417</v>
      </c>
      <c r="E205" s="58"/>
      <c r="F205" s="34">
        <f>F206</f>
        <v>6303938.85</v>
      </c>
    </row>
    <row r="206" spans="1:6" ht="26.25">
      <c r="A206" s="28" t="s">
        <v>44</v>
      </c>
      <c r="B206" s="58" t="s">
        <v>3</v>
      </c>
      <c r="C206" s="58" t="s">
        <v>164</v>
      </c>
      <c r="D206" s="32" t="s">
        <v>417</v>
      </c>
      <c r="E206" s="58" t="s">
        <v>32</v>
      </c>
      <c r="F206" s="34">
        <f>F207</f>
        <v>6303938.85</v>
      </c>
    </row>
    <row r="207" spans="1:6" ht="26.25">
      <c r="A207" s="28" t="s">
        <v>34</v>
      </c>
      <c r="B207" s="58" t="s">
        <v>3</v>
      </c>
      <c r="C207" s="58" t="s">
        <v>164</v>
      </c>
      <c r="D207" s="32" t="s">
        <v>417</v>
      </c>
      <c r="E207" s="58" t="s">
        <v>7</v>
      </c>
      <c r="F207" s="38">
        <f>9302861.5-2998922.65</f>
        <v>6303938.85</v>
      </c>
    </row>
    <row r="208" spans="1:6" ht="26.25">
      <c r="A208" s="157" t="s">
        <v>486</v>
      </c>
      <c r="B208" s="58" t="s">
        <v>3</v>
      </c>
      <c r="C208" s="58" t="s">
        <v>164</v>
      </c>
      <c r="D208" s="32" t="s">
        <v>487</v>
      </c>
      <c r="E208" s="58"/>
      <c r="F208" s="34">
        <f>F209</f>
        <v>2998922.65</v>
      </c>
    </row>
    <row r="209" spans="1:6" ht="26.25">
      <c r="A209" s="28" t="s">
        <v>44</v>
      </c>
      <c r="B209" s="58" t="s">
        <v>3</v>
      </c>
      <c r="C209" s="58" t="s">
        <v>164</v>
      </c>
      <c r="D209" s="32" t="s">
        <v>487</v>
      </c>
      <c r="E209" s="58" t="s">
        <v>32</v>
      </c>
      <c r="F209" s="34">
        <f>F210</f>
        <v>2998922.65</v>
      </c>
    </row>
    <row r="210" spans="1:6" ht="26.25">
      <c r="A210" s="28" t="s">
        <v>34</v>
      </c>
      <c r="B210" s="58" t="s">
        <v>3</v>
      </c>
      <c r="C210" s="58" t="s">
        <v>164</v>
      </c>
      <c r="D210" s="32" t="s">
        <v>487</v>
      </c>
      <c r="E210" s="58" t="s">
        <v>7</v>
      </c>
      <c r="F210" s="38">
        <v>2998922.65</v>
      </c>
    </row>
    <row r="211" spans="1:6" ht="41.25">
      <c r="A211" s="69" t="s">
        <v>184</v>
      </c>
      <c r="B211" s="60" t="s">
        <v>3</v>
      </c>
      <c r="C211" s="60" t="s">
        <v>164</v>
      </c>
      <c r="D211" s="49" t="s">
        <v>185</v>
      </c>
      <c r="E211" s="59"/>
      <c r="F211" s="39">
        <f>F212</f>
        <v>132400</v>
      </c>
    </row>
    <row r="212" spans="1:6" ht="26.25">
      <c r="A212" s="72" t="s">
        <v>190</v>
      </c>
      <c r="B212" s="59" t="s">
        <v>3</v>
      </c>
      <c r="C212" s="59" t="s">
        <v>164</v>
      </c>
      <c r="D212" s="35" t="s">
        <v>192</v>
      </c>
      <c r="E212" s="58"/>
      <c r="F212" s="34">
        <f>F213</f>
        <v>132400</v>
      </c>
    </row>
    <row r="213" spans="1:6" ht="26.25">
      <c r="A213" s="157" t="s">
        <v>191</v>
      </c>
      <c r="B213" s="59" t="s">
        <v>3</v>
      </c>
      <c r="C213" s="59" t="s">
        <v>164</v>
      </c>
      <c r="D213" s="35" t="s">
        <v>193</v>
      </c>
      <c r="E213" s="58"/>
      <c r="F213" s="34">
        <f>F214</f>
        <v>132400</v>
      </c>
    </row>
    <row r="214" spans="1:6" ht="26.25">
      <c r="A214" s="28" t="s">
        <v>44</v>
      </c>
      <c r="B214" s="59" t="s">
        <v>3</v>
      </c>
      <c r="C214" s="59" t="s">
        <v>164</v>
      </c>
      <c r="D214" s="35" t="s">
        <v>193</v>
      </c>
      <c r="E214" s="58" t="s">
        <v>32</v>
      </c>
      <c r="F214" s="34">
        <f>F215</f>
        <v>132400</v>
      </c>
    </row>
    <row r="215" spans="1:6" ht="26.25">
      <c r="A215" s="28" t="s">
        <v>34</v>
      </c>
      <c r="B215" s="59" t="s">
        <v>3</v>
      </c>
      <c r="C215" s="59" t="s">
        <v>164</v>
      </c>
      <c r="D215" s="35" t="s">
        <v>193</v>
      </c>
      <c r="E215" s="58" t="s">
        <v>7</v>
      </c>
      <c r="F215" s="38">
        <v>132400</v>
      </c>
    </row>
    <row r="216" spans="1:6" s="46" customFormat="1" ht="12.75">
      <c r="A216" s="41" t="s">
        <v>216</v>
      </c>
      <c r="B216" s="61" t="s">
        <v>3</v>
      </c>
      <c r="C216" s="67" t="s">
        <v>234</v>
      </c>
      <c r="D216" s="43"/>
      <c r="E216" s="67"/>
      <c r="F216" s="22">
        <f aca="true" t="shared" si="0" ref="F216:F221">F217</f>
        <v>250000</v>
      </c>
    </row>
    <row r="217" spans="1:6" s="37" customFormat="1" ht="12.75">
      <c r="A217" s="40" t="s">
        <v>18</v>
      </c>
      <c r="B217" s="62" t="s">
        <v>3</v>
      </c>
      <c r="C217" s="60" t="s">
        <v>165</v>
      </c>
      <c r="D217" s="49"/>
      <c r="E217" s="59"/>
      <c r="F217" s="39">
        <f t="shared" si="0"/>
        <v>250000</v>
      </c>
    </row>
    <row r="218" spans="1:6" s="37" customFormat="1" ht="13.5">
      <c r="A218" s="69" t="s">
        <v>173</v>
      </c>
      <c r="B218" s="62" t="s">
        <v>3</v>
      </c>
      <c r="C218" s="60" t="s">
        <v>165</v>
      </c>
      <c r="D218" s="49" t="s">
        <v>153</v>
      </c>
      <c r="E218" s="74"/>
      <c r="F218" s="39">
        <f t="shared" si="0"/>
        <v>250000</v>
      </c>
    </row>
    <row r="219" spans="1:6" s="37" customFormat="1" ht="26.25">
      <c r="A219" s="156" t="s">
        <v>174</v>
      </c>
      <c r="B219" s="58" t="s">
        <v>3</v>
      </c>
      <c r="C219" s="59" t="s">
        <v>165</v>
      </c>
      <c r="D219" s="35" t="s">
        <v>175</v>
      </c>
      <c r="E219" s="74"/>
      <c r="F219" s="36">
        <f t="shared" si="0"/>
        <v>250000</v>
      </c>
    </row>
    <row r="220" spans="1:6" s="37" customFormat="1" ht="12.75">
      <c r="A220" s="157" t="s">
        <v>177</v>
      </c>
      <c r="B220" s="58" t="s">
        <v>3</v>
      </c>
      <c r="C220" s="59" t="s">
        <v>165</v>
      </c>
      <c r="D220" s="35" t="s">
        <v>176</v>
      </c>
      <c r="E220" s="74"/>
      <c r="F220" s="36">
        <f>F221</f>
        <v>250000</v>
      </c>
    </row>
    <row r="221" spans="1:6" s="37" customFormat="1" ht="26.25">
      <c r="A221" s="28" t="s">
        <v>44</v>
      </c>
      <c r="B221" s="58" t="s">
        <v>3</v>
      </c>
      <c r="C221" s="59" t="s">
        <v>165</v>
      </c>
      <c r="D221" s="35" t="s">
        <v>176</v>
      </c>
      <c r="E221" s="74" t="s">
        <v>32</v>
      </c>
      <c r="F221" s="36">
        <f t="shared" si="0"/>
        <v>250000</v>
      </c>
    </row>
    <row r="222" spans="1:6" s="37" customFormat="1" ht="26.25">
      <c r="A222" s="28" t="s">
        <v>34</v>
      </c>
      <c r="B222" s="58" t="s">
        <v>3</v>
      </c>
      <c r="C222" s="59" t="s">
        <v>165</v>
      </c>
      <c r="D222" s="35" t="s">
        <v>176</v>
      </c>
      <c r="E222" s="74" t="s">
        <v>7</v>
      </c>
      <c r="F222" s="38">
        <v>250000</v>
      </c>
    </row>
    <row r="223" spans="1:6" s="46" customFormat="1" ht="12.75">
      <c r="A223" s="41" t="s">
        <v>217</v>
      </c>
      <c r="B223" s="61" t="s">
        <v>3</v>
      </c>
      <c r="C223" s="67" t="s">
        <v>235</v>
      </c>
      <c r="D223" s="48"/>
      <c r="E223" s="75"/>
      <c r="F223" s="22">
        <f>F224</f>
        <v>14533095</v>
      </c>
    </row>
    <row r="224" spans="1:6" s="37" customFormat="1" ht="12.75">
      <c r="A224" s="40" t="s">
        <v>96</v>
      </c>
      <c r="B224" s="58" t="s">
        <v>3</v>
      </c>
      <c r="C224" s="59" t="s">
        <v>166</v>
      </c>
      <c r="D224" s="47"/>
      <c r="E224" s="74"/>
      <c r="F224" s="39">
        <f>F225</f>
        <v>14533095</v>
      </c>
    </row>
    <row r="225" spans="1:6" s="37" customFormat="1" ht="27">
      <c r="A225" s="69" t="s">
        <v>98</v>
      </c>
      <c r="B225" s="59" t="s">
        <v>3</v>
      </c>
      <c r="C225" s="59" t="s">
        <v>166</v>
      </c>
      <c r="D225" s="35" t="s">
        <v>97</v>
      </c>
      <c r="E225" s="59"/>
      <c r="F225" s="39">
        <f>F226+F239</f>
        <v>14533095</v>
      </c>
    </row>
    <row r="226" spans="1:6" s="37" customFormat="1" ht="41.25">
      <c r="A226" s="69" t="s">
        <v>100</v>
      </c>
      <c r="B226" s="60" t="s">
        <v>3</v>
      </c>
      <c r="C226" s="60" t="s">
        <v>166</v>
      </c>
      <c r="D226" s="49" t="s">
        <v>99</v>
      </c>
      <c r="E226" s="60"/>
      <c r="F226" s="39">
        <f>F227</f>
        <v>12899903</v>
      </c>
    </row>
    <row r="227" spans="1:6" s="37" customFormat="1" ht="26.25">
      <c r="A227" s="156" t="s">
        <v>102</v>
      </c>
      <c r="B227" s="59" t="s">
        <v>3</v>
      </c>
      <c r="C227" s="59" t="s">
        <v>166</v>
      </c>
      <c r="D227" s="35" t="s">
        <v>101</v>
      </c>
      <c r="E227" s="59"/>
      <c r="F227" s="36">
        <f>F228+F233+F236</f>
        <v>12899903</v>
      </c>
    </row>
    <row r="228" spans="1:6" s="37" customFormat="1" ht="26.25">
      <c r="A228" s="157" t="s">
        <v>104</v>
      </c>
      <c r="B228" s="59" t="s">
        <v>3</v>
      </c>
      <c r="C228" s="59" t="s">
        <v>166</v>
      </c>
      <c r="D228" s="35" t="s">
        <v>103</v>
      </c>
      <c r="E228" s="59"/>
      <c r="F228" s="36">
        <f>F229+F231</f>
        <v>12137346</v>
      </c>
    </row>
    <row r="229" spans="1:6" s="37" customFormat="1" ht="52.5">
      <c r="A229" s="28" t="s">
        <v>137</v>
      </c>
      <c r="B229" s="59" t="s">
        <v>3</v>
      </c>
      <c r="C229" s="59" t="s">
        <v>166</v>
      </c>
      <c r="D229" s="35" t="s">
        <v>103</v>
      </c>
      <c r="E229" s="59" t="s">
        <v>6</v>
      </c>
      <c r="F229" s="36">
        <f>F230</f>
        <v>10328725</v>
      </c>
    </row>
    <row r="230" spans="1:6" s="37" customFormat="1" ht="12.75">
      <c r="A230" s="28" t="s">
        <v>105</v>
      </c>
      <c r="B230" s="59" t="s">
        <v>3</v>
      </c>
      <c r="C230" s="59" t="s">
        <v>166</v>
      </c>
      <c r="D230" s="35" t="s">
        <v>103</v>
      </c>
      <c r="E230" s="59" t="s">
        <v>2</v>
      </c>
      <c r="F230" s="38">
        <v>10328725</v>
      </c>
    </row>
    <row r="231" spans="1:6" s="37" customFormat="1" ht="26.25">
      <c r="A231" s="28" t="s">
        <v>44</v>
      </c>
      <c r="B231" s="59" t="s">
        <v>3</v>
      </c>
      <c r="C231" s="59" t="s">
        <v>166</v>
      </c>
      <c r="D231" s="35" t="s">
        <v>103</v>
      </c>
      <c r="E231" s="59" t="s">
        <v>32</v>
      </c>
      <c r="F231" s="36">
        <f>F232</f>
        <v>1808621</v>
      </c>
    </row>
    <row r="232" spans="1:6" s="37" customFormat="1" ht="31.5" customHeight="1">
      <c r="A232" s="28" t="s">
        <v>34</v>
      </c>
      <c r="B232" s="59" t="s">
        <v>3</v>
      </c>
      <c r="C232" s="59" t="s">
        <v>166</v>
      </c>
      <c r="D232" s="35" t="s">
        <v>103</v>
      </c>
      <c r="E232" s="59" t="s">
        <v>7</v>
      </c>
      <c r="F232" s="38">
        <f>1808621</f>
        <v>1808621</v>
      </c>
    </row>
    <row r="233" spans="1:6" s="37" customFormat="1" ht="15" customHeight="1">
      <c r="A233" s="157" t="s">
        <v>180</v>
      </c>
      <c r="B233" s="59" t="s">
        <v>3</v>
      </c>
      <c r="C233" s="59" t="s">
        <v>166</v>
      </c>
      <c r="D233" s="35" t="s">
        <v>178</v>
      </c>
      <c r="E233" s="68"/>
      <c r="F233" s="36">
        <f>F234</f>
        <v>705557</v>
      </c>
    </row>
    <row r="234" spans="1:6" s="37" customFormat="1" ht="26.25">
      <c r="A234" s="28" t="s">
        <v>44</v>
      </c>
      <c r="B234" s="59" t="s">
        <v>3</v>
      </c>
      <c r="C234" s="59" t="s">
        <v>166</v>
      </c>
      <c r="D234" s="35" t="s">
        <v>178</v>
      </c>
      <c r="E234" s="59" t="s">
        <v>32</v>
      </c>
      <c r="F234" s="36">
        <f>F235</f>
        <v>705557</v>
      </c>
    </row>
    <row r="235" spans="1:6" s="37" customFormat="1" ht="26.25">
      <c r="A235" s="28" t="s">
        <v>34</v>
      </c>
      <c r="B235" s="59" t="s">
        <v>3</v>
      </c>
      <c r="C235" s="59" t="s">
        <v>166</v>
      </c>
      <c r="D235" s="35" t="s">
        <v>178</v>
      </c>
      <c r="E235" s="59" t="s">
        <v>7</v>
      </c>
      <c r="F235" s="38">
        <v>705557</v>
      </c>
    </row>
    <row r="236" spans="1:6" s="37" customFormat="1" ht="26.25">
      <c r="A236" s="157" t="s">
        <v>181</v>
      </c>
      <c r="B236" s="59" t="s">
        <v>3</v>
      </c>
      <c r="C236" s="59" t="s">
        <v>166</v>
      </c>
      <c r="D236" s="35" t="s">
        <v>179</v>
      </c>
      <c r="E236" s="59"/>
      <c r="F236" s="36">
        <f>F237</f>
        <v>57000</v>
      </c>
    </row>
    <row r="237" spans="1:6" s="37" customFormat="1" ht="26.25">
      <c r="A237" s="28" t="s">
        <v>44</v>
      </c>
      <c r="B237" s="59" t="s">
        <v>3</v>
      </c>
      <c r="C237" s="59" t="s">
        <v>166</v>
      </c>
      <c r="D237" s="35" t="s">
        <v>179</v>
      </c>
      <c r="E237" s="59" t="s">
        <v>32</v>
      </c>
      <c r="F237" s="36">
        <f>F238</f>
        <v>57000</v>
      </c>
    </row>
    <row r="238" spans="1:6" s="37" customFormat="1" ht="26.25">
      <c r="A238" s="28" t="s">
        <v>34</v>
      </c>
      <c r="B238" s="59" t="s">
        <v>3</v>
      </c>
      <c r="C238" s="59" t="s">
        <v>166</v>
      </c>
      <c r="D238" s="35" t="s">
        <v>179</v>
      </c>
      <c r="E238" s="59" t="s">
        <v>7</v>
      </c>
      <c r="F238" s="38">
        <v>57000</v>
      </c>
    </row>
    <row r="239" spans="1:6" s="37" customFormat="1" ht="27">
      <c r="A239" s="69" t="s">
        <v>107</v>
      </c>
      <c r="B239" s="60" t="s">
        <v>3</v>
      </c>
      <c r="C239" s="60" t="s">
        <v>166</v>
      </c>
      <c r="D239" s="49" t="s">
        <v>106</v>
      </c>
      <c r="E239" s="59"/>
      <c r="F239" s="39">
        <f>F240</f>
        <v>1633192</v>
      </c>
    </row>
    <row r="240" spans="1:6" s="37" customFormat="1" ht="26.25">
      <c r="A240" s="156" t="s">
        <v>109</v>
      </c>
      <c r="B240" s="58" t="s">
        <v>3</v>
      </c>
      <c r="C240" s="59" t="s">
        <v>166</v>
      </c>
      <c r="D240" s="35" t="s">
        <v>108</v>
      </c>
      <c r="E240" s="59"/>
      <c r="F240" s="36">
        <f>F241+F244</f>
        <v>1633192</v>
      </c>
    </row>
    <row r="241" spans="1:6" s="37" customFormat="1" ht="26.25">
      <c r="A241" s="157" t="s">
        <v>104</v>
      </c>
      <c r="B241" s="58" t="s">
        <v>3</v>
      </c>
      <c r="C241" s="59" t="s">
        <v>166</v>
      </c>
      <c r="D241" s="35" t="s">
        <v>110</v>
      </c>
      <c r="E241" s="59"/>
      <c r="F241" s="36">
        <f>F242</f>
        <v>1382192</v>
      </c>
    </row>
    <row r="242" spans="1:6" s="37" customFormat="1" ht="52.5">
      <c r="A242" s="28" t="s">
        <v>137</v>
      </c>
      <c r="B242" s="58" t="s">
        <v>3</v>
      </c>
      <c r="C242" s="59" t="s">
        <v>166</v>
      </c>
      <c r="D242" s="35" t="s">
        <v>110</v>
      </c>
      <c r="E242" s="58" t="s">
        <v>6</v>
      </c>
      <c r="F242" s="34">
        <f>F243</f>
        <v>1382192</v>
      </c>
    </row>
    <row r="243" spans="1:6" s="37" customFormat="1" ht="18" customHeight="1">
      <c r="A243" s="28" t="s">
        <v>105</v>
      </c>
      <c r="B243" s="58" t="s">
        <v>3</v>
      </c>
      <c r="C243" s="59" t="s">
        <v>166</v>
      </c>
      <c r="D243" s="35" t="s">
        <v>110</v>
      </c>
      <c r="E243" s="59" t="s">
        <v>2</v>
      </c>
      <c r="F243" s="38">
        <f>1061591+320601</f>
        <v>1382192</v>
      </c>
    </row>
    <row r="244" spans="1:6" s="37" customFormat="1" ht="26.25">
      <c r="A244" s="157" t="s">
        <v>180</v>
      </c>
      <c r="B244" s="58" t="s">
        <v>3</v>
      </c>
      <c r="C244" s="59" t="s">
        <v>166</v>
      </c>
      <c r="D244" s="35" t="s">
        <v>182</v>
      </c>
      <c r="E244" s="59"/>
      <c r="F244" s="34">
        <f>F245</f>
        <v>251000</v>
      </c>
    </row>
    <row r="245" spans="1:6" s="37" customFormat="1" ht="26.25">
      <c r="A245" s="28" t="s">
        <v>44</v>
      </c>
      <c r="B245" s="58" t="s">
        <v>3</v>
      </c>
      <c r="C245" s="59" t="s">
        <v>166</v>
      </c>
      <c r="D245" s="35" t="s">
        <v>182</v>
      </c>
      <c r="E245" s="59" t="s">
        <v>32</v>
      </c>
      <c r="F245" s="34">
        <f>F246</f>
        <v>251000</v>
      </c>
    </row>
    <row r="246" spans="1:6" s="37" customFormat="1" ht="26.25">
      <c r="A246" s="28" t="s">
        <v>34</v>
      </c>
      <c r="B246" s="58" t="s">
        <v>3</v>
      </c>
      <c r="C246" s="59" t="s">
        <v>166</v>
      </c>
      <c r="D246" s="35" t="s">
        <v>182</v>
      </c>
      <c r="E246" s="59" t="s">
        <v>7</v>
      </c>
      <c r="F246" s="38">
        <v>251000</v>
      </c>
    </row>
    <row r="247" spans="1:6" s="46" customFormat="1" ht="12.75">
      <c r="A247" s="41" t="s">
        <v>218</v>
      </c>
      <c r="B247" s="67" t="s">
        <v>3</v>
      </c>
      <c r="C247" s="67" t="s">
        <v>236</v>
      </c>
      <c r="D247" s="48"/>
      <c r="E247" s="75"/>
      <c r="F247" s="22">
        <f>F248+F254</f>
        <v>1710360</v>
      </c>
    </row>
    <row r="248" spans="1:6" s="37" customFormat="1" ht="13.5">
      <c r="A248" s="50" t="s">
        <v>19</v>
      </c>
      <c r="B248" s="62" t="s">
        <v>3</v>
      </c>
      <c r="C248" s="60" t="s">
        <v>167</v>
      </c>
      <c r="D248" s="70"/>
      <c r="E248" s="74"/>
      <c r="F248" s="39">
        <f>F249</f>
        <v>75000</v>
      </c>
    </row>
    <row r="249" spans="1:6" s="37" customFormat="1" ht="41.25">
      <c r="A249" s="69" t="s">
        <v>222</v>
      </c>
      <c r="B249" s="62" t="s">
        <v>3</v>
      </c>
      <c r="C249" s="60" t="s">
        <v>167</v>
      </c>
      <c r="D249" s="49" t="s">
        <v>111</v>
      </c>
      <c r="E249" s="74"/>
      <c r="F249" s="39">
        <f>F250</f>
        <v>75000</v>
      </c>
    </row>
    <row r="250" spans="1:6" s="37" customFormat="1" ht="39">
      <c r="A250" s="156" t="s">
        <v>201</v>
      </c>
      <c r="B250" s="58" t="s">
        <v>3</v>
      </c>
      <c r="C250" s="59" t="s">
        <v>167</v>
      </c>
      <c r="D250" s="35" t="s">
        <v>112</v>
      </c>
      <c r="E250" s="74"/>
      <c r="F250" s="36">
        <f>F251</f>
        <v>75000</v>
      </c>
    </row>
    <row r="251" spans="1:6" s="52" customFormat="1" ht="105">
      <c r="A251" s="157" t="s">
        <v>120</v>
      </c>
      <c r="B251" s="58" t="s">
        <v>3</v>
      </c>
      <c r="C251" s="59" t="s">
        <v>167</v>
      </c>
      <c r="D251" s="35" t="s">
        <v>242</v>
      </c>
      <c r="E251" s="76"/>
      <c r="F251" s="51">
        <f>F252</f>
        <v>75000</v>
      </c>
    </row>
    <row r="252" spans="1:6" s="53" customFormat="1" ht="12.75">
      <c r="A252" s="28" t="s">
        <v>121</v>
      </c>
      <c r="B252" s="58" t="s">
        <v>3</v>
      </c>
      <c r="C252" s="59" t="s">
        <v>167</v>
      </c>
      <c r="D252" s="35" t="s">
        <v>242</v>
      </c>
      <c r="E252" s="76" t="s">
        <v>55</v>
      </c>
      <c r="F252" s="51">
        <f>F253</f>
        <v>75000</v>
      </c>
    </row>
    <row r="253" spans="1:6" s="37" customFormat="1" ht="12.75">
      <c r="A253" s="28" t="s">
        <v>8</v>
      </c>
      <c r="B253" s="58" t="s">
        <v>3</v>
      </c>
      <c r="C253" s="59" t="s">
        <v>167</v>
      </c>
      <c r="D253" s="35" t="s">
        <v>242</v>
      </c>
      <c r="E253" s="59" t="s">
        <v>122</v>
      </c>
      <c r="F253" s="38">
        <v>75000</v>
      </c>
    </row>
    <row r="254" spans="1:6" s="37" customFormat="1" ht="13.5">
      <c r="A254" s="50" t="s">
        <v>244</v>
      </c>
      <c r="B254" s="62" t="s">
        <v>3</v>
      </c>
      <c r="C254" s="60" t="s">
        <v>243</v>
      </c>
      <c r="D254" s="35"/>
      <c r="E254" s="59"/>
      <c r="F254" s="39">
        <f>F255+F270+F265</f>
        <v>1635360</v>
      </c>
    </row>
    <row r="255" spans="1:6" s="37" customFormat="1" ht="41.25">
      <c r="A255" s="69" t="s">
        <v>222</v>
      </c>
      <c r="B255" s="62" t="s">
        <v>3</v>
      </c>
      <c r="C255" s="60" t="s">
        <v>243</v>
      </c>
      <c r="D255" s="49" t="s">
        <v>111</v>
      </c>
      <c r="E255" s="74"/>
      <c r="F255" s="39">
        <f>F256</f>
        <v>1215360</v>
      </c>
    </row>
    <row r="256" spans="1:6" s="37" customFormat="1" ht="39">
      <c r="A256" s="156" t="s">
        <v>201</v>
      </c>
      <c r="B256" s="58" t="s">
        <v>3</v>
      </c>
      <c r="C256" s="59" t="s">
        <v>243</v>
      </c>
      <c r="D256" s="35" t="s">
        <v>112</v>
      </c>
      <c r="E256" s="59"/>
      <c r="F256" s="36">
        <f>F257+F260</f>
        <v>1215360</v>
      </c>
    </row>
    <row r="257" spans="1:6" s="37" customFormat="1" ht="26.25">
      <c r="A257" s="157" t="s">
        <v>113</v>
      </c>
      <c r="B257" s="58" t="s">
        <v>3</v>
      </c>
      <c r="C257" s="59" t="s">
        <v>243</v>
      </c>
      <c r="D257" s="35" t="s">
        <v>183</v>
      </c>
      <c r="E257" s="59"/>
      <c r="F257" s="36">
        <f>F258</f>
        <v>473400</v>
      </c>
    </row>
    <row r="258" spans="1:6" s="27" customFormat="1" ht="12.75">
      <c r="A258" s="28" t="s">
        <v>129</v>
      </c>
      <c r="B258" s="57" t="s">
        <v>3</v>
      </c>
      <c r="C258" s="59" t="s">
        <v>243</v>
      </c>
      <c r="D258" s="25" t="s">
        <v>183</v>
      </c>
      <c r="E258" s="59" t="s">
        <v>93</v>
      </c>
      <c r="F258" s="36">
        <f>F259</f>
        <v>473400</v>
      </c>
    </row>
    <row r="259" spans="1:6" s="27" customFormat="1" ht="12.75">
      <c r="A259" s="28" t="s">
        <v>95</v>
      </c>
      <c r="B259" s="57" t="s">
        <v>3</v>
      </c>
      <c r="C259" s="59" t="s">
        <v>243</v>
      </c>
      <c r="D259" s="25" t="s">
        <v>183</v>
      </c>
      <c r="E259" s="59" t="s">
        <v>94</v>
      </c>
      <c r="F259" s="38">
        <v>473400</v>
      </c>
    </row>
    <row r="260" spans="1:6" s="27" customFormat="1" ht="26.25">
      <c r="A260" s="157" t="s">
        <v>259</v>
      </c>
      <c r="B260" s="58" t="s">
        <v>3</v>
      </c>
      <c r="C260" s="59" t="s">
        <v>243</v>
      </c>
      <c r="D260" s="35" t="s">
        <v>258</v>
      </c>
      <c r="E260" s="59"/>
      <c r="F260" s="36">
        <f>F261+F263</f>
        <v>741960</v>
      </c>
    </row>
    <row r="261" spans="1:6" s="27" customFormat="1" ht="26.25">
      <c r="A261" s="28" t="s">
        <v>44</v>
      </c>
      <c r="B261" s="58" t="s">
        <v>3</v>
      </c>
      <c r="C261" s="59" t="s">
        <v>243</v>
      </c>
      <c r="D261" s="35" t="s">
        <v>258</v>
      </c>
      <c r="E261" s="59" t="s">
        <v>32</v>
      </c>
      <c r="F261" s="36">
        <f>F262</f>
        <v>591960</v>
      </c>
    </row>
    <row r="262" spans="1:6" s="27" customFormat="1" ht="26.25">
      <c r="A262" s="28" t="s">
        <v>34</v>
      </c>
      <c r="B262" s="58" t="s">
        <v>3</v>
      </c>
      <c r="C262" s="59" t="s">
        <v>243</v>
      </c>
      <c r="D262" s="35" t="s">
        <v>258</v>
      </c>
      <c r="E262" s="59" t="s">
        <v>7</v>
      </c>
      <c r="F262" s="38">
        <v>591960</v>
      </c>
    </row>
    <row r="263" spans="1:6" s="27" customFormat="1" ht="26.25">
      <c r="A263" s="28" t="s">
        <v>481</v>
      </c>
      <c r="B263" s="58" t="s">
        <v>3</v>
      </c>
      <c r="C263" s="59" t="s">
        <v>243</v>
      </c>
      <c r="D263" s="35" t="s">
        <v>258</v>
      </c>
      <c r="E263" s="59" t="s">
        <v>479</v>
      </c>
      <c r="F263" s="36">
        <f>F264</f>
        <v>150000</v>
      </c>
    </row>
    <row r="264" spans="1:6" s="27" customFormat="1" ht="39">
      <c r="A264" s="28" t="s">
        <v>482</v>
      </c>
      <c r="B264" s="58" t="s">
        <v>3</v>
      </c>
      <c r="C264" s="59" t="s">
        <v>243</v>
      </c>
      <c r="D264" s="35" t="s">
        <v>258</v>
      </c>
      <c r="E264" s="59" t="s">
        <v>480</v>
      </c>
      <c r="F264" s="38">
        <v>150000</v>
      </c>
    </row>
    <row r="265" spans="1:6" s="37" customFormat="1" ht="13.5">
      <c r="A265" s="69" t="s">
        <v>115</v>
      </c>
      <c r="B265" s="62" t="s">
        <v>3</v>
      </c>
      <c r="C265" s="60" t="s">
        <v>243</v>
      </c>
      <c r="D265" s="49" t="s">
        <v>114</v>
      </c>
      <c r="E265" s="59"/>
      <c r="F265" s="39">
        <f>F266</f>
        <v>400000</v>
      </c>
    </row>
    <row r="266" spans="1:6" s="37" customFormat="1" ht="46.5" customHeight="1">
      <c r="A266" s="156" t="s">
        <v>117</v>
      </c>
      <c r="B266" s="58" t="s">
        <v>3</v>
      </c>
      <c r="C266" s="59" t="s">
        <v>243</v>
      </c>
      <c r="D266" s="35" t="s">
        <v>116</v>
      </c>
      <c r="E266" s="59"/>
      <c r="F266" s="36">
        <f>F267</f>
        <v>400000</v>
      </c>
    </row>
    <row r="267" spans="1:6" s="37" customFormat="1" ht="39">
      <c r="A267" s="157" t="s">
        <v>119</v>
      </c>
      <c r="B267" s="58" t="s">
        <v>3</v>
      </c>
      <c r="C267" s="59" t="s">
        <v>243</v>
      </c>
      <c r="D267" s="35" t="s">
        <v>118</v>
      </c>
      <c r="E267" s="59"/>
      <c r="F267" s="36">
        <f>F268</f>
        <v>400000</v>
      </c>
    </row>
    <row r="268" spans="1:6" s="37" customFormat="1" ht="26.25">
      <c r="A268" s="28" t="s">
        <v>44</v>
      </c>
      <c r="B268" s="58" t="s">
        <v>3</v>
      </c>
      <c r="C268" s="59" t="s">
        <v>243</v>
      </c>
      <c r="D268" s="35" t="s">
        <v>118</v>
      </c>
      <c r="E268" s="59" t="s">
        <v>32</v>
      </c>
      <c r="F268" s="36">
        <f>F269</f>
        <v>400000</v>
      </c>
    </row>
    <row r="269" spans="1:6" s="37" customFormat="1" ht="26.25">
      <c r="A269" s="28" t="s">
        <v>34</v>
      </c>
      <c r="B269" s="58" t="s">
        <v>3</v>
      </c>
      <c r="C269" s="59" t="s">
        <v>243</v>
      </c>
      <c r="D269" s="35" t="s">
        <v>118</v>
      </c>
      <c r="E269" s="59" t="s">
        <v>7</v>
      </c>
      <c r="F269" s="38">
        <v>400000</v>
      </c>
    </row>
    <row r="270" spans="1:6" s="27" customFormat="1" ht="41.25">
      <c r="A270" s="69" t="s">
        <v>184</v>
      </c>
      <c r="B270" s="60" t="s">
        <v>3</v>
      </c>
      <c r="C270" s="60" t="s">
        <v>243</v>
      </c>
      <c r="D270" s="49" t="s">
        <v>185</v>
      </c>
      <c r="E270" s="59"/>
      <c r="F270" s="39">
        <f>F271</f>
        <v>20000</v>
      </c>
    </row>
    <row r="271" spans="1:6" s="27" customFormat="1" ht="26.25">
      <c r="A271" s="156" t="s">
        <v>207</v>
      </c>
      <c r="B271" s="58" t="s">
        <v>3</v>
      </c>
      <c r="C271" s="59" t="s">
        <v>243</v>
      </c>
      <c r="D271" s="35" t="s">
        <v>192</v>
      </c>
      <c r="E271" s="59"/>
      <c r="F271" s="36">
        <f>F272</f>
        <v>20000</v>
      </c>
    </row>
    <row r="272" spans="1:6" s="27" customFormat="1" ht="12.75">
      <c r="A272" s="157" t="s">
        <v>223</v>
      </c>
      <c r="B272" s="58" t="s">
        <v>3</v>
      </c>
      <c r="C272" s="59" t="s">
        <v>243</v>
      </c>
      <c r="D272" s="35" t="s">
        <v>194</v>
      </c>
      <c r="E272" s="59"/>
      <c r="F272" s="36">
        <f>F273</f>
        <v>20000</v>
      </c>
    </row>
    <row r="273" spans="1:6" s="27" customFormat="1" ht="12.75">
      <c r="A273" s="28" t="s">
        <v>129</v>
      </c>
      <c r="B273" s="58" t="s">
        <v>3</v>
      </c>
      <c r="C273" s="59" t="s">
        <v>243</v>
      </c>
      <c r="D273" s="35" t="s">
        <v>194</v>
      </c>
      <c r="E273" s="59" t="s">
        <v>93</v>
      </c>
      <c r="F273" s="36">
        <f>F274</f>
        <v>20000</v>
      </c>
    </row>
    <row r="274" spans="1:6" s="27" customFormat="1" ht="12.75">
      <c r="A274" s="28" t="s">
        <v>95</v>
      </c>
      <c r="B274" s="58" t="s">
        <v>3</v>
      </c>
      <c r="C274" s="59" t="s">
        <v>243</v>
      </c>
      <c r="D274" s="35" t="s">
        <v>194</v>
      </c>
      <c r="E274" s="59" t="s">
        <v>94</v>
      </c>
      <c r="F274" s="38">
        <v>20000</v>
      </c>
    </row>
    <row r="275" spans="1:6" s="46" customFormat="1" ht="12.75">
      <c r="A275" s="41" t="s">
        <v>219</v>
      </c>
      <c r="B275" s="61" t="s">
        <v>3</v>
      </c>
      <c r="C275" s="67" t="s">
        <v>237</v>
      </c>
      <c r="D275" s="48"/>
      <c r="E275" s="75"/>
      <c r="F275" s="22">
        <f>F276</f>
        <v>14916220.129999999</v>
      </c>
    </row>
    <row r="276" spans="1:6" s="37" customFormat="1" ht="12.75">
      <c r="A276" s="40" t="s">
        <v>123</v>
      </c>
      <c r="B276" s="62" t="s">
        <v>3</v>
      </c>
      <c r="C276" s="60" t="s">
        <v>168</v>
      </c>
      <c r="D276" s="70"/>
      <c r="E276" s="74"/>
      <c r="F276" s="39">
        <f>F277</f>
        <v>14916220.129999999</v>
      </c>
    </row>
    <row r="277" spans="1:6" s="37" customFormat="1" ht="41.25">
      <c r="A277" s="69" t="s">
        <v>130</v>
      </c>
      <c r="B277" s="62" t="s">
        <v>3</v>
      </c>
      <c r="C277" s="60" t="s">
        <v>168</v>
      </c>
      <c r="D277" s="49" t="s">
        <v>124</v>
      </c>
      <c r="E277" s="59"/>
      <c r="F277" s="39">
        <f>F278</f>
        <v>14916220.129999999</v>
      </c>
    </row>
    <row r="278" spans="1:6" s="37" customFormat="1" ht="26.25">
      <c r="A278" s="156" t="s">
        <v>126</v>
      </c>
      <c r="B278" s="58" t="s">
        <v>3</v>
      </c>
      <c r="C278" s="59" t="s">
        <v>168</v>
      </c>
      <c r="D278" s="35" t="s">
        <v>125</v>
      </c>
      <c r="E278" s="59"/>
      <c r="F278" s="36">
        <f>F279+F284+F289</f>
        <v>14916220.129999999</v>
      </c>
    </row>
    <row r="279" spans="1:6" s="37" customFormat="1" ht="26.25">
      <c r="A279" s="157" t="s">
        <v>104</v>
      </c>
      <c r="B279" s="58" t="s">
        <v>3</v>
      </c>
      <c r="C279" s="59" t="s">
        <v>168</v>
      </c>
      <c r="D279" s="35" t="s">
        <v>127</v>
      </c>
      <c r="E279" s="59"/>
      <c r="F279" s="36">
        <f>F280+F282</f>
        <v>9012875.93</v>
      </c>
    </row>
    <row r="280" spans="1:6" s="37" customFormat="1" ht="52.5">
      <c r="A280" s="28" t="s">
        <v>137</v>
      </c>
      <c r="B280" s="58" t="s">
        <v>3</v>
      </c>
      <c r="C280" s="59" t="s">
        <v>168</v>
      </c>
      <c r="D280" s="35" t="s">
        <v>127</v>
      </c>
      <c r="E280" s="58" t="s">
        <v>6</v>
      </c>
      <c r="F280" s="34">
        <f>F281</f>
        <v>7952663</v>
      </c>
    </row>
    <row r="281" spans="1:6" s="37" customFormat="1" ht="18" customHeight="1">
      <c r="A281" s="28" t="s">
        <v>105</v>
      </c>
      <c r="B281" s="58" t="s">
        <v>3</v>
      </c>
      <c r="C281" s="59" t="s">
        <v>168</v>
      </c>
      <c r="D281" s="35" t="s">
        <v>127</v>
      </c>
      <c r="E281" s="59" t="s">
        <v>2</v>
      </c>
      <c r="F281" s="38">
        <v>7952663</v>
      </c>
    </row>
    <row r="282" spans="1:6" s="37" customFormat="1" ht="26.25">
      <c r="A282" s="28" t="s">
        <v>44</v>
      </c>
      <c r="B282" s="58" t="s">
        <v>3</v>
      </c>
      <c r="C282" s="59" t="s">
        <v>168</v>
      </c>
      <c r="D282" s="35" t="s">
        <v>127</v>
      </c>
      <c r="E282" s="58" t="s">
        <v>32</v>
      </c>
      <c r="F282" s="34">
        <f>F283</f>
        <v>1060212.93</v>
      </c>
    </row>
    <row r="283" spans="1:6" s="37" customFormat="1" ht="26.25">
      <c r="A283" s="28" t="s">
        <v>34</v>
      </c>
      <c r="B283" s="58" t="s">
        <v>3</v>
      </c>
      <c r="C283" s="59" t="s">
        <v>168</v>
      </c>
      <c r="D283" s="35" t="s">
        <v>127</v>
      </c>
      <c r="E283" s="59" t="s">
        <v>7</v>
      </c>
      <c r="F283" s="38">
        <v>1060212.93</v>
      </c>
    </row>
    <row r="284" spans="1:6" s="37" customFormat="1" ht="26.25">
      <c r="A284" s="157" t="s">
        <v>209</v>
      </c>
      <c r="B284" s="58" t="s">
        <v>3</v>
      </c>
      <c r="C284" s="59" t="s">
        <v>168</v>
      </c>
      <c r="D284" s="35" t="s">
        <v>208</v>
      </c>
      <c r="E284" s="59"/>
      <c r="F284" s="36">
        <f>F285+F287</f>
        <v>1513140</v>
      </c>
    </row>
    <row r="285" spans="1:6" s="37" customFormat="1" ht="52.5">
      <c r="A285" s="28" t="s">
        <v>137</v>
      </c>
      <c r="B285" s="58" t="s">
        <v>3</v>
      </c>
      <c r="C285" s="59" t="s">
        <v>168</v>
      </c>
      <c r="D285" s="35" t="s">
        <v>208</v>
      </c>
      <c r="E285" s="59" t="s">
        <v>6</v>
      </c>
      <c r="F285" s="36">
        <f>F286</f>
        <v>251750</v>
      </c>
    </row>
    <row r="286" spans="1:6" s="37" customFormat="1" ht="12.75">
      <c r="A286" s="28" t="s">
        <v>105</v>
      </c>
      <c r="B286" s="58" t="s">
        <v>3</v>
      </c>
      <c r="C286" s="59" t="s">
        <v>168</v>
      </c>
      <c r="D286" s="35" t="s">
        <v>208</v>
      </c>
      <c r="E286" s="59" t="s">
        <v>2</v>
      </c>
      <c r="F286" s="38">
        <v>251750</v>
      </c>
    </row>
    <row r="287" spans="1:6" s="37" customFormat="1" ht="26.25">
      <c r="A287" s="28" t="s">
        <v>44</v>
      </c>
      <c r="B287" s="58" t="s">
        <v>3</v>
      </c>
      <c r="C287" s="59" t="s">
        <v>168</v>
      </c>
      <c r="D287" s="35" t="s">
        <v>208</v>
      </c>
      <c r="E287" s="59" t="s">
        <v>32</v>
      </c>
      <c r="F287" s="36">
        <f>F288</f>
        <v>1261390</v>
      </c>
    </row>
    <row r="288" spans="1:6" s="37" customFormat="1" ht="26.25">
      <c r="A288" s="28" t="s">
        <v>34</v>
      </c>
      <c r="B288" s="58" t="s">
        <v>3</v>
      </c>
      <c r="C288" s="59" t="s">
        <v>168</v>
      </c>
      <c r="D288" s="35" t="s">
        <v>208</v>
      </c>
      <c r="E288" s="59" t="s">
        <v>7</v>
      </c>
      <c r="F288" s="38">
        <v>1261390</v>
      </c>
    </row>
    <row r="289" spans="1:6" s="37" customFormat="1" ht="26.25">
      <c r="A289" s="157" t="s">
        <v>224</v>
      </c>
      <c r="B289" s="58" t="s">
        <v>3</v>
      </c>
      <c r="C289" s="59" t="s">
        <v>168</v>
      </c>
      <c r="D289" s="35" t="s">
        <v>199</v>
      </c>
      <c r="E289" s="59"/>
      <c r="F289" s="36">
        <f>F290</f>
        <v>4390204.2</v>
      </c>
    </row>
    <row r="290" spans="1:6" s="37" customFormat="1" ht="26.25">
      <c r="A290" s="28" t="s">
        <v>44</v>
      </c>
      <c r="B290" s="58" t="s">
        <v>3</v>
      </c>
      <c r="C290" s="59" t="s">
        <v>168</v>
      </c>
      <c r="D290" s="35" t="s">
        <v>199</v>
      </c>
      <c r="E290" s="59" t="s">
        <v>32</v>
      </c>
      <c r="F290" s="36">
        <f>F291</f>
        <v>4390204.2</v>
      </c>
    </row>
    <row r="291" spans="1:6" s="37" customFormat="1" ht="26.25">
      <c r="A291" s="28" t="s">
        <v>34</v>
      </c>
      <c r="B291" s="58" t="s">
        <v>3</v>
      </c>
      <c r="C291" s="59" t="s">
        <v>168</v>
      </c>
      <c r="D291" s="35" t="s">
        <v>199</v>
      </c>
      <c r="E291" s="59" t="s">
        <v>7</v>
      </c>
      <c r="F291" s="38">
        <v>4390204.2</v>
      </c>
    </row>
    <row r="292" spans="1:6" s="37" customFormat="1" ht="12.75">
      <c r="A292" s="41" t="s">
        <v>268</v>
      </c>
      <c r="B292" s="67" t="s">
        <v>3</v>
      </c>
      <c r="C292" s="67" t="s">
        <v>269</v>
      </c>
      <c r="D292" s="42"/>
      <c r="E292" s="61"/>
      <c r="F292" s="22">
        <f aca="true" t="shared" si="1" ref="F292:F297">F293</f>
        <v>1010000</v>
      </c>
    </row>
    <row r="293" spans="1:6" s="37" customFormat="1" ht="12.75">
      <c r="A293" s="40" t="s">
        <v>270</v>
      </c>
      <c r="B293" s="62" t="s">
        <v>3</v>
      </c>
      <c r="C293" s="60" t="s">
        <v>271</v>
      </c>
      <c r="D293" s="49"/>
      <c r="E293" s="59"/>
      <c r="F293" s="39">
        <f t="shared" si="1"/>
        <v>1010000</v>
      </c>
    </row>
    <row r="294" spans="1:6" s="37" customFormat="1" ht="54.75">
      <c r="A294" s="69" t="s">
        <v>272</v>
      </c>
      <c r="B294" s="62" t="s">
        <v>3</v>
      </c>
      <c r="C294" s="60" t="s">
        <v>271</v>
      </c>
      <c r="D294" s="49" t="s">
        <v>273</v>
      </c>
      <c r="E294" s="59"/>
      <c r="F294" s="39">
        <f t="shared" si="1"/>
        <v>1010000</v>
      </c>
    </row>
    <row r="295" spans="1:6" s="37" customFormat="1" ht="26.25">
      <c r="A295" s="156" t="s">
        <v>274</v>
      </c>
      <c r="B295" s="58" t="s">
        <v>3</v>
      </c>
      <c r="C295" s="59" t="s">
        <v>271</v>
      </c>
      <c r="D295" s="35" t="s">
        <v>275</v>
      </c>
      <c r="E295" s="59"/>
      <c r="F295" s="36">
        <f t="shared" si="1"/>
        <v>1010000</v>
      </c>
    </row>
    <row r="296" spans="1:6" s="37" customFormat="1" ht="12.75">
      <c r="A296" s="157" t="s">
        <v>277</v>
      </c>
      <c r="B296" s="58" t="s">
        <v>3</v>
      </c>
      <c r="C296" s="59" t="s">
        <v>271</v>
      </c>
      <c r="D296" s="35" t="s">
        <v>276</v>
      </c>
      <c r="E296" s="59"/>
      <c r="F296" s="36">
        <f t="shared" si="1"/>
        <v>1010000</v>
      </c>
    </row>
    <row r="297" spans="1:6" s="37" customFormat="1" ht="26.25">
      <c r="A297" s="28" t="s">
        <v>44</v>
      </c>
      <c r="B297" s="57" t="s">
        <v>3</v>
      </c>
      <c r="C297" s="57" t="s">
        <v>271</v>
      </c>
      <c r="D297" s="35" t="s">
        <v>276</v>
      </c>
      <c r="E297" s="57" t="s">
        <v>32</v>
      </c>
      <c r="F297" s="36">
        <f t="shared" si="1"/>
        <v>1010000</v>
      </c>
    </row>
    <row r="298" spans="1:6" s="37" customFormat="1" ht="26.25">
      <c r="A298" s="28" t="s">
        <v>34</v>
      </c>
      <c r="B298" s="57" t="s">
        <v>3</v>
      </c>
      <c r="C298" s="57" t="s">
        <v>271</v>
      </c>
      <c r="D298" s="35" t="s">
        <v>276</v>
      </c>
      <c r="E298" s="57" t="s">
        <v>7</v>
      </c>
      <c r="F298" s="38">
        <v>1010000</v>
      </c>
    </row>
    <row r="299" spans="2:5" s="37" customFormat="1" ht="12.75">
      <c r="B299" s="63"/>
      <c r="E299" s="63"/>
    </row>
    <row r="300" spans="2:5" s="37" customFormat="1" ht="12.75">
      <c r="B300" s="63"/>
      <c r="E300" s="63"/>
    </row>
    <row r="301" spans="2:5" s="37" customFormat="1" ht="12.75">
      <c r="B301" s="63"/>
      <c r="E301" s="63"/>
    </row>
    <row r="302" spans="2:5" s="37" customFormat="1" ht="12.75">
      <c r="B302" s="63"/>
      <c r="E302" s="63"/>
    </row>
    <row r="303" spans="2:5" s="37" customFormat="1" ht="12.75">
      <c r="B303" s="63"/>
      <c r="E303" s="63"/>
    </row>
    <row r="304" spans="2:5" s="37" customFormat="1" ht="12.75">
      <c r="B304" s="63"/>
      <c r="E304" s="63"/>
    </row>
    <row r="305" spans="2:5" s="37" customFormat="1" ht="12.75">
      <c r="B305" s="63"/>
      <c r="E305" s="63"/>
    </row>
    <row r="306" spans="2:5" s="37" customFormat="1" ht="12.75">
      <c r="B306" s="63"/>
      <c r="E306" s="63"/>
    </row>
    <row r="307" spans="2:5" ht="12.75">
      <c r="B307" s="64"/>
      <c r="C307" s="1"/>
      <c r="D307" s="1"/>
      <c r="E307" s="1"/>
    </row>
    <row r="308" spans="2:5" ht="12.75">
      <c r="B308" s="64"/>
      <c r="C308" s="1"/>
      <c r="D308" s="1"/>
      <c r="E308" s="1"/>
    </row>
    <row r="309" spans="2:5" ht="12.75">
      <c r="B309" s="64"/>
      <c r="C309" s="1"/>
      <c r="D309" s="1"/>
      <c r="E309" s="1"/>
    </row>
    <row r="310" spans="2:5" ht="12.75">
      <c r="B310" s="64"/>
      <c r="C310" s="1"/>
      <c r="D310" s="1"/>
      <c r="E310" s="1"/>
    </row>
    <row r="311" spans="2:5" ht="12.75">
      <c r="B311" s="64"/>
      <c r="C311" s="1"/>
      <c r="D311" s="1"/>
      <c r="E311" s="1"/>
    </row>
    <row r="312" spans="2:5" ht="12.75">
      <c r="B312" s="64"/>
      <c r="C312" s="1"/>
      <c r="D312" s="1"/>
      <c r="E312" s="1"/>
    </row>
    <row r="313" spans="2:5" ht="12.75">
      <c r="B313" s="64"/>
      <c r="C313" s="1"/>
      <c r="D313" s="1"/>
      <c r="E313" s="1"/>
    </row>
    <row r="314" spans="2:5" ht="12.75">
      <c r="B314" s="64"/>
      <c r="C314" s="1"/>
      <c r="D314" s="1"/>
      <c r="E314" s="1"/>
    </row>
    <row r="315" spans="2:5" ht="12.75">
      <c r="B315" s="64"/>
      <c r="C315" s="1"/>
      <c r="D315" s="1"/>
      <c r="E315" s="1"/>
    </row>
    <row r="316" spans="2:5" ht="12.75">
      <c r="B316" s="64"/>
      <c r="C316" s="1"/>
      <c r="D316" s="1"/>
      <c r="E316" s="1"/>
    </row>
    <row r="317" spans="2:5" ht="12.75">
      <c r="B317" s="64"/>
      <c r="C317" s="1"/>
      <c r="D317" s="1"/>
      <c r="E317" s="1"/>
    </row>
    <row r="318" spans="2:5" ht="12.75">
      <c r="B318" s="64"/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</sheetData>
  <sheetProtection/>
  <mergeCells count="4">
    <mergeCell ref="A5:F5"/>
    <mergeCell ref="C2:F2"/>
    <mergeCell ref="C3:F3"/>
    <mergeCell ref="C1:F1"/>
  </mergeCells>
  <printOptions/>
  <pageMargins left="0.7874015748031497" right="0.3937007874015748" top="0.3937007874015748" bottom="0.3937007874015748" header="0.31496062992125984" footer="0.31496062992125984"/>
  <pageSetup fitToHeight="10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view="pageBreakPreview" zoomScaleSheetLayoutView="100" workbookViewId="0" topLeftCell="A1">
      <selection activeCell="G92" sqref="G92"/>
    </sheetView>
  </sheetViews>
  <sheetFormatPr defaultColWidth="9.375" defaultRowHeight="12.75"/>
  <cols>
    <col min="1" max="1" width="54.50390625" style="1" customWidth="1"/>
    <col min="2" max="2" width="11.625" style="1" customWidth="1"/>
    <col min="3" max="3" width="9.50390625" style="7" customWidth="1"/>
    <col min="4" max="4" width="12.00390625" style="7" customWidth="1"/>
    <col min="5" max="5" width="9.375" style="7" customWidth="1"/>
    <col min="6" max="7" width="13.50390625" style="1" customWidth="1"/>
    <col min="8" max="16384" width="9.375" style="1" customWidth="1"/>
  </cols>
  <sheetData>
    <row r="1" spans="3:6" ht="12.75">
      <c r="C1" s="168" t="s">
        <v>290</v>
      </c>
      <c r="D1" s="168"/>
      <c r="E1" s="168"/>
      <c r="F1" s="168"/>
    </row>
    <row r="2" spans="3:6" ht="70.5" customHeight="1">
      <c r="C2" s="167" t="s">
        <v>442</v>
      </c>
      <c r="D2" s="167"/>
      <c r="E2" s="167"/>
      <c r="F2" s="167"/>
    </row>
    <row r="3" spans="3:6" ht="12.75" customHeight="1">
      <c r="C3" s="167" t="s">
        <v>484</v>
      </c>
      <c r="D3" s="167"/>
      <c r="E3" s="167"/>
      <c r="F3" s="167"/>
    </row>
    <row r="4" spans="4:6" ht="12.75">
      <c r="D4" s="6"/>
      <c r="E4" s="6"/>
      <c r="F4" s="6"/>
    </row>
    <row r="5" spans="1:6" ht="29.25" customHeight="1">
      <c r="A5" s="165" t="s">
        <v>445</v>
      </c>
      <c r="B5" s="165"/>
      <c r="C5" s="165"/>
      <c r="D5" s="165"/>
      <c r="E5" s="165"/>
      <c r="F5" s="165"/>
    </row>
    <row r="6" ht="15" customHeight="1">
      <c r="F6" s="8" t="s">
        <v>5</v>
      </c>
    </row>
    <row r="7" spans="1:7" s="11" customFormat="1" ht="102" customHeight="1">
      <c r="A7" s="9" t="s">
        <v>9</v>
      </c>
      <c r="B7" s="10" t="s">
        <v>228</v>
      </c>
      <c r="C7" s="10" t="s">
        <v>155</v>
      </c>
      <c r="D7" s="10" t="s">
        <v>128</v>
      </c>
      <c r="E7" s="10" t="s">
        <v>227</v>
      </c>
      <c r="F7" s="10" t="s">
        <v>446</v>
      </c>
      <c r="G7" s="10" t="s">
        <v>447</v>
      </c>
    </row>
    <row r="8" spans="1:7" s="14" customFormat="1" ht="12.75">
      <c r="A8" s="9">
        <v>1</v>
      </c>
      <c r="B8" s="12" t="s">
        <v>0</v>
      </c>
      <c r="C8" s="12" t="s">
        <v>1</v>
      </c>
      <c r="D8" s="12" t="s">
        <v>20</v>
      </c>
      <c r="E8" s="12" t="s">
        <v>21</v>
      </c>
      <c r="F8" s="13" t="s">
        <v>140</v>
      </c>
      <c r="G8" s="13" t="s">
        <v>292</v>
      </c>
    </row>
    <row r="9" spans="1:7" s="14" customFormat="1" ht="39">
      <c r="A9" s="15" t="s">
        <v>132</v>
      </c>
      <c r="B9" s="16"/>
      <c r="C9" s="16"/>
      <c r="D9" s="16"/>
      <c r="E9" s="16"/>
      <c r="F9" s="17"/>
      <c r="G9" s="17"/>
    </row>
    <row r="10" spans="1:7" s="14" customFormat="1" ht="12.75">
      <c r="A10" s="82" t="s">
        <v>211</v>
      </c>
      <c r="B10" s="83" t="s">
        <v>3</v>
      </c>
      <c r="C10" s="84"/>
      <c r="D10" s="84"/>
      <c r="E10" s="84"/>
      <c r="F10" s="85">
        <f>F11+F80+F89+F114+F139+F204+F211+F235+F263+F280</f>
        <v>144796104.07</v>
      </c>
      <c r="G10" s="85">
        <f>G11+G80+G89+G114+G139+G204+G211+G235+G263+G280</f>
        <v>146956039.66</v>
      </c>
    </row>
    <row r="11" spans="1:7" s="23" customFormat="1" ht="12.75">
      <c r="A11" s="20" t="s">
        <v>212</v>
      </c>
      <c r="B11" s="71" t="s">
        <v>3</v>
      </c>
      <c r="C11" s="71" t="s">
        <v>229</v>
      </c>
      <c r="D11" s="21"/>
      <c r="E11" s="21"/>
      <c r="F11" s="22">
        <f>F12+F17+F29+F35</f>
        <v>24099069.83</v>
      </c>
      <c r="G11" s="22">
        <f>G12+G17+G29+G35</f>
        <v>24491603.73</v>
      </c>
    </row>
    <row r="12" spans="1:7" s="27" customFormat="1" ht="39">
      <c r="A12" s="31" t="s">
        <v>10</v>
      </c>
      <c r="B12" s="62" t="s">
        <v>3</v>
      </c>
      <c r="C12" s="62" t="s">
        <v>156</v>
      </c>
      <c r="D12" s="56"/>
      <c r="E12" s="58"/>
      <c r="F12" s="39">
        <f aca="true" t="shared" si="0" ref="F12:G15">F13</f>
        <v>2068920</v>
      </c>
      <c r="G12" s="39">
        <f t="shared" si="0"/>
        <v>2068920</v>
      </c>
    </row>
    <row r="13" spans="1:7" s="27" customFormat="1" ht="42" customHeight="1">
      <c r="A13" s="69" t="s">
        <v>23</v>
      </c>
      <c r="B13" s="62" t="s">
        <v>3</v>
      </c>
      <c r="C13" s="62" t="s">
        <v>156</v>
      </c>
      <c r="D13" s="56" t="s">
        <v>22</v>
      </c>
      <c r="E13" s="58"/>
      <c r="F13" s="39">
        <f t="shared" si="0"/>
        <v>2068920</v>
      </c>
      <c r="G13" s="39">
        <f t="shared" si="0"/>
        <v>2068920</v>
      </c>
    </row>
    <row r="14" spans="1:7" s="27" customFormat="1" ht="26.25">
      <c r="A14" s="157" t="s">
        <v>25</v>
      </c>
      <c r="B14" s="58" t="s">
        <v>3</v>
      </c>
      <c r="C14" s="58" t="s">
        <v>156</v>
      </c>
      <c r="D14" s="32" t="s">
        <v>24</v>
      </c>
      <c r="E14" s="58"/>
      <c r="F14" s="36">
        <f t="shared" si="0"/>
        <v>2068920</v>
      </c>
      <c r="G14" s="36">
        <f t="shared" si="0"/>
        <v>2068920</v>
      </c>
    </row>
    <row r="15" spans="1:7" s="27" customFormat="1" ht="52.5">
      <c r="A15" s="28" t="s">
        <v>137</v>
      </c>
      <c r="B15" s="59" t="s">
        <v>3</v>
      </c>
      <c r="C15" s="59" t="s">
        <v>156</v>
      </c>
      <c r="D15" s="35" t="s">
        <v>24</v>
      </c>
      <c r="E15" s="59" t="s">
        <v>6</v>
      </c>
      <c r="F15" s="36">
        <f t="shared" si="0"/>
        <v>2068920</v>
      </c>
      <c r="G15" s="36">
        <f t="shared" si="0"/>
        <v>2068920</v>
      </c>
    </row>
    <row r="16" spans="1:7" s="27" customFormat="1" ht="26.25">
      <c r="A16" s="28" t="s">
        <v>26</v>
      </c>
      <c r="B16" s="59" t="s">
        <v>3</v>
      </c>
      <c r="C16" s="59" t="s">
        <v>156</v>
      </c>
      <c r="D16" s="35" t="s">
        <v>24</v>
      </c>
      <c r="E16" s="59" t="s">
        <v>4</v>
      </c>
      <c r="F16" s="38">
        <v>2068920</v>
      </c>
      <c r="G16" s="38">
        <v>2068920</v>
      </c>
    </row>
    <row r="17" spans="1:7" ht="39">
      <c r="A17" s="31" t="s">
        <v>136</v>
      </c>
      <c r="B17" s="62" t="s">
        <v>3</v>
      </c>
      <c r="C17" s="62" t="s">
        <v>157</v>
      </c>
      <c r="D17" s="56"/>
      <c r="E17" s="58"/>
      <c r="F17" s="39">
        <f>F18+F25</f>
        <v>12355571.209999999</v>
      </c>
      <c r="G17" s="39">
        <f>G18+G25</f>
        <v>12355571.11</v>
      </c>
    </row>
    <row r="18" spans="1:7" ht="41.25">
      <c r="A18" s="69" t="s">
        <v>141</v>
      </c>
      <c r="B18" s="62" t="s">
        <v>3</v>
      </c>
      <c r="C18" s="62" t="s">
        <v>157</v>
      </c>
      <c r="D18" s="56" t="s">
        <v>27</v>
      </c>
      <c r="E18" s="58"/>
      <c r="F18" s="39">
        <f>F19</f>
        <v>11608140.51</v>
      </c>
      <c r="G18" s="39">
        <f>G19</f>
        <v>11608140.41</v>
      </c>
    </row>
    <row r="19" spans="1:7" ht="26.25">
      <c r="A19" s="156" t="s">
        <v>29</v>
      </c>
      <c r="B19" s="58" t="s">
        <v>3</v>
      </c>
      <c r="C19" s="58" t="s">
        <v>157</v>
      </c>
      <c r="D19" s="32" t="s">
        <v>28</v>
      </c>
      <c r="E19" s="58"/>
      <c r="F19" s="36">
        <f>F20</f>
        <v>11608140.51</v>
      </c>
      <c r="G19" s="36">
        <f>G20</f>
        <v>11608140.41</v>
      </c>
    </row>
    <row r="20" spans="1:7" ht="12.75">
      <c r="A20" s="157" t="s">
        <v>31</v>
      </c>
      <c r="B20" s="58" t="s">
        <v>3</v>
      </c>
      <c r="C20" s="58" t="s">
        <v>157</v>
      </c>
      <c r="D20" s="32" t="s">
        <v>30</v>
      </c>
      <c r="E20" s="58"/>
      <c r="F20" s="36">
        <f>F21+F24</f>
        <v>11608140.51</v>
      </c>
      <c r="G20" s="36">
        <f>G21+G24</f>
        <v>11608140.41</v>
      </c>
    </row>
    <row r="21" spans="1:7" s="37" customFormat="1" ht="52.5">
      <c r="A21" s="28" t="s">
        <v>137</v>
      </c>
      <c r="B21" s="59" t="s">
        <v>3</v>
      </c>
      <c r="C21" s="59" t="s">
        <v>157</v>
      </c>
      <c r="D21" s="35" t="s">
        <v>30</v>
      </c>
      <c r="E21" s="59" t="s">
        <v>6</v>
      </c>
      <c r="F21" s="36">
        <f>F22</f>
        <v>9347977.84</v>
      </c>
      <c r="G21" s="36">
        <f>G22</f>
        <v>9347977.84</v>
      </c>
    </row>
    <row r="22" spans="1:7" s="37" customFormat="1" ht="26.25">
      <c r="A22" s="28" t="s">
        <v>26</v>
      </c>
      <c r="B22" s="59" t="s">
        <v>3</v>
      </c>
      <c r="C22" s="59" t="s">
        <v>157</v>
      </c>
      <c r="D22" s="35" t="s">
        <v>30</v>
      </c>
      <c r="E22" s="59" t="s">
        <v>4</v>
      </c>
      <c r="F22" s="38">
        <v>9347977.84</v>
      </c>
      <c r="G22" s="38">
        <v>9347977.84</v>
      </c>
    </row>
    <row r="23" spans="1:7" s="37" customFormat="1" ht="30" customHeight="1">
      <c r="A23" s="28" t="s">
        <v>33</v>
      </c>
      <c r="B23" s="59" t="s">
        <v>3</v>
      </c>
      <c r="C23" s="59" t="s">
        <v>157</v>
      </c>
      <c r="D23" s="35" t="s">
        <v>30</v>
      </c>
      <c r="E23" s="59" t="s">
        <v>32</v>
      </c>
      <c r="F23" s="36">
        <f>F24</f>
        <v>2260162.67</v>
      </c>
      <c r="G23" s="36">
        <f>G24</f>
        <v>2260162.57</v>
      </c>
    </row>
    <row r="24" spans="1:7" s="37" customFormat="1" ht="32.25" customHeight="1">
      <c r="A24" s="28" t="s">
        <v>34</v>
      </c>
      <c r="B24" s="59" t="s">
        <v>3</v>
      </c>
      <c r="C24" s="59" t="s">
        <v>157</v>
      </c>
      <c r="D24" s="35" t="s">
        <v>30</v>
      </c>
      <c r="E24" s="59" t="s">
        <v>7</v>
      </c>
      <c r="F24" s="38">
        <v>2260162.67</v>
      </c>
      <c r="G24" s="38">
        <v>2260162.57</v>
      </c>
    </row>
    <row r="25" spans="1:7" s="37" customFormat="1" ht="13.5">
      <c r="A25" s="69" t="s">
        <v>142</v>
      </c>
      <c r="B25" s="60" t="s">
        <v>3</v>
      </c>
      <c r="C25" s="60" t="s">
        <v>157</v>
      </c>
      <c r="D25" s="49" t="s">
        <v>39</v>
      </c>
      <c r="E25" s="59"/>
      <c r="F25" s="39">
        <f aca="true" t="shared" si="1" ref="F25:G27">F26</f>
        <v>747430.7</v>
      </c>
      <c r="G25" s="39">
        <f t="shared" si="1"/>
        <v>747430.7</v>
      </c>
    </row>
    <row r="26" spans="1:7" s="37" customFormat="1" ht="26.25">
      <c r="A26" s="157" t="s">
        <v>41</v>
      </c>
      <c r="B26" s="58" t="s">
        <v>3</v>
      </c>
      <c r="C26" s="59" t="s">
        <v>157</v>
      </c>
      <c r="D26" s="35" t="s">
        <v>40</v>
      </c>
      <c r="E26" s="59"/>
      <c r="F26" s="36">
        <f t="shared" si="1"/>
        <v>747430.7</v>
      </c>
      <c r="G26" s="36">
        <f t="shared" si="1"/>
        <v>747430.7</v>
      </c>
    </row>
    <row r="27" spans="1:7" s="37" customFormat="1" ht="52.5">
      <c r="A27" s="28" t="s">
        <v>137</v>
      </c>
      <c r="B27" s="59" t="s">
        <v>3</v>
      </c>
      <c r="C27" s="59" t="s">
        <v>157</v>
      </c>
      <c r="D27" s="35" t="s">
        <v>40</v>
      </c>
      <c r="E27" s="59" t="s">
        <v>6</v>
      </c>
      <c r="F27" s="36">
        <f t="shared" si="1"/>
        <v>747430.7</v>
      </c>
      <c r="G27" s="36">
        <f t="shared" si="1"/>
        <v>747430.7</v>
      </c>
    </row>
    <row r="28" spans="1:7" s="37" customFormat="1" ht="26.25">
      <c r="A28" s="28" t="s">
        <v>26</v>
      </c>
      <c r="B28" s="59" t="s">
        <v>3</v>
      </c>
      <c r="C28" s="59" t="s">
        <v>157</v>
      </c>
      <c r="D28" s="35" t="s">
        <v>40</v>
      </c>
      <c r="E28" s="59" t="s">
        <v>4</v>
      </c>
      <c r="F28" s="38">
        <v>747430.7</v>
      </c>
      <c r="G28" s="38">
        <v>747430.7</v>
      </c>
    </row>
    <row r="29" spans="1:7" s="37" customFormat="1" ht="12.75">
      <c r="A29" s="40" t="s">
        <v>262</v>
      </c>
      <c r="B29" s="60" t="s">
        <v>3</v>
      </c>
      <c r="C29" s="60" t="s">
        <v>263</v>
      </c>
      <c r="D29" s="35"/>
      <c r="E29" s="59"/>
      <c r="F29" s="39">
        <f>F30</f>
        <v>200000</v>
      </c>
      <c r="G29" s="39">
        <f>G30</f>
        <v>200000</v>
      </c>
    </row>
    <row r="30" spans="1:7" s="37" customFormat="1" ht="41.25">
      <c r="A30" s="69" t="s">
        <v>220</v>
      </c>
      <c r="B30" s="60" t="s">
        <v>3</v>
      </c>
      <c r="C30" s="60" t="s">
        <v>263</v>
      </c>
      <c r="D30" s="49" t="s">
        <v>56</v>
      </c>
      <c r="E30" s="59"/>
      <c r="F30" s="39">
        <f>F32</f>
        <v>200000</v>
      </c>
      <c r="G30" s="39">
        <f>G32</f>
        <v>200000</v>
      </c>
    </row>
    <row r="31" spans="1:7" s="37" customFormat="1" ht="26.25">
      <c r="A31" s="156" t="s">
        <v>58</v>
      </c>
      <c r="B31" s="59" t="s">
        <v>3</v>
      </c>
      <c r="C31" s="59" t="s">
        <v>263</v>
      </c>
      <c r="D31" s="35" t="s">
        <v>57</v>
      </c>
      <c r="E31" s="59"/>
      <c r="F31" s="36">
        <f>F32</f>
        <v>200000</v>
      </c>
      <c r="G31" s="36">
        <f>G32</f>
        <v>200000</v>
      </c>
    </row>
    <row r="32" spans="1:7" s="37" customFormat="1" ht="12.75">
      <c r="A32" s="157" t="s">
        <v>154</v>
      </c>
      <c r="B32" s="58" t="s">
        <v>3</v>
      </c>
      <c r="C32" s="59" t="s">
        <v>263</v>
      </c>
      <c r="D32" s="35" t="s">
        <v>143</v>
      </c>
      <c r="E32" s="59"/>
      <c r="F32" s="36">
        <f>F34</f>
        <v>200000</v>
      </c>
      <c r="G32" s="36">
        <f>G34</f>
        <v>200000</v>
      </c>
    </row>
    <row r="33" spans="1:7" s="37" customFormat="1" ht="12.75">
      <c r="A33" s="28" t="s">
        <v>36</v>
      </c>
      <c r="B33" s="59" t="s">
        <v>3</v>
      </c>
      <c r="C33" s="59" t="s">
        <v>263</v>
      </c>
      <c r="D33" s="35" t="s">
        <v>143</v>
      </c>
      <c r="E33" s="59" t="s">
        <v>35</v>
      </c>
      <c r="F33" s="36">
        <f>F34</f>
        <v>200000</v>
      </c>
      <c r="G33" s="36">
        <f>G34</f>
        <v>200000</v>
      </c>
    </row>
    <row r="34" spans="1:7" s="37" customFormat="1" ht="12.75">
      <c r="A34" s="28" t="s">
        <v>264</v>
      </c>
      <c r="B34" s="59" t="s">
        <v>3</v>
      </c>
      <c r="C34" s="59" t="s">
        <v>263</v>
      </c>
      <c r="D34" s="35" t="s">
        <v>143</v>
      </c>
      <c r="E34" s="59" t="s">
        <v>265</v>
      </c>
      <c r="F34" s="38">
        <v>200000</v>
      </c>
      <c r="G34" s="38">
        <v>200000</v>
      </c>
    </row>
    <row r="35" spans="1:7" s="37" customFormat="1" ht="12.75">
      <c r="A35" s="40" t="s">
        <v>11</v>
      </c>
      <c r="B35" s="60" t="s">
        <v>3</v>
      </c>
      <c r="C35" s="60" t="s">
        <v>158</v>
      </c>
      <c r="D35" s="35"/>
      <c r="E35" s="59"/>
      <c r="F35" s="39">
        <f>F36+F44+F59+F64+F69</f>
        <v>9474578.620000001</v>
      </c>
      <c r="G35" s="39">
        <f>G36+G44+G59+G64+G69</f>
        <v>9867112.620000001</v>
      </c>
    </row>
    <row r="36" spans="1:7" s="37" customFormat="1" ht="41.25">
      <c r="A36" s="69" t="s">
        <v>144</v>
      </c>
      <c r="B36" s="60" t="s">
        <v>3</v>
      </c>
      <c r="C36" s="60" t="s">
        <v>158</v>
      </c>
      <c r="D36" s="49" t="s">
        <v>45</v>
      </c>
      <c r="E36" s="59"/>
      <c r="F36" s="39">
        <f>F37</f>
        <v>5089458.62</v>
      </c>
      <c r="G36" s="39">
        <f>G37</f>
        <v>5089458.62</v>
      </c>
    </row>
    <row r="37" spans="1:7" s="37" customFormat="1" ht="26.25">
      <c r="A37" s="156" t="s">
        <v>138</v>
      </c>
      <c r="B37" s="59" t="s">
        <v>3</v>
      </c>
      <c r="C37" s="59" t="s">
        <v>158</v>
      </c>
      <c r="D37" s="35" t="s">
        <v>46</v>
      </c>
      <c r="E37" s="59"/>
      <c r="F37" s="36">
        <f>F38+F41</f>
        <v>5089458.62</v>
      </c>
      <c r="G37" s="36">
        <f>G38+G41</f>
        <v>5089458.62</v>
      </c>
    </row>
    <row r="38" spans="1:7" s="37" customFormat="1" ht="39">
      <c r="A38" s="157" t="s">
        <v>48</v>
      </c>
      <c r="B38" s="58" t="s">
        <v>3</v>
      </c>
      <c r="C38" s="59" t="s">
        <v>158</v>
      </c>
      <c r="D38" s="35" t="s">
        <v>47</v>
      </c>
      <c r="E38" s="59"/>
      <c r="F38" s="36">
        <f>F39</f>
        <v>4369458.62</v>
      </c>
      <c r="G38" s="36">
        <f>G39</f>
        <v>4369458.62</v>
      </c>
    </row>
    <row r="39" spans="1:7" s="37" customFormat="1" ht="52.5">
      <c r="A39" s="28" t="s">
        <v>137</v>
      </c>
      <c r="B39" s="59" t="s">
        <v>3</v>
      </c>
      <c r="C39" s="59" t="s">
        <v>158</v>
      </c>
      <c r="D39" s="35" t="s">
        <v>47</v>
      </c>
      <c r="E39" s="59" t="s">
        <v>6</v>
      </c>
      <c r="F39" s="36">
        <f>F40</f>
        <v>4369458.62</v>
      </c>
      <c r="G39" s="36">
        <f>G40</f>
        <v>4369458.62</v>
      </c>
    </row>
    <row r="40" spans="1:7" s="37" customFormat="1" ht="26.25">
      <c r="A40" s="28" t="s">
        <v>26</v>
      </c>
      <c r="B40" s="59" t="s">
        <v>3</v>
      </c>
      <c r="C40" s="59" t="s">
        <v>158</v>
      </c>
      <c r="D40" s="35" t="s">
        <v>47</v>
      </c>
      <c r="E40" s="59" t="s">
        <v>4</v>
      </c>
      <c r="F40" s="38">
        <v>4369458.62</v>
      </c>
      <c r="G40" s="38">
        <v>4369458.62</v>
      </c>
    </row>
    <row r="41" spans="1:7" s="27" customFormat="1" ht="39">
      <c r="A41" s="157" t="s">
        <v>169</v>
      </c>
      <c r="B41" s="58" t="s">
        <v>3</v>
      </c>
      <c r="C41" s="59" t="s">
        <v>158</v>
      </c>
      <c r="D41" s="35" t="s">
        <v>170</v>
      </c>
      <c r="E41" s="59"/>
      <c r="F41" s="36">
        <f>F42</f>
        <v>720000</v>
      </c>
      <c r="G41" s="36">
        <f>G42</f>
        <v>720000</v>
      </c>
    </row>
    <row r="42" spans="1:7" s="27" customFormat="1" ht="26.25">
      <c r="A42" s="28" t="s">
        <v>44</v>
      </c>
      <c r="B42" s="59" t="s">
        <v>3</v>
      </c>
      <c r="C42" s="59" t="s">
        <v>158</v>
      </c>
      <c r="D42" s="35" t="s">
        <v>170</v>
      </c>
      <c r="E42" s="59" t="s">
        <v>32</v>
      </c>
      <c r="F42" s="36">
        <f>F43</f>
        <v>720000</v>
      </c>
      <c r="G42" s="36">
        <f>G43</f>
        <v>720000</v>
      </c>
    </row>
    <row r="43" spans="1:7" s="27" customFormat="1" ht="31.5" customHeight="1">
      <c r="A43" s="28" t="s">
        <v>34</v>
      </c>
      <c r="B43" s="58" t="s">
        <v>3</v>
      </c>
      <c r="C43" s="57" t="s">
        <v>158</v>
      </c>
      <c r="D43" s="25" t="s">
        <v>170</v>
      </c>
      <c r="E43" s="59" t="s">
        <v>7</v>
      </c>
      <c r="F43" s="38">
        <v>720000</v>
      </c>
      <c r="G43" s="38">
        <v>720000</v>
      </c>
    </row>
    <row r="44" spans="1:7" s="27" customFormat="1" ht="43.5" customHeight="1">
      <c r="A44" s="69" t="s">
        <v>184</v>
      </c>
      <c r="B44" s="62" t="s">
        <v>3</v>
      </c>
      <c r="C44" s="65" t="s">
        <v>158</v>
      </c>
      <c r="D44" s="66" t="s">
        <v>185</v>
      </c>
      <c r="E44" s="59"/>
      <c r="F44" s="39">
        <f>F45+F51+F55</f>
        <v>1909892</v>
      </c>
      <c r="G44" s="39">
        <f>G45+G51+G55</f>
        <v>1909892</v>
      </c>
    </row>
    <row r="45" spans="1:7" s="27" customFormat="1" ht="31.5" customHeight="1">
      <c r="A45" s="156" t="s">
        <v>189</v>
      </c>
      <c r="B45" s="58" t="s">
        <v>3</v>
      </c>
      <c r="C45" s="57" t="s">
        <v>158</v>
      </c>
      <c r="D45" s="25" t="s">
        <v>186</v>
      </c>
      <c r="E45" s="59"/>
      <c r="F45" s="36">
        <f>F46</f>
        <v>706892</v>
      </c>
      <c r="G45" s="36">
        <f>G46</f>
        <v>706892</v>
      </c>
    </row>
    <row r="46" spans="1:7" s="27" customFormat="1" ht="12.75">
      <c r="A46" s="157" t="s">
        <v>188</v>
      </c>
      <c r="B46" s="58" t="s">
        <v>3</v>
      </c>
      <c r="C46" s="57" t="s">
        <v>158</v>
      </c>
      <c r="D46" s="25" t="s">
        <v>187</v>
      </c>
      <c r="E46" s="59"/>
      <c r="F46" s="36">
        <f>F47+F49</f>
        <v>706892</v>
      </c>
      <c r="G46" s="36">
        <f>G47+G49</f>
        <v>706892</v>
      </c>
    </row>
    <row r="47" spans="1:7" s="27" customFormat="1" ht="26.25">
      <c r="A47" s="28" t="s">
        <v>44</v>
      </c>
      <c r="B47" s="58" t="s">
        <v>3</v>
      </c>
      <c r="C47" s="57" t="s">
        <v>158</v>
      </c>
      <c r="D47" s="25" t="s">
        <v>187</v>
      </c>
      <c r="E47" s="59" t="s">
        <v>32</v>
      </c>
      <c r="F47" s="36">
        <f>F48</f>
        <v>500000</v>
      </c>
      <c r="G47" s="36">
        <f>G48</f>
        <v>500000</v>
      </c>
    </row>
    <row r="48" spans="1:7" s="27" customFormat="1" ht="26.25">
      <c r="A48" s="28" t="s">
        <v>34</v>
      </c>
      <c r="B48" s="58" t="s">
        <v>3</v>
      </c>
      <c r="C48" s="57" t="s">
        <v>158</v>
      </c>
      <c r="D48" s="25" t="s">
        <v>187</v>
      </c>
      <c r="E48" s="59" t="s">
        <v>7</v>
      </c>
      <c r="F48" s="38">
        <v>500000</v>
      </c>
      <c r="G48" s="38">
        <v>500000</v>
      </c>
    </row>
    <row r="49" spans="1:7" s="27" customFormat="1" ht="12.75">
      <c r="A49" s="28" t="s">
        <v>129</v>
      </c>
      <c r="B49" s="58" t="s">
        <v>3</v>
      </c>
      <c r="C49" s="57" t="s">
        <v>158</v>
      </c>
      <c r="D49" s="25" t="s">
        <v>187</v>
      </c>
      <c r="E49" s="59" t="s">
        <v>93</v>
      </c>
      <c r="F49" s="36">
        <f>F50</f>
        <v>206892</v>
      </c>
      <c r="G49" s="36">
        <f>G50</f>
        <v>206892</v>
      </c>
    </row>
    <row r="50" spans="1:7" s="27" customFormat="1" ht="12.75">
      <c r="A50" s="28" t="s">
        <v>95</v>
      </c>
      <c r="B50" s="58" t="s">
        <v>3</v>
      </c>
      <c r="C50" s="57" t="s">
        <v>158</v>
      </c>
      <c r="D50" s="25" t="s">
        <v>187</v>
      </c>
      <c r="E50" s="59" t="s">
        <v>94</v>
      </c>
      <c r="F50" s="38">
        <v>206892</v>
      </c>
      <c r="G50" s="38">
        <v>206892</v>
      </c>
    </row>
    <row r="51" spans="1:7" s="27" customFormat="1" ht="26.25">
      <c r="A51" s="72" t="s">
        <v>190</v>
      </c>
      <c r="B51" s="58" t="s">
        <v>3</v>
      </c>
      <c r="C51" s="58" t="s">
        <v>158</v>
      </c>
      <c r="D51" s="32" t="s">
        <v>192</v>
      </c>
      <c r="E51" s="58"/>
      <c r="F51" s="34">
        <f aca="true" t="shared" si="2" ref="F51:G53">F52</f>
        <v>223000</v>
      </c>
      <c r="G51" s="34">
        <f t="shared" si="2"/>
        <v>223000</v>
      </c>
    </row>
    <row r="52" spans="1:7" s="27" customFormat="1" ht="26.25">
      <c r="A52" s="157" t="s">
        <v>191</v>
      </c>
      <c r="B52" s="58" t="s">
        <v>3</v>
      </c>
      <c r="C52" s="57" t="s">
        <v>158</v>
      </c>
      <c r="D52" s="25" t="s">
        <v>193</v>
      </c>
      <c r="E52" s="59"/>
      <c r="F52" s="36">
        <f t="shared" si="2"/>
        <v>223000</v>
      </c>
      <c r="G52" s="36">
        <f t="shared" si="2"/>
        <v>223000</v>
      </c>
    </row>
    <row r="53" spans="1:7" s="27" customFormat="1" ht="26.25">
      <c r="A53" s="28" t="s">
        <v>44</v>
      </c>
      <c r="B53" s="58" t="s">
        <v>3</v>
      </c>
      <c r="C53" s="57" t="s">
        <v>158</v>
      </c>
      <c r="D53" s="25" t="s">
        <v>193</v>
      </c>
      <c r="E53" s="59" t="s">
        <v>32</v>
      </c>
      <c r="F53" s="36">
        <f t="shared" si="2"/>
        <v>223000</v>
      </c>
      <c r="G53" s="36">
        <f t="shared" si="2"/>
        <v>223000</v>
      </c>
    </row>
    <row r="54" spans="1:7" s="27" customFormat="1" ht="26.25">
      <c r="A54" s="28" t="s">
        <v>34</v>
      </c>
      <c r="B54" s="58" t="s">
        <v>3</v>
      </c>
      <c r="C54" s="57" t="s">
        <v>158</v>
      </c>
      <c r="D54" s="25" t="s">
        <v>193</v>
      </c>
      <c r="E54" s="59" t="s">
        <v>7</v>
      </c>
      <c r="F54" s="38">
        <v>223000</v>
      </c>
      <c r="G54" s="38">
        <v>223000</v>
      </c>
    </row>
    <row r="55" spans="1:7" s="27" customFormat="1" ht="12.75">
      <c r="A55" s="72" t="s">
        <v>195</v>
      </c>
      <c r="B55" s="58" t="s">
        <v>3</v>
      </c>
      <c r="C55" s="57" t="s">
        <v>158</v>
      </c>
      <c r="D55" s="25" t="s">
        <v>196</v>
      </c>
      <c r="E55" s="59"/>
      <c r="F55" s="36">
        <f aca="true" t="shared" si="3" ref="F55:G57">F56</f>
        <v>980000</v>
      </c>
      <c r="G55" s="36">
        <f t="shared" si="3"/>
        <v>980000</v>
      </c>
    </row>
    <row r="56" spans="1:7" s="27" customFormat="1" ht="12.75">
      <c r="A56" s="157" t="s">
        <v>197</v>
      </c>
      <c r="B56" s="58" t="s">
        <v>3</v>
      </c>
      <c r="C56" s="57" t="s">
        <v>158</v>
      </c>
      <c r="D56" s="25" t="s">
        <v>198</v>
      </c>
      <c r="E56" s="59"/>
      <c r="F56" s="36">
        <f t="shared" si="3"/>
        <v>980000</v>
      </c>
      <c r="G56" s="36">
        <f t="shared" si="3"/>
        <v>980000</v>
      </c>
    </row>
    <row r="57" spans="1:7" s="27" customFormat="1" ht="26.25">
      <c r="A57" s="28" t="s">
        <v>44</v>
      </c>
      <c r="B57" s="58" t="s">
        <v>3</v>
      </c>
      <c r="C57" s="57" t="s">
        <v>158</v>
      </c>
      <c r="D57" s="25" t="s">
        <v>198</v>
      </c>
      <c r="E57" s="59" t="s">
        <v>32</v>
      </c>
      <c r="F57" s="36">
        <f t="shared" si="3"/>
        <v>980000</v>
      </c>
      <c r="G57" s="36">
        <f t="shared" si="3"/>
        <v>980000</v>
      </c>
    </row>
    <row r="58" spans="1:7" s="27" customFormat="1" ht="26.25">
      <c r="A58" s="28" t="s">
        <v>34</v>
      </c>
      <c r="B58" s="58" t="s">
        <v>3</v>
      </c>
      <c r="C58" s="57" t="s">
        <v>158</v>
      </c>
      <c r="D58" s="25" t="s">
        <v>198</v>
      </c>
      <c r="E58" s="59" t="s">
        <v>7</v>
      </c>
      <c r="F58" s="38">
        <v>980000</v>
      </c>
      <c r="G58" s="38">
        <v>980000</v>
      </c>
    </row>
    <row r="59" spans="1:7" s="27" customFormat="1" ht="41.25">
      <c r="A59" s="69" t="s">
        <v>146</v>
      </c>
      <c r="B59" s="59" t="s">
        <v>3</v>
      </c>
      <c r="C59" s="59" t="s">
        <v>158</v>
      </c>
      <c r="D59" s="35" t="s">
        <v>147</v>
      </c>
      <c r="E59" s="59"/>
      <c r="F59" s="39">
        <f aca="true" t="shared" si="4" ref="F59:G62">F60</f>
        <v>616000</v>
      </c>
      <c r="G59" s="39">
        <f t="shared" si="4"/>
        <v>616000</v>
      </c>
    </row>
    <row r="60" spans="1:7" s="27" customFormat="1" ht="39">
      <c r="A60" s="156" t="s">
        <v>172</v>
      </c>
      <c r="B60" s="58" t="s">
        <v>3</v>
      </c>
      <c r="C60" s="58" t="s">
        <v>158</v>
      </c>
      <c r="D60" s="32" t="s">
        <v>148</v>
      </c>
      <c r="E60" s="58"/>
      <c r="F60" s="34">
        <f t="shared" si="4"/>
        <v>616000</v>
      </c>
      <c r="G60" s="34">
        <f t="shared" si="4"/>
        <v>616000</v>
      </c>
    </row>
    <row r="61" spans="1:7" s="27" customFormat="1" ht="26.25">
      <c r="A61" s="157" t="s">
        <v>221</v>
      </c>
      <c r="B61" s="58" t="s">
        <v>3</v>
      </c>
      <c r="C61" s="59" t="s">
        <v>158</v>
      </c>
      <c r="D61" s="35" t="s">
        <v>252</v>
      </c>
      <c r="E61" s="59"/>
      <c r="F61" s="36">
        <f t="shared" si="4"/>
        <v>616000</v>
      </c>
      <c r="G61" s="36">
        <f t="shared" si="4"/>
        <v>616000</v>
      </c>
    </row>
    <row r="62" spans="1:7" s="27" customFormat="1" ht="26.25">
      <c r="A62" s="28" t="s">
        <v>44</v>
      </c>
      <c r="B62" s="59" t="s">
        <v>3</v>
      </c>
      <c r="C62" s="59" t="s">
        <v>158</v>
      </c>
      <c r="D62" s="35" t="s">
        <v>252</v>
      </c>
      <c r="E62" s="59" t="s">
        <v>32</v>
      </c>
      <c r="F62" s="36">
        <f t="shared" si="4"/>
        <v>616000</v>
      </c>
      <c r="G62" s="36">
        <f t="shared" si="4"/>
        <v>616000</v>
      </c>
    </row>
    <row r="63" spans="1:7" s="27" customFormat="1" ht="26.25">
      <c r="A63" s="28" t="s">
        <v>34</v>
      </c>
      <c r="B63" s="59" t="s">
        <v>3</v>
      </c>
      <c r="C63" s="59" t="s">
        <v>158</v>
      </c>
      <c r="D63" s="35" t="s">
        <v>252</v>
      </c>
      <c r="E63" s="59" t="s">
        <v>7</v>
      </c>
      <c r="F63" s="38">
        <v>616000</v>
      </c>
      <c r="G63" s="38">
        <v>616000</v>
      </c>
    </row>
    <row r="64" spans="1:7" s="27" customFormat="1" ht="54.75">
      <c r="A64" s="69" t="s">
        <v>203</v>
      </c>
      <c r="B64" s="59" t="s">
        <v>3</v>
      </c>
      <c r="C64" s="59" t="s">
        <v>158</v>
      </c>
      <c r="D64" s="35" t="s">
        <v>204</v>
      </c>
      <c r="E64" s="59"/>
      <c r="F64" s="39">
        <f aca="true" t="shared" si="5" ref="F64:G67">F65</f>
        <v>100000</v>
      </c>
      <c r="G64" s="39">
        <f t="shared" si="5"/>
        <v>100000</v>
      </c>
    </row>
    <row r="65" spans="1:7" s="27" customFormat="1" ht="26.25">
      <c r="A65" s="156" t="s">
        <v>205</v>
      </c>
      <c r="B65" s="58" t="s">
        <v>3</v>
      </c>
      <c r="C65" s="58" t="s">
        <v>158</v>
      </c>
      <c r="D65" s="32" t="s">
        <v>206</v>
      </c>
      <c r="E65" s="58"/>
      <c r="F65" s="34">
        <f t="shared" si="5"/>
        <v>100000</v>
      </c>
      <c r="G65" s="34">
        <f t="shared" si="5"/>
        <v>100000</v>
      </c>
    </row>
    <row r="66" spans="1:7" s="27" customFormat="1" ht="26.25">
      <c r="A66" s="157" t="s">
        <v>226</v>
      </c>
      <c r="B66" s="58" t="s">
        <v>3</v>
      </c>
      <c r="C66" s="59" t="s">
        <v>158</v>
      </c>
      <c r="D66" s="35" t="s">
        <v>225</v>
      </c>
      <c r="E66" s="59"/>
      <c r="F66" s="36">
        <f t="shared" si="5"/>
        <v>100000</v>
      </c>
      <c r="G66" s="36">
        <f t="shared" si="5"/>
        <v>100000</v>
      </c>
    </row>
    <row r="67" spans="1:7" s="27" customFormat="1" ht="26.25">
      <c r="A67" s="28" t="s">
        <v>44</v>
      </c>
      <c r="B67" s="58" t="s">
        <v>3</v>
      </c>
      <c r="C67" s="57" t="s">
        <v>158</v>
      </c>
      <c r="D67" s="35" t="s">
        <v>225</v>
      </c>
      <c r="E67" s="59" t="s">
        <v>32</v>
      </c>
      <c r="F67" s="36">
        <f t="shared" si="5"/>
        <v>100000</v>
      </c>
      <c r="G67" s="36">
        <f t="shared" si="5"/>
        <v>100000</v>
      </c>
    </row>
    <row r="68" spans="1:7" s="27" customFormat="1" ht="26.25">
      <c r="A68" s="28" t="s">
        <v>34</v>
      </c>
      <c r="B68" s="58" t="s">
        <v>3</v>
      </c>
      <c r="C68" s="57" t="s">
        <v>158</v>
      </c>
      <c r="D68" s="35" t="s">
        <v>225</v>
      </c>
      <c r="E68" s="59" t="s">
        <v>7</v>
      </c>
      <c r="F68" s="38">
        <v>100000</v>
      </c>
      <c r="G68" s="38">
        <v>100000</v>
      </c>
    </row>
    <row r="69" spans="1:7" s="37" customFormat="1" ht="41.25">
      <c r="A69" s="69" t="s">
        <v>288</v>
      </c>
      <c r="B69" s="59" t="s">
        <v>3</v>
      </c>
      <c r="C69" s="59" t="s">
        <v>158</v>
      </c>
      <c r="D69" s="35" t="s">
        <v>27</v>
      </c>
      <c r="E69" s="59"/>
      <c r="F69" s="39">
        <f>F70+F76</f>
        <v>1759228</v>
      </c>
      <c r="G69" s="39">
        <f>G70+G76</f>
        <v>2151762</v>
      </c>
    </row>
    <row r="70" spans="1:7" s="37" customFormat="1" ht="26.25">
      <c r="A70" s="156" t="s">
        <v>29</v>
      </c>
      <c r="B70" s="59" t="s">
        <v>3</v>
      </c>
      <c r="C70" s="59" t="s">
        <v>158</v>
      </c>
      <c r="D70" s="35" t="s">
        <v>28</v>
      </c>
      <c r="E70" s="59"/>
      <c r="F70" s="36">
        <f>F71</f>
        <v>1200000</v>
      </c>
      <c r="G70" s="36">
        <f>G71</f>
        <v>1200000</v>
      </c>
    </row>
    <row r="71" spans="1:7" s="37" customFormat="1" ht="12.75">
      <c r="A71" s="157" t="s">
        <v>43</v>
      </c>
      <c r="B71" s="58" t="s">
        <v>3</v>
      </c>
      <c r="C71" s="59" t="s">
        <v>158</v>
      </c>
      <c r="D71" s="35" t="s">
        <v>42</v>
      </c>
      <c r="E71" s="59"/>
      <c r="F71" s="36">
        <f>F72+F74</f>
        <v>1200000</v>
      </c>
      <c r="G71" s="36">
        <f>G72+G74</f>
        <v>1200000</v>
      </c>
    </row>
    <row r="72" spans="1:7" s="37" customFormat="1" ht="26.25">
      <c r="A72" s="28" t="s">
        <v>44</v>
      </c>
      <c r="B72" s="59" t="s">
        <v>3</v>
      </c>
      <c r="C72" s="59" t="s">
        <v>158</v>
      </c>
      <c r="D72" s="35" t="s">
        <v>42</v>
      </c>
      <c r="E72" s="59" t="s">
        <v>32</v>
      </c>
      <c r="F72" s="36">
        <f>F73</f>
        <v>1150000</v>
      </c>
      <c r="G72" s="36">
        <f>G73</f>
        <v>1150000</v>
      </c>
    </row>
    <row r="73" spans="1:7" s="37" customFormat="1" ht="26.25">
      <c r="A73" s="28" t="s">
        <v>34</v>
      </c>
      <c r="B73" s="59" t="s">
        <v>3</v>
      </c>
      <c r="C73" s="59" t="s">
        <v>158</v>
      </c>
      <c r="D73" s="35" t="s">
        <v>42</v>
      </c>
      <c r="E73" s="59" t="s">
        <v>7</v>
      </c>
      <c r="F73" s="38">
        <v>1150000</v>
      </c>
      <c r="G73" s="38">
        <v>1150000</v>
      </c>
    </row>
    <row r="74" spans="1:7" s="37" customFormat="1" ht="12.75">
      <c r="A74" s="28" t="s">
        <v>36</v>
      </c>
      <c r="B74" s="59" t="s">
        <v>3</v>
      </c>
      <c r="C74" s="59" t="s">
        <v>158</v>
      </c>
      <c r="D74" s="35" t="s">
        <v>42</v>
      </c>
      <c r="E74" s="59" t="s">
        <v>35</v>
      </c>
      <c r="F74" s="36">
        <f>SUM(F75:F75)</f>
        <v>50000</v>
      </c>
      <c r="G74" s="36">
        <f>SUM(G75:G75)</f>
        <v>50000</v>
      </c>
    </row>
    <row r="75" spans="1:7" s="37" customFormat="1" ht="12.75">
      <c r="A75" s="28" t="s">
        <v>38</v>
      </c>
      <c r="B75" s="59" t="s">
        <v>3</v>
      </c>
      <c r="C75" s="59" t="s">
        <v>158</v>
      </c>
      <c r="D75" s="35" t="s">
        <v>42</v>
      </c>
      <c r="E75" s="59" t="s">
        <v>37</v>
      </c>
      <c r="F75" s="38">
        <v>50000</v>
      </c>
      <c r="G75" s="38">
        <v>50000</v>
      </c>
    </row>
    <row r="76" spans="1:7" s="37" customFormat="1" ht="12.75">
      <c r="A76" s="72" t="s">
        <v>428</v>
      </c>
      <c r="B76" s="59" t="s">
        <v>3</v>
      </c>
      <c r="C76" s="59" t="s">
        <v>158</v>
      </c>
      <c r="D76" s="35" t="s">
        <v>427</v>
      </c>
      <c r="E76" s="59"/>
      <c r="F76" s="36">
        <f aca="true" t="shared" si="6" ref="F76:G78">F77</f>
        <v>559228</v>
      </c>
      <c r="G76" s="36">
        <f t="shared" si="6"/>
        <v>951762</v>
      </c>
    </row>
    <row r="77" spans="1:7" s="37" customFormat="1" ht="26.25">
      <c r="A77" s="157" t="s">
        <v>430</v>
      </c>
      <c r="B77" s="58" t="s">
        <v>3</v>
      </c>
      <c r="C77" s="59" t="s">
        <v>158</v>
      </c>
      <c r="D77" s="35" t="s">
        <v>429</v>
      </c>
      <c r="E77" s="59"/>
      <c r="F77" s="36">
        <f t="shared" si="6"/>
        <v>559228</v>
      </c>
      <c r="G77" s="36">
        <f t="shared" si="6"/>
        <v>951762</v>
      </c>
    </row>
    <row r="78" spans="1:7" s="37" customFormat="1" ht="12.75">
      <c r="A78" s="28" t="s">
        <v>36</v>
      </c>
      <c r="B78" s="59" t="s">
        <v>3</v>
      </c>
      <c r="C78" s="59" t="s">
        <v>158</v>
      </c>
      <c r="D78" s="35" t="s">
        <v>429</v>
      </c>
      <c r="E78" s="59" t="s">
        <v>35</v>
      </c>
      <c r="F78" s="36">
        <f t="shared" si="6"/>
        <v>559228</v>
      </c>
      <c r="G78" s="36">
        <f t="shared" si="6"/>
        <v>951762</v>
      </c>
    </row>
    <row r="79" spans="1:7" s="37" customFormat="1" ht="12.75">
      <c r="A79" s="28" t="s">
        <v>264</v>
      </c>
      <c r="B79" s="59" t="s">
        <v>3</v>
      </c>
      <c r="C79" s="59" t="s">
        <v>158</v>
      </c>
      <c r="D79" s="35" t="s">
        <v>429</v>
      </c>
      <c r="E79" s="59" t="s">
        <v>265</v>
      </c>
      <c r="F79" s="38">
        <v>559228</v>
      </c>
      <c r="G79" s="38">
        <v>951762</v>
      </c>
    </row>
    <row r="80" spans="1:7" s="23" customFormat="1" ht="12.75">
      <c r="A80" s="41" t="s">
        <v>213</v>
      </c>
      <c r="B80" s="67" t="s">
        <v>3</v>
      </c>
      <c r="C80" s="67" t="s">
        <v>230</v>
      </c>
      <c r="D80" s="43"/>
      <c r="E80" s="67"/>
      <c r="F80" s="22">
        <f>F81</f>
        <v>790200</v>
      </c>
      <c r="G80" s="22">
        <f>G81</f>
        <v>790200</v>
      </c>
    </row>
    <row r="81" spans="1:7" ht="12.75">
      <c r="A81" s="40" t="s">
        <v>12</v>
      </c>
      <c r="B81" s="62" t="s">
        <v>3</v>
      </c>
      <c r="C81" s="60" t="s">
        <v>159</v>
      </c>
      <c r="D81" s="49"/>
      <c r="E81" s="59"/>
      <c r="F81" s="39">
        <f>F83</f>
        <v>790200</v>
      </c>
      <c r="G81" s="39">
        <f>G83</f>
        <v>790200</v>
      </c>
    </row>
    <row r="82" spans="1:7" ht="27">
      <c r="A82" s="69" t="s">
        <v>50</v>
      </c>
      <c r="B82" s="62" t="s">
        <v>3</v>
      </c>
      <c r="C82" s="62" t="s">
        <v>159</v>
      </c>
      <c r="D82" s="56" t="s">
        <v>49</v>
      </c>
      <c r="E82" s="58"/>
      <c r="F82" s="33">
        <f>F83</f>
        <v>790200</v>
      </c>
      <c r="G82" s="33">
        <f>G83</f>
        <v>790200</v>
      </c>
    </row>
    <row r="83" spans="1:7" ht="12.75">
      <c r="A83" s="156" t="s">
        <v>52</v>
      </c>
      <c r="B83" s="58" t="s">
        <v>3</v>
      </c>
      <c r="C83" s="58" t="s">
        <v>159</v>
      </c>
      <c r="D83" s="32" t="s">
        <v>51</v>
      </c>
      <c r="E83" s="58"/>
      <c r="F83" s="34">
        <f>F84</f>
        <v>790200</v>
      </c>
      <c r="G83" s="34">
        <f>G84</f>
        <v>790200</v>
      </c>
    </row>
    <row r="84" spans="1:7" ht="26.25">
      <c r="A84" s="157" t="s">
        <v>54</v>
      </c>
      <c r="B84" s="58" t="s">
        <v>3</v>
      </c>
      <c r="C84" s="58" t="s">
        <v>159</v>
      </c>
      <c r="D84" s="32" t="s">
        <v>53</v>
      </c>
      <c r="E84" s="58"/>
      <c r="F84" s="34">
        <f>F85+F87</f>
        <v>790200</v>
      </c>
      <c r="G84" s="34">
        <f>G85+G87</f>
        <v>790200</v>
      </c>
    </row>
    <row r="85" spans="1:7" ht="52.5">
      <c r="A85" s="28" t="s">
        <v>137</v>
      </c>
      <c r="B85" s="58" t="s">
        <v>3</v>
      </c>
      <c r="C85" s="58" t="s">
        <v>159</v>
      </c>
      <c r="D85" s="32" t="s">
        <v>53</v>
      </c>
      <c r="E85" s="58" t="s">
        <v>6</v>
      </c>
      <c r="F85" s="34">
        <f>F86</f>
        <v>542666.5</v>
      </c>
      <c r="G85" s="34">
        <f>G86</f>
        <v>542666.5</v>
      </c>
    </row>
    <row r="86" spans="1:7" ht="26.25">
      <c r="A86" s="28" t="s">
        <v>26</v>
      </c>
      <c r="B86" s="58" t="s">
        <v>3</v>
      </c>
      <c r="C86" s="58" t="s">
        <v>159</v>
      </c>
      <c r="D86" s="32" t="s">
        <v>53</v>
      </c>
      <c r="E86" s="58" t="s">
        <v>4</v>
      </c>
      <c r="F86" s="38">
        <v>542666.5</v>
      </c>
      <c r="G86" s="38">
        <v>542666.5</v>
      </c>
    </row>
    <row r="87" spans="1:7" ht="26.25">
      <c r="A87" s="28" t="s">
        <v>44</v>
      </c>
      <c r="B87" s="58" t="s">
        <v>3</v>
      </c>
      <c r="C87" s="58" t="s">
        <v>159</v>
      </c>
      <c r="D87" s="32" t="s">
        <v>53</v>
      </c>
      <c r="E87" s="58" t="s">
        <v>32</v>
      </c>
      <c r="F87" s="36">
        <f>F88</f>
        <v>247533.5</v>
      </c>
      <c r="G87" s="36">
        <f>G88</f>
        <v>247533.5</v>
      </c>
    </row>
    <row r="88" spans="1:7" ht="26.25">
      <c r="A88" s="28" t="s">
        <v>34</v>
      </c>
      <c r="B88" s="58" t="s">
        <v>3</v>
      </c>
      <c r="C88" s="58" t="s">
        <v>159</v>
      </c>
      <c r="D88" s="32" t="s">
        <v>53</v>
      </c>
      <c r="E88" s="58" t="s">
        <v>7</v>
      </c>
      <c r="F88" s="38">
        <v>247533.5</v>
      </c>
      <c r="G88" s="38">
        <v>247533.5</v>
      </c>
    </row>
    <row r="89" spans="1:7" s="27" customFormat="1" ht="26.25">
      <c r="A89" s="41" t="s">
        <v>396</v>
      </c>
      <c r="B89" s="67" t="s">
        <v>3</v>
      </c>
      <c r="C89" s="67" t="s">
        <v>231</v>
      </c>
      <c r="D89" s="43"/>
      <c r="E89" s="67"/>
      <c r="F89" s="22">
        <f>F90</f>
        <v>4623307.97</v>
      </c>
      <c r="G89" s="22">
        <f>G90</f>
        <v>4623307.97</v>
      </c>
    </row>
    <row r="90" spans="1:7" s="27" customFormat="1" ht="39">
      <c r="A90" s="24" t="s">
        <v>488</v>
      </c>
      <c r="B90" s="65" t="s">
        <v>3</v>
      </c>
      <c r="C90" s="65" t="s">
        <v>245</v>
      </c>
      <c r="D90" s="66"/>
      <c r="E90" s="57"/>
      <c r="F90" s="26">
        <f>F91</f>
        <v>4623307.97</v>
      </c>
      <c r="G90" s="26">
        <f>G91</f>
        <v>4623307.97</v>
      </c>
    </row>
    <row r="91" spans="1:7" s="27" customFormat="1" ht="41.25">
      <c r="A91" s="69" t="s">
        <v>220</v>
      </c>
      <c r="B91" s="62" t="s">
        <v>3</v>
      </c>
      <c r="C91" s="62" t="s">
        <v>245</v>
      </c>
      <c r="D91" s="56" t="s">
        <v>56</v>
      </c>
      <c r="E91" s="58"/>
      <c r="F91" s="33">
        <f>F92</f>
        <v>4623307.97</v>
      </c>
      <c r="G91" s="33">
        <f>G92</f>
        <v>4623307.97</v>
      </c>
    </row>
    <row r="92" spans="1:7" s="27" customFormat="1" ht="26.25">
      <c r="A92" s="156" t="s">
        <v>58</v>
      </c>
      <c r="B92" s="58" t="s">
        <v>3</v>
      </c>
      <c r="C92" s="58" t="s">
        <v>245</v>
      </c>
      <c r="D92" s="32" t="s">
        <v>57</v>
      </c>
      <c r="E92" s="58"/>
      <c r="F92" s="34">
        <f>F96+F99+F104+F93+F109</f>
        <v>4623307.97</v>
      </c>
      <c r="G92" s="34">
        <f>G96+G99+G104+G93+G109</f>
        <v>4623307.97</v>
      </c>
    </row>
    <row r="93" spans="1:7" s="37" customFormat="1" ht="12.75">
      <c r="A93" s="157" t="s">
        <v>266</v>
      </c>
      <c r="B93" s="58" t="s">
        <v>3</v>
      </c>
      <c r="C93" s="58" t="s">
        <v>245</v>
      </c>
      <c r="D93" s="25" t="s">
        <v>267</v>
      </c>
      <c r="E93" s="58"/>
      <c r="F93" s="36">
        <f>F94</f>
        <v>1943229.63</v>
      </c>
      <c r="G93" s="36">
        <f>G94</f>
        <v>1943229.63</v>
      </c>
    </row>
    <row r="94" spans="1:7" s="37" customFormat="1" ht="52.5">
      <c r="A94" s="28" t="s">
        <v>137</v>
      </c>
      <c r="B94" s="58" t="s">
        <v>3</v>
      </c>
      <c r="C94" s="58" t="s">
        <v>245</v>
      </c>
      <c r="D94" s="32" t="s">
        <v>267</v>
      </c>
      <c r="E94" s="58" t="s">
        <v>6</v>
      </c>
      <c r="F94" s="36">
        <f>F95</f>
        <v>1943229.63</v>
      </c>
      <c r="G94" s="36">
        <f>G95</f>
        <v>1943229.63</v>
      </c>
    </row>
    <row r="95" spans="1:7" s="37" customFormat="1" ht="26.25">
      <c r="A95" s="28" t="s">
        <v>26</v>
      </c>
      <c r="B95" s="58" t="s">
        <v>3</v>
      </c>
      <c r="C95" s="58" t="s">
        <v>245</v>
      </c>
      <c r="D95" s="32" t="s">
        <v>267</v>
      </c>
      <c r="E95" s="58" t="s">
        <v>4</v>
      </c>
      <c r="F95" s="38">
        <v>1943229.63</v>
      </c>
      <c r="G95" s="38">
        <v>1943229.63</v>
      </c>
    </row>
    <row r="96" spans="1:7" s="27" customFormat="1" ht="12.75">
      <c r="A96" s="157" t="s">
        <v>60</v>
      </c>
      <c r="B96" s="58" t="s">
        <v>3</v>
      </c>
      <c r="C96" s="58" t="s">
        <v>245</v>
      </c>
      <c r="D96" s="35" t="s">
        <v>59</v>
      </c>
      <c r="E96" s="58"/>
      <c r="F96" s="36">
        <f>F97</f>
        <v>790000</v>
      </c>
      <c r="G96" s="36">
        <f>G97</f>
        <v>790000</v>
      </c>
    </row>
    <row r="97" spans="1:7" s="27" customFormat="1" ht="26.25">
      <c r="A97" s="28" t="s">
        <v>44</v>
      </c>
      <c r="B97" s="58" t="s">
        <v>3</v>
      </c>
      <c r="C97" s="58" t="s">
        <v>245</v>
      </c>
      <c r="D97" s="32" t="s">
        <v>59</v>
      </c>
      <c r="E97" s="58" t="s">
        <v>32</v>
      </c>
      <c r="F97" s="36">
        <f>F98</f>
        <v>790000</v>
      </c>
      <c r="G97" s="36">
        <f>G98</f>
        <v>790000</v>
      </c>
    </row>
    <row r="98" spans="1:7" s="27" customFormat="1" ht="26.25">
      <c r="A98" s="28" t="s">
        <v>34</v>
      </c>
      <c r="B98" s="58" t="s">
        <v>3</v>
      </c>
      <c r="C98" s="58" t="s">
        <v>245</v>
      </c>
      <c r="D98" s="32" t="s">
        <v>59</v>
      </c>
      <c r="E98" s="58" t="s">
        <v>7</v>
      </c>
      <c r="F98" s="38">
        <v>790000</v>
      </c>
      <c r="G98" s="38">
        <v>790000</v>
      </c>
    </row>
    <row r="99" spans="1:7" s="37" customFormat="1" ht="12.75">
      <c r="A99" s="157" t="s">
        <v>62</v>
      </c>
      <c r="B99" s="58" t="s">
        <v>3</v>
      </c>
      <c r="C99" s="58" t="s">
        <v>245</v>
      </c>
      <c r="D99" s="35" t="s">
        <v>61</v>
      </c>
      <c r="E99" s="58"/>
      <c r="F99" s="36">
        <f>F100+F102</f>
        <v>1390078.34</v>
      </c>
      <c r="G99" s="36">
        <f>G100+G102</f>
        <v>1390078.34</v>
      </c>
    </row>
    <row r="100" spans="1:7" s="37" customFormat="1" ht="52.5">
      <c r="A100" s="28" t="s">
        <v>137</v>
      </c>
      <c r="B100" s="59" t="s">
        <v>3</v>
      </c>
      <c r="C100" s="58" t="s">
        <v>245</v>
      </c>
      <c r="D100" s="35" t="s">
        <v>61</v>
      </c>
      <c r="E100" s="58" t="s">
        <v>6</v>
      </c>
      <c r="F100" s="36">
        <f>F101</f>
        <v>1380078.34</v>
      </c>
      <c r="G100" s="36">
        <f>G101</f>
        <v>1380078.34</v>
      </c>
    </row>
    <row r="101" spans="1:7" s="37" customFormat="1" ht="26.25">
      <c r="A101" s="28" t="s">
        <v>26</v>
      </c>
      <c r="B101" s="59" t="s">
        <v>3</v>
      </c>
      <c r="C101" s="58" t="s">
        <v>245</v>
      </c>
      <c r="D101" s="35" t="s">
        <v>61</v>
      </c>
      <c r="E101" s="58" t="s">
        <v>4</v>
      </c>
      <c r="F101" s="38">
        <v>1380078.34</v>
      </c>
      <c r="G101" s="38">
        <v>1380078.34</v>
      </c>
    </row>
    <row r="102" spans="1:7" s="37" customFormat="1" ht="26.25">
      <c r="A102" s="28" t="s">
        <v>44</v>
      </c>
      <c r="B102" s="59" t="s">
        <v>3</v>
      </c>
      <c r="C102" s="58" t="s">
        <v>245</v>
      </c>
      <c r="D102" s="35" t="s">
        <v>61</v>
      </c>
      <c r="E102" s="58" t="s">
        <v>32</v>
      </c>
      <c r="F102" s="36">
        <f>F103</f>
        <v>10000</v>
      </c>
      <c r="G102" s="36">
        <f>G103</f>
        <v>10000</v>
      </c>
    </row>
    <row r="103" spans="1:7" s="37" customFormat="1" ht="26.25">
      <c r="A103" s="28" t="s">
        <v>34</v>
      </c>
      <c r="B103" s="59" t="s">
        <v>3</v>
      </c>
      <c r="C103" s="58" t="s">
        <v>245</v>
      </c>
      <c r="D103" s="35" t="s">
        <v>61</v>
      </c>
      <c r="E103" s="58" t="s">
        <v>7</v>
      </c>
      <c r="F103" s="38">
        <v>10000</v>
      </c>
      <c r="G103" s="38">
        <v>10000</v>
      </c>
    </row>
    <row r="104" spans="1:7" s="27" customFormat="1" ht="12.75">
      <c r="A104" s="157" t="s">
        <v>64</v>
      </c>
      <c r="B104" s="58" t="s">
        <v>3</v>
      </c>
      <c r="C104" s="58" t="s">
        <v>245</v>
      </c>
      <c r="D104" s="35" t="s">
        <v>63</v>
      </c>
      <c r="E104" s="58"/>
      <c r="F104" s="29">
        <f>F105+F107</f>
        <v>285000</v>
      </c>
      <c r="G104" s="29">
        <f>G105+G107</f>
        <v>285000</v>
      </c>
    </row>
    <row r="105" spans="1:7" s="37" customFormat="1" ht="52.5">
      <c r="A105" s="28" t="s">
        <v>137</v>
      </c>
      <c r="B105" s="59" t="s">
        <v>3</v>
      </c>
      <c r="C105" s="58" t="s">
        <v>245</v>
      </c>
      <c r="D105" s="35" t="s">
        <v>63</v>
      </c>
      <c r="E105" s="58" t="s">
        <v>6</v>
      </c>
      <c r="F105" s="36">
        <f>F106</f>
        <v>263000</v>
      </c>
      <c r="G105" s="36">
        <f>G106</f>
        <v>263000</v>
      </c>
    </row>
    <row r="106" spans="1:7" s="37" customFormat="1" ht="26.25">
      <c r="A106" s="28" t="s">
        <v>26</v>
      </c>
      <c r="B106" s="59" t="s">
        <v>3</v>
      </c>
      <c r="C106" s="58" t="s">
        <v>245</v>
      </c>
      <c r="D106" s="35" t="s">
        <v>63</v>
      </c>
      <c r="E106" s="58" t="s">
        <v>4</v>
      </c>
      <c r="F106" s="38">
        <v>263000</v>
      </c>
      <c r="G106" s="38">
        <v>263000</v>
      </c>
    </row>
    <row r="107" spans="1:7" s="27" customFormat="1" ht="26.25">
      <c r="A107" s="28" t="s">
        <v>33</v>
      </c>
      <c r="B107" s="59" t="s">
        <v>3</v>
      </c>
      <c r="C107" s="58" t="s">
        <v>245</v>
      </c>
      <c r="D107" s="35" t="s">
        <v>63</v>
      </c>
      <c r="E107" s="58" t="s">
        <v>32</v>
      </c>
      <c r="F107" s="36">
        <f>F108</f>
        <v>22000</v>
      </c>
      <c r="G107" s="36">
        <f>G108</f>
        <v>22000</v>
      </c>
    </row>
    <row r="108" spans="1:7" s="27" customFormat="1" ht="30.75" customHeight="1">
      <c r="A108" s="28" t="s">
        <v>34</v>
      </c>
      <c r="B108" s="59" t="s">
        <v>3</v>
      </c>
      <c r="C108" s="58" t="s">
        <v>245</v>
      </c>
      <c r="D108" s="35" t="s">
        <v>63</v>
      </c>
      <c r="E108" s="58" t="s">
        <v>7</v>
      </c>
      <c r="F108" s="38">
        <v>22000</v>
      </c>
      <c r="G108" s="38">
        <v>22000</v>
      </c>
    </row>
    <row r="109" spans="1:7" s="27" customFormat="1" ht="33.75" customHeight="1">
      <c r="A109" s="157" t="s">
        <v>248</v>
      </c>
      <c r="B109" s="59" t="s">
        <v>247</v>
      </c>
      <c r="C109" s="58" t="s">
        <v>245</v>
      </c>
      <c r="D109" s="35" t="s">
        <v>249</v>
      </c>
      <c r="E109" s="58"/>
      <c r="F109" s="36">
        <f>F110+F112</f>
        <v>215000</v>
      </c>
      <c r="G109" s="36">
        <f>G110+G112</f>
        <v>215000</v>
      </c>
    </row>
    <row r="110" spans="1:7" s="27" customFormat="1" ht="36" customHeight="1">
      <c r="A110" s="28" t="s">
        <v>250</v>
      </c>
      <c r="B110" s="59" t="s">
        <v>247</v>
      </c>
      <c r="C110" s="58" t="s">
        <v>245</v>
      </c>
      <c r="D110" s="35" t="s">
        <v>249</v>
      </c>
      <c r="E110" s="58">
        <v>100</v>
      </c>
      <c r="F110" s="29">
        <f>F111</f>
        <v>100000</v>
      </c>
      <c r="G110" s="29">
        <f>G111</f>
        <v>100000</v>
      </c>
    </row>
    <row r="111" spans="1:7" s="27" customFormat="1" ht="26.25">
      <c r="A111" s="28" t="s">
        <v>251</v>
      </c>
      <c r="B111" s="59" t="s">
        <v>247</v>
      </c>
      <c r="C111" s="58" t="s">
        <v>245</v>
      </c>
      <c r="D111" s="35" t="s">
        <v>249</v>
      </c>
      <c r="E111" s="58" t="s">
        <v>4</v>
      </c>
      <c r="F111" s="38">
        <v>100000</v>
      </c>
      <c r="G111" s="38">
        <v>100000</v>
      </c>
    </row>
    <row r="112" spans="1:7" s="27" customFormat="1" ht="26.25">
      <c r="A112" s="28" t="s">
        <v>44</v>
      </c>
      <c r="B112" s="59" t="s">
        <v>247</v>
      </c>
      <c r="C112" s="58" t="s">
        <v>245</v>
      </c>
      <c r="D112" s="35" t="s">
        <v>249</v>
      </c>
      <c r="E112" s="58" t="s">
        <v>32</v>
      </c>
      <c r="F112" s="36">
        <f>F113</f>
        <v>115000</v>
      </c>
      <c r="G112" s="36">
        <f>G113</f>
        <v>115000</v>
      </c>
    </row>
    <row r="113" spans="1:7" s="27" customFormat="1" ht="26.25">
      <c r="A113" s="28" t="s">
        <v>34</v>
      </c>
      <c r="B113" s="59" t="s">
        <v>247</v>
      </c>
      <c r="C113" s="58" t="s">
        <v>245</v>
      </c>
      <c r="D113" s="35" t="s">
        <v>249</v>
      </c>
      <c r="E113" s="58" t="s">
        <v>7</v>
      </c>
      <c r="F113" s="38">
        <v>115000</v>
      </c>
      <c r="G113" s="38">
        <v>115000</v>
      </c>
    </row>
    <row r="114" spans="1:7" s="23" customFormat="1" ht="12.75">
      <c r="A114" s="41" t="s">
        <v>214</v>
      </c>
      <c r="B114" s="67" t="s">
        <v>3</v>
      </c>
      <c r="C114" s="67" t="s">
        <v>232</v>
      </c>
      <c r="D114" s="43"/>
      <c r="E114" s="67"/>
      <c r="F114" s="22">
        <f>F130+F115</f>
        <v>31265953</v>
      </c>
      <c r="G114" s="22">
        <f>G130+G115</f>
        <v>33632280.43</v>
      </c>
    </row>
    <row r="115" spans="1:7" s="27" customFormat="1" ht="12.75">
      <c r="A115" s="24" t="s">
        <v>13</v>
      </c>
      <c r="B115" s="62" t="s">
        <v>3</v>
      </c>
      <c r="C115" s="62" t="s">
        <v>160</v>
      </c>
      <c r="D115" s="49"/>
      <c r="E115" s="58"/>
      <c r="F115" s="39">
        <f>F116</f>
        <v>30765953</v>
      </c>
      <c r="G115" s="39">
        <f>G116</f>
        <v>32752742</v>
      </c>
    </row>
    <row r="116" spans="1:7" s="27" customFormat="1" ht="41.25">
      <c r="A116" s="69" t="s">
        <v>150</v>
      </c>
      <c r="B116" s="62" t="s">
        <v>3</v>
      </c>
      <c r="C116" s="62" t="s">
        <v>160</v>
      </c>
      <c r="D116" s="56" t="s">
        <v>65</v>
      </c>
      <c r="E116" s="58"/>
      <c r="F116" s="39">
        <f>F117</f>
        <v>30765953</v>
      </c>
      <c r="G116" s="39">
        <f>G117</f>
        <v>32752742</v>
      </c>
    </row>
    <row r="117" spans="1:7" s="27" customFormat="1" ht="26.25">
      <c r="A117" s="156" t="s">
        <v>67</v>
      </c>
      <c r="B117" s="58" t="s">
        <v>3</v>
      </c>
      <c r="C117" s="58" t="s">
        <v>160</v>
      </c>
      <c r="D117" s="35" t="s">
        <v>66</v>
      </c>
      <c r="E117" s="58"/>
      <c r="F117" s="36">
        <f>F118+F121+F124+F127</f>
        <v>30765953</v>
      </c>
      <c r="G117" s="36">
        <f>G118+G121+G124+G127</f>
        <v>32752742</v>
      </c>
    </row>
    <row r="118" spans="1:7" s="27" customFormat="1" ht="12.75">
      <c r="A118" s="157" t="s">
        <v>69</v>
      </c>
      <c r="B118" s="58" t="s">
        <v>3</v>
      </c>
      <c r="C118" s="58" t="s">
        <v>160</v>
      </c>
      <c r="D118" s="35" t="s">
        <v>68</v>
      </c>
      <c r="E118" s="58"/>
      <c r="F118" s="36">
        <f>F119</f>
        <v>19543300</v>
      </c>
      <c r="G118" s="36">
        <f>G119</f>
        <v>20252300</v>
      </c>
    </row>
    <row r="119" spans="1:7" s="27" customFormat="1" ht="26.25">
      <c r="A119" s="28" t="s">
        <v>44</v>
      </c>
      <c r="B119" s="58" t="s">
        <v>3</v>
      </c>
      <c r="C119" s="58" t="s">
        <v>160</v>
      </c>
      <c r="D119" s="35" t="s">
        <v>68</v>
      </c>
      <c r="E119" s="58" t="s">
        <v>32</v>
      </c>
      <c r="F119" s="36">
        <f>F120</f>
        <v>19543300</v>
      </c>
      <c r="G119" s="36">
        <f>G120</f>
        <v>20252300</v>
      </c>
    </row>
    <row r="120" spans="1:7" s="27" customFormat="1" ht="26.25">
      <c r="A120" s="28" t="s">
        <v>34</v>
      </c>
      <c r="B120" s="58" t="s">
        <v>3</v>
      </c>
      <c r="C120" s="58" t="s">
        <v>160</v>
      </c>
      <c r="D120" s="35" t="s">
        <v>68</v>
      </c>
      <c r="E120" s="58" t="s">
        <v>7</v>
      </c>
      <c r="F120" s="38">
        <v>19543300</v>
      </c>
      <c r="G120" s="38">
        <v>20252300</v>
      </c>
    </row>
    <row r="121" spans="1:7" s="27" customFormat="1" ht="12.75">
      <c r="A121" s="157" t="s">
        <v>71</v>
      </c>
      <c r="B121" s="58" t="s">
        <v>3</v>
      </c>
      <c r="C121" s="58" t="s">
        <v>160</v>
      </c>
      <c r="D121" s="35" t="s">
        <v>70</v>
      </c>
      <c r="E121" s="58"/>
      <c r="F121" s="36">
        <f>F122</f>
        <v>9200963</v>
      </c>
      <c r="G121" s="36">
        <f>G122</f>
        <v>10314112</v>
      </c>
    </row>
    <row r="122" spans="1:7" s="27" customFormat="1" ht="26.25">
      <c r="A122" s="87" t="s">
        <v>44</v>
      </c>
      <c r="B122" s="58" t="s">
        <v>3</v>
      </c>
      <c r="C122" s="58" t="s">
        <v>160</v>
      </c>
      <c r="D122" s="35" t="s">
        <v>70</v>
      </c>
      <c r="E122" s="58" t="s">
        <v>32</v>
      </c>
      <c r="F122" s="36">
        <f>F123</f>
        <v>9200963</v>
      </c>
      <c r="G122" s="36">
        <f>G123</f>
        <v>10314112</v>
      </c>
    </row>
    <row r="123" spans="1:7" s="27" customFormat="1" ht="26.25">
      <c r="A123" s="87" t="s">
        <v>34</v>
      </c>
      <c r="B123" s="58" t="s">
        <v>3</v>
      </c>
      <c r="C123" s="58" t="s">
        <v>160</v>
      </c>
      <c r="D123" s="35" t="s">
        <v>70</v>
      </c>
      <c r="E123" s="58" t="s">
        <v>7</v>
      </c>
      <c r="F123" s="38">
        <v>9200963</v>
      </c>
      <c r="G123" s="38">
        <v>10314112</v>
      </c>
    </row>
    <row r="124" spans="1:7" s="27" customFormat="1" ht="12.75">
      <c r="A124" s="157" t="s">
        <v>171</v>
      </c>
      <c r="B124" s="58" t="s">
        <v>3</v>
      </c>
      <c r="C124" s="58" t="s">
        <v>160</v>
      </c>
      <c r="D124" s="35" t="s">
        <v>151</v>
      </c>
      <c r="E124" s="58"/>
      <c r="F124" s="36">
        <f>F125</f>
        <v>186000</v>
      </c>
      <c r="G124" s="36">
        <f>G125</f>
        <v>186000</v>
      </c>
    </row>
    <row r="125" spans="1:7" s="27" customFormat="1" ht="26.25">
      <c r="A125" s="28" t="s">
        <v>33</v>
      </c>
      <c r="B125" s="58" t="s">
        <v>3</v>
      </c>
      <c r="C125" s="58" t="s">
        <v>160</v>
      </c>
      <c r="D125" s="35" t="s">
        <v>151</v>
      </c>
      <c r="E125" s="58" t="s">
        <v>32</v>
      </c>
      <c r="F125" s="36">
        <f>F126</f>
        <v>186000</v>
      </c>
      <c r="G125" s="36">
        <f>G126</f>
        <v>186000</v>
      </c>
    </row>
    <row r="126" spans="1:7" s="27" customFormat="1" ht="32.25" customHeight="1">
      <c r="A126" s="28" t="s">
        <v>34</v>
      </c>
      <c r="B126" s="58" t="s">
        <v>3</v>
      </c>
      <c r="C126" s="58" t="s">
        <v>160</v>
      </c>
      <c r="D126" s="35" t="s">
        <v>151</v>
      </c>
      <c r="E126" s="58" t="s">
        <v>7</v>
      </c>
      <c r="F126" s="38">
        <v>186000</v>
      </c>
      <c r="G126" s="38">
        <v>186000</v>
      </c>
    </row>
    <row r="127" spans="1:7" s="27" customFormat="1" ht="26.25">
      <c r="A127" s="157" t="s">
        <v>145</v>
      </c>
      <c r="B127" s="58" t="s">
        <v>3</v>
      </c>
      <c r="C127" s="58" t="s">
        <v>160</v>
      </c>
      <c r="D127" s="35" t="s">
        <v>72</v>
      </c>
      <c r="E127" s="58"/>
      <c r="F127" s="36">
        <f>F128</f>
        <v>1835690</v>
      </c>
      <c r="G127" s="36">
        <f>G128</f>
        <v>2000330</v>
      </c>
    </row>
    <row r="128" spans="1:7" s="27" customFormat="1" ht="33" customHeight="1">
      <c r="A128" s="28" t="s">
        <v>33</v>
      </c>
      <c r="B128" s="58" t="s">
        <v>3</v>
      </c>
      <c r="C128" s="58" t="s">
        <v>160</v>
      </c>
      <c r="D128" s="35" t="s">
        <v>72</v>
      </c>
      <c r="E128" s="58" t="s">
        <v>32</v>
      </c>
      <c r="F128" s="36">
        <f>F129</f>
        <v>1835690</v>
      </c>
      <c r="G128" s="36">
        <f>G129</f>
        <v>2000330</v>
      </c>
    </row>
    <row r="129" spans="1:7" s="27" customFormat="1" ht="30.75" customHeight="1">
      <c r="A129" s="28" t="s">
        <v>34</v>
      </c>
      <c r="B129" s="58" t="s">
        <v>3</v>
      </c>
      <c r="C129" s="58" t="s">
        <v>160</v>
      </c>
      <c r="D129" s="35" t="s">
        <v>72</v>
      </c>
      <c r="E129" s="58" t="s">
        <v>7</v>
      </c>
      <c r="F129" s="38">
        <v>1835690</v>
      </c>
      <c r="G129" s="38">
        <v>2000330</v>
      </c>
    </row>
    <row r="130" spans="1:7" ht="12.75">
      <c r="A130" s="31" t="s">
        <v>14</v>
      </c>
      <c r="B130" s="62" t="s">
        <v>3</v>
      </c>
      <c r="C130" s="62" t="s">
        <v>161</v>
      </c>
      <c r="D130" s="56"/>
      <c r="E130" s="58"/>
      <c r="F130" s="33">
        <f>F131</f>
        <v>500000</v>
      </c>
      <c r="G130" s="33">
        <f>G131</f>
        <v>879538.4299999999</v>
      </c>
    </row>
    <row r="131" spans="1:7" ht="41.25">
      <c r="A131" s="69" t="s">
        <v>146</v>
      </c>
      <c r="B131" s="62" t="s">
        <v>3</v>
      </c>
      <c r="C131" s="62" t="s">
        <v>161</v>
      </c>
      <c r="D131" s="49" t="s">
        <v>147</v>
      </c>
      <c r="E131" s="59"/>
      <c r="F131" s="33">
        <f>F132</f>
        <v>500000</v>
      </c>
      <c r="G131" s="33">
        <f>G132</f>
        <v>879538.4299999999</v>
      </c>
    </row>
    <row r="132" spans="1:7" ht="39">
      <c r="A132" s="156" t="s">
        <v>172</v>
      </c>
      <c r="B132" s="58" t="s">
        <v>3</v>
      </c>
      <c r="C132" s="58" t="s">
        <v>161</v>
      </c>
      <c r="D132" s="35" t="s">
        <v>148</v>
      </c>
      <c r="E132" s="59"/>
      <c r="F132" s="34">
        <f>F133+F136</f>
        <v>500000</v>
      </c>
      <c r="G132" s="34">
        <f>G133+G136</f>
        <v>879538.4299999999</v>
      </c>
    </row>
    <row r="133" spans="1:7" ht="26.25">
      <c r="A133" s="157" t="s">
        <v>149</v>
      </c>
      <c r="B133" s="58" t="s">
        <v>3</v>
      </c>
      <c r="C133" s="58" t="s">
        <v>161</v>
      </c>
      <c r="D133" s="35" t="s">
        <v>253</v>
      </c>
      <c r="E133" s="59"/>
      <c r="F133" s="34">
        <f>F134</f>
        <v>500000</v>
      </c>
      <c r="G133" s="34">
        <f>G134</f>
        <v>500000</v>
      </c>
    </row>
    <row r="134" spans="1:7" ht="26.25">
      <c r="A134" s="28" t="s">
        <v>44</v>
      </c>
      <c r="B134" s="58" t="s">
        <v>3</v>
      </c>
      <c r="C134" s="58" t="s">
        <v>161</v>
      </c>
      <c r="D134" s="35" t="s">
        <v>253</v>
      </c>
      <c r="E134" s="58" t="s">
        <v>32</v>
      </c>
      <c r="F134" s="34">
        <f>F135</f>
        <v>500000</v>
      </c>
      <c r="G134" s="34">
        <f>G135</f>
        <v>500000</v>
      </c>
    </row>
    <row r="135" spans="1:7" ht="33" customHeight="1">
      <c r="A135" s="28" t="s">
        <v>34</v>
      </c>
      <c r="B135" s="58" t="s">
        <v>3</v>
      </c>
      <c r="C135" s="58" t="s">
        <v>161</v>
      </c>
      <c r="D135" s="35" t="s">
        <v>253</v>
      </c>
      <c r="E135" s="59" t="s">
        <v>7</v>
      </c>
      <c r="F135" s="38">
        <v>500000</v>
      </c>
      <c r="G135" s="38">
        <v>500000</v>
      </c>
    </row>
    <row r="136" spans="1:7" ht="39">
      <c r="A136" s="157" t="s">
        <v>437</v>
      </c>
      <c r="B136" s="58" t="s">
        <v>3</v>
      </c>
      <c r="C136" s="58" t="s">
        <v>161</v>
      </c>
      <c r="D136" s="35" t="s">
        <v>413</v>
      </c>
      <c r="E136" s="59"/>
      <c r="F136" s="36">
        <f>F137</f>
        <v>0</v>
      </c>
      <c r="G136" s="36">
        <f>G137</f>
        <v>379538.43</v>
      </c>
    </row>
    <row r="137" spans="1:7" ht="26.25">
      <c r="A137" s="28" t="s">
        <v>44</v>
      </c>
      <c r="B137" s="58" t="s">
        <v>3</v>
      </c>
      <c r="C137" s="58" t="s">
        <v>161</v>
      </c>
      <c r="D137" s="35" t="s">
        <v>413</v>
      </c>
      <c r="E137" s="59" t="s">
        <v>32</v>
      </c>
      <c r="F137" s="36">
        <f>F138</f>
        <v>0</v>
      </c>
      <c r="G137" s="36">
        <f>G138</f>
        <v>379538.43</v>
      </c>
    </row>
    <row r="138" spans="1:7" ht="26.25">
      <c r="A138" s="28" t="s">
        <v>34</v>
      </c>
      <c r="B138" s="58" t="s">
        <v>3</v>
      </c>
      <c r="C138" s="58" t="s">
        <v>161</v>
      </c>
      <c r="D138" s="35" t="s">
        <v>413</v>
      </c>
      <c r="E138" s="59" t="s">
        <v>7</v>
      </c>
      <c r="F138" s="38">
        <v>0</v>
      </c>
      <c r="G138" s="38">
        <v>379538.43</v>
      </c>
    </row>
    <row r="139" spans="1:7" s="23" customFormat="1" ht="12.75">
      <c r="A139" s="41" t="s">
        <v>215</v>
      </c>
      <c r="B139" s="67" t="s">
        <v>3</v>
      </c>
      <c r="C139" s="67" t="s">
        <v>233</v>
      </c>
      <c r="D139" s="43"/>
      <c r="E139" s="67"/>
      <c r="F139" s="22">
        <f>F140+F151+F177</f>
        <v>54384745.07</v>
      </c>
      <c r="G139" s="22">
        <f>G140+G151+G177</f>
        <v>53141360.53</v>
      </c>
    </row>
    <row r="140" spans="1:7" s="27" customFormat="1" ht="12.75">
      <c r="A140" s="24" t="s">
        <v>15</v>
      </c>
      <c r="B140" s="62" t="s">
        <v>3</v>
      </c>
      <c r="C140" s="62" t="s">
        <v>162</v>
      </c>
      <c r="D140" s="49"/>
      <c r="E140" s="59"/>
      <c r="F140" s="39">
        <f>F141+F146</f>
        <v>1439100</v>
      </c>
      <c r="G140" s="39">
        <f>G141+G146</f>
        <v>1424100</v>
      </c>
    </row>
    <row r="141" spans="1:7" s="27" customFormat="1" ht="27">
      <c r="A141" s="69" t="s">
        <v>152</v>
      </c>
      <c r="B141" s="62" t="s">
        <v>3</v>
      </c>
      <c r="C141" s="62" t="s">
        <v>162</v>
      </c>
      <c r="D141" s="49" t="s">
        <v>73</v>
      </c>
      <c r="E141" s="59"/>
      <c r="F141" s="39">
        <f aca="true" t="shared" si="7" ref="F141:G144">F142</f>
        <v>1257100</v>
      </c>
      <c r="G141" s="39">
        <f t="shared" si="7"/>
        <v>1242100</v>
      </c>
    </row>
    <row r="142" spans="1:7" s="27" customFormat="1" ht="26.25">
      <c r="A142" s="156" t="s">
        <v>75</v>
      </c>
      <c r="B142" s="58" t="s">
        <v>3</v>
      </c>
      <c r="C142" s="58" t="s">
        <v>162</v>
      </c>
      <c r="D142" s="35" t="s">
        <v>74</v>
      </c>
      <c r="E142" s="59"/>
      <c r="F142" s="36">
        <f t="shared" si="7"/>
        <v>1257100</v>
      </c>
      <c r="G142" s="36">
        <f t="shared" si="7"/>
        <v>1242100</v>
      </c>
    </row>
    <row r="143" spans="1:7" s="27" customFormat="1" ht="52.5">
      <c r="A143" s="157" t="s">
        <v>77</v>
      </c>
      <c r="B143" s="58" t="s">
        <v>3</v>
      </c>
      <c r="C143" s="58" t="s">
        <v>162</v>
      </c>
      <c r="D143" s="35" t="s">
        <v>76</v>
      </c>
      <c r="E143" s="59"/>
      <c r="F143" s="36">
        <f t="shared" si="7"/>
        <v>1257100</v>
      </c>
      <c r="G143" s="36">
        <f t="shared" si="7"/>
        <v>1242100</v>
      </c>
    </row>
    <row r="144" spans="1:7" s="27" customFormat="1" ht="26.25">
      <c r="A144" s="28" t="s">
        <v>44</v>
      </c>
      <c r="B144" s="58" t="s">
        <v>3</v>
      </c>
      <c r="C144" s="58" t="s">
        <v>162</v>
      </c>
      <c r="D144" s="35" t="s">
        <v>76</v>
      </c>
      <c r="E144" s="59" t="s">
        <v>32</v>
      </c>
      <c r="F144" s="36">
        <f t="shared" si="7"/>
        <v>1257100</v>
      </c>
      <c r="G144" s="36">
        <f t="shared" si="7"/>
        <v>1242100</v>
      </c>
    </row>
    <row r="145" spans="1:7" s="27" customFormat="1" ht="30" customHeight="1">
      <c r="A145" s="28" t="s">
        <v>34</v>
      </c>
      <c r="B145" s="58" t="s">
        <v>3</v>
      </c>
      <c r="C145" s="58" t="s">
        <v>162</v>
      </c>
      <c r="D145" s="35" t="s">
        <v>76</v>
      </c>
      <c r="E145" s="59" t="s">
        <v>7</v>
      </c>
      <c r="F145" s="38">
        <v>1257100</v>
      </c>
      <c r="G145" s="38">
        <v>1242100</v>
      </c>
    </row>
    <row r="146" spans="1:7" s="27" customFormat="1" ht="48" customHeight="1">
      <c r="A146" s="69" t="s">
        <v>146</v>
      </c>
      <c r="B146" s="62" t="s">
        <v>3</v>
      </c>
      <c r="C146" s="62" t="s">
        <v>162</v>
      </c>
      <c r="D146" s="49" t="s">
        <v>147</v>
      </c>
      <c r="E146" s="59"/>
      <c r="F146" s="39">
        <f aca="true" t="shared" si="8" ref="F146:G149">F147</f>
        <v>182000</v>
      </c>
      <c r="G146" s="39">
        <f t="shared" si="8"/>
        <v>182000</v>
      </c>
    </row>
    <row r="147" spans="1:7" s="27" customFormat="1" ht="44.25" customHeight="1">
      <c r="A147" s="156" t="s">
        <v>172</v>
      </c>
      <c r="B147" s="58" t="s">
        <v>3</v>
      </c>
      <c r="C147" s="58" t="s">
        <v>162</v>
      </c>
      <c r="D147" s="35" t="s">
        <v>148</v>
      </c>
      <c r="E147" s="59"/>
      <c r="F147" s="36">
        <f t="shared" si="8"/>
        <v>182000</v>
      </c>
      <c r="G147" s="36">
        <f t="shared" si="8"/>
        <v>182000</v>
      </c>
    </row>
    <row r="148" spans="1:7" s="27" customFormat="1" ht="30" customHeight="1">
      <c r="A148" s="157" t="s">
        <v>221</v>
      </c>
      <c r="B148" s="58" t="s">
        <v>3</v>
      </c>
      <c r="C148" s="58" t="s">
        <v>162</v>
      </c>
      <c r="D148" s="35" t="s">
        <v>252</v>
      </c>
      <c r="E148" s="59"/>
      <c r="F148" s="36">
        <f t="shared" si="8"/>
        <v>182000</v>
      </c>
      <c r="G148" s="36">
        <f t="shared" si="8"/>
        <v>182000</v>
      </c>
    </row>
    <row r="149" spans="1:7" s="27" customFormat="1" ht="30" customHeight="1">
      <c r="A149" s="28" t="s">
        <v>44</v>
      </c>
      <c r="B149" s="58" t="s">
        <v>3</v>
      </c>
      <c r="C149" s="58" t="s">
        <v>162</v>
      </c>
      <c r="D149" s="35" t="s">
        <v>252</v>
      </c>
      <c r="E149" s="59" t="s">
        <v>32</v>
      </c>
      <c r="F149" s="36">
        <f t="shared" si="8"/>
        <v>182000</v>
      </c>
      <c r="G149" s="36">
        <f t="shared" si="8"/>
        <v>182000</v>
      </c>
    </row>
    <row r="150" spans="1:7" s="27" customFormat="1" ht="30" customHeight="1">
      <c r="A150" s="28" t="s">
        <v>34</v>
      </c>
      <c r="B150" s="58" t="s">
        <v>3</v>
      </c>
      <c r="C150" s="58" t="s">
        <v>162</v>
      </c>
      <c r="D150" s="35" t="s">
        <v>252</v>
      </c>
      <c r="E150" s="59" t="s">
        <v>7</v>
      </c>
      <c r="F150" s="38">
        <v>182000</v>
      </c>
      <c r="G150" s="38">
        <v>182000</v>
      </c>
    </row>
    <row r="151" spans="1:7" s="37" customFormat="1" ht="12.75">
      <c r="A151" s="31" t="s">
        <v>16</v>
      </c>
      <c r="B151" s="62" t="s">
        <v>3</v>
      </c>
      <c r="C151" s="62" t="s">
        <v>163</v>
      </c>
      <c r="D151" s="32"/>
      <c r="E151" s="58"/>
      <c r="F151" s="33">
        <f>F152+F157+F162+F172</f>
        <v>20282888.15</v>
      </c>
      <c r="G151" s="33">
        <f>G152+G157+G162+G172</f>
        <v>20282888.15</v>
      </c>
    </row>
    <row r="152" spans="1:7" s="37" customFormat="1" ht="41.25">
      <c r="A152" s="69" t="s">
        <v>222</v>
      </c>
      <c r="B152" s="62" t="s">
        <v>3</v>
      </c>
      <c r="C152" s="60" t="s">
        <v>163</v>
      </c>
      <c r="D152" s="49" t="s">
        <v>111</v>
      </c>
      <c r="E152" s="58"/>
      <c r="F152" s="39">
        <f aca="true" t="shared" si="9" ref="F152:G155">F153</f>
        <v>264000</v>
      </c>
      <c r="G152" s="39">
        <f t="shared" si="9"/>
        <v>264000</v>
      </c>
    </row>
    <row r="153" spans="1:7" s="37" customFormat="1" ht="39">
      <c r="A153" s="156" t="s">
        <v>201</v>
      </c>
      <c r="B153" s="58" t="s">
        <v>3</v>
      </c>
      <c r="C153" s="59" t="s">
        <v>163</v>
      </c>
      <c r="D153" s="35" t="s">
        <v>112</v>
      </c>
      <c r="E153" s="58"/>
      <c r="F153" s="36">
        <f t="shared" si="9"/>
        <v>264000</v>
      </c>
      <c r="G153" s="36">
        <f t="shared" si="9"/>
        <v>264000</v>
      </c>
    </row>
    <row r="154" spans="1:7" s="37" customFormat="1" ht="26.25">
      <c r="A154" s="157" t="s">
        <v>113</v>
      </c>
      <c r="B154" s="58" t="s">
        <v>3</v>
      </c>
      <c r="C154" s="58" t="s">
        <v>163</v>
      </c>
      <c r="D154" s="35" t="s">
        <v>183</v>
      </c>
      <c r="E154" s="59"/>
      <c r="F154" s="36">
        <f t="shared" si="9"/>
        <v>264000</v>
      </c>
      <c r="G154" s="36">
        <f t="shared" si="9"/>
        <v>264000</v>
      </c>
    </row>
    <row r="155" spans="1:7" s="37" customFormat="1" ht="12.75">
      <c r="A155" s="28" t="s">
        <v>36</v>
      </c>
      <c r="B155" s="58" t="s">
        <v>3</v>
      </c>
      <c r="C155" s="58" t="s">
        <v>163</v>
      </c>
      <c r="D155" s="35" t="s">
        <v>183</v>
      </c>
      <c r="E155" s="59" t="s">
        <v>35</v>
      </c>
      <c r="F155" s="36">
        <f t="shared" si="9"/>
        <v>264000</v>
      </c>
      <c r="G155" s="36">
        <f t="shared" si="9"/>
        <v>264000</v>
      </c>
    </row>
    <row r="156" spans="1:7" s="37" customFormat="1" ht="39">
      <c r="A156" s="28" t="s">
        <v>210</v>
      </c>
      <c r="B156" s="58" t="s">
        <v>3</v>
      </c>
      <c r="C156" s="58" t="s">
        <v>163</v>
      </c>
      <c r="D156" s="35" t="s">
        <v>183</v>
      </c>
      <c r="E156" s="59" t="s">
        <v>78</v>
      </c>
      <c r="F156" s="38">
        <v>264000</v>
      </c>
      <c r="G156" s="38">
        <v>264000</v>
      </c>
    </row>
    <row r="157" spans="1:7" s="37" customFormat="1" ht="27">
      <c r="A157" s="69" t="s">
        <v>152</v>
      </c>
      <c r="B157" s="62" t="s">
        <v>3</v>
      </c>
      <c r="C157" s="62" t="s">
        <v>163</v>
      </c>
      <c r="D157" s="56" t="s">
        <v>73</v>
      </c>
      <c r="E157" s="58"/>
      <c r="F157" s="33">
        <f>F158</f>
        <v>800000</v>
      </c>
      <c r="G157" s="33">
        <f>G158</f>
        <v>800000</v>
      </c>
    </row>
    <row r="158" spans="1:7" s="37" customFormat="1" ht="26.25">
      <c r="A158" s="156" t="s">
        <v>75</v>
      </c>
      <c r="B158" s="58" t="s">
        <v>3</v>
      </c>
      <c r="C158" s="58" t="s">
        <v>163</v>
      </c>
      <c r="D158" s="32" t="s">
        <v>74</v>
      </c>
      <c r="E158" s="58"/>
      <c r="F158" s="34">
        <f>F159</f>
        <v>800000</v>
      </c>
      <c r="G158" s="34">
        <f>G159</f>
        <v>800000</v>
      </c>
    </row>
    <row r="159" spans="1:7" s="37" customFormat="1" ht="26.25">
      <c r="A159" s="157" t="s">
        <v>261</v>
      </c>
      <c r="B159" s="58" t="s">
        <v>3</v>
      </c>
      <c r="C159" s="58" t="s">
        <v>163</v>
      </c>
      <c r="D159" s="32" t="s">
        <v>260</v>
      </c>
      <c r="E159" s="58"/>
      <c r="F159" s="36">
        <f>F161</f>
        <v>800000</v>
      </c>
      <c r="G159" s="36">
        <f>G161</f>
        <v>800000</v>
      </c>
    </row>
    <row r="160" spans="1:7" s="37" customFormat="1" ht="26.25">
      <c r="A160" s="28" t="s">
        <v>44</v>
      </c>
      <c r="B160" s="58" t="s">
        <v>3</v>
      </c>
      <c r="C160" s="58" t="s">
        <v>163</v>
      </c>
      <c r="D160" s="32" t="s">
        <v>260</v>
      </c>
      <c r="E160" s="58" t="s">
        <v>32</v>
      </c>
      <c r="F160" s="36">
        <f>F161</f>
        <v>800000</v>
      </c>
      <c r="G160" s="36">
        <f>G161</f>
        <v>800000</v>
      </c>
    </row>
    <row r="161" spans="1:7" s="37" customFormat="1" ht="26.25">
      <c r="A161" s="28" t="s">
        <v>34</v>
      </c>
      <c r="B161" s="58" t="s">
        <v>3</v>
      </c>
      <c r="C161" s="58" t="s">
        <v>163</v>
      </c>
      <c r="D161" s="32" t="s">
        <v>260</v>
      </c>
      <c r="E161" s="58" t="s">
        <v>7</v>
      </c>
      <c r="F161" s="38">
        <v>800000</v>
      </c>
      <c r="G161" s="38">
        <v>800000</v>
      </c>
    </row>
    <row r="162" spans="1:7" s="37" customFormat="1" ht="48" customHeight="1">
      <c r="A162" s="69" t="s">
        <v>139</v>
      </c>
      <c r="B162" s="62" t="s">
        <v>3</v>
      </c>
      <c r="C162" s="62" t="s">
        <v>163</v>
      </c>
      <c r="D162" s="56" t="s">
        <v>79</v>
      </c>
      <c r="E162" s="58"/>
      <c r="F162" s="33">
        <f>F163</f>
        <v>19133888.15</v>
      </c>
      <c r="G162" s="33">
        <f>G163</f>
        <v>19133888.15</v>
      </c>
    </row>
    <row r="163" spans="1:7" s="37" customFormat="1" ht="26.25">
      <c r="A163" s="156" t="s">
        <v>135</v>
      </c>
      <c r="B163" s="58" t="s">
        <v>3</v>
      </c>
      <c r="C163" s="58" t="s">
        <v>163</v>
      </c>
      <c r="D163" s="32" t="s">
        <v>80</v>
      </c>
      <c r="E163" s="58"/>
      <c r="F163" s="34">
        <f>F164+F169</f>
        <v>19133888.15</v>
      </c>
      <c r="G163" s="34">
        <f>G164+G169</f>
        <v>19133888.15</v>
      </c>
    </row>
    <row r="164" spans="1:7" s="27" customFormat="1" ht="12.75">
      <c r="A164" s="157" t="s">
        <v>81</v>
      </c>
      <c r="B164" s="58" t="s">
        <v>3</v>
      </c>
      <c r="C164" s="58" t="s">
        <v>163</v>
      </c>
      <c r="D164" s="32" t="s">
        <v>131</v>
      </c>
      <c r="E164" s="58"/>
      <c r="F164" s="36">
        <f>F165+F167</f>
        <v>14900000</v>
      </c>
      <c r="G164" s="36">
        <f>G165+G167</f>
        <v>14900000</v>
      </c>
    </row>
    <row r="165" spans="1:7" s="27" customFormat="1" ht="26.25">
      <c r="A165" s="28" t="s">
        <v>44</v>
      </c>
      <c r="B165" s="58" t="s">
        <v>3</v>
      </c>
      <c r="C165" s="58" t="s">
        <v>163</v>
      </c>
      <c r="D165" s="32" t="s">
        <v>131</v>
      </c>
      <c r="E165" s="58" t="s">
        <v>32</v>
      </c>
      <c r="F165" s="36">
        <f>F166</f>
        <v>2900000</v>
      </c>
      <c r="G165" s="36">
        <f>G166</f>
        <v>2900000</v>
      </c>
    </row>
    <row r="166" spans="1:7" s="27" customFormat="1" ht="26.25">
      <c r="A166" s="28" t="s">
        <v>34</v>
      </c>
      <c r="B166" s="58" t="s">
        <v>3</v>
      </c>
      <c r="C166" s="58" t="s">
        <v>163</v>
      </c>
      <c r="D166" s="32" t="s">
        <v>131</v>
      </c>
      <c r="E166" s="58" t="s">
        <v>7</v>
      </c>
      <c r="F166" s="38">
        <v>2900000</v>
      </c>
      <c r="G166" s="38">
        <v>2900000</v>
      </c>
    </row>
    <row r="167" spans="1:7" s="27" customFormat="1" ht="12.75">
      <c r="A167" s="28" t="s">
        <v>36</v>
      </c>
      <c r="B167" s="58" t="s">
        <v>3</v>
      </c>
      <c r="C167" s="58" t="s">
        <v>163</v>
      </c>
      <c r="D167" s="32" t="s">
        <v>131</v>
      </c>
      <c r="E167" s="58" t="s">
        <v>35</v>
      </c>
      <c r="F167" s="36">
        <f>F168</f>
        <v>12000000</v>
      </c>
      <c r="G167" s="36">
        <f>G168</f>
        <v>12000000</v>
      </c>
    </row>
    <row r="168" spans="1:7" s="37" customFormat="1" ht="39">
      <c r="A168" s="28" t="s">
        <v>210</v>
      </c>
      <c r="B168" s="58" t="s">
        <v>3</v>
      </c>
      <c r="C168" s="58" t="s">
        <v>163</v>
      </c>
      <c r="D168" s="32" t="s">
        <v>131</v>
      </c>
      <c r="E168" s="58" t="s">
        <v>78</v>
      </c>
      <c r="F168" s="38">
        <v>12000000</v>
      </c>
      <c r="G168" s="38">
        <v>12000000</v>
      </c>
    </row>
    <row r="169" spans="1:7" s="37" customFormat="1" ht="132">
      <c r="A169" s="157" t="s">
        <v>436</v>
      </c>
      <c r="B169" s="58" t="s">
        <v>3</v>
      </c>
      <c r="C169" s="58" t="s">
        <v>163</v>
      </c>
      <c r="D169" s="32" t="s">
        <v>289</v>
      </c>
      <c r="E169" s="58"/>
      <c r="F169" s="36">
        <f>F170</f>
        <v>4233888.15</v>
      </c>
      <c r="G169" s="36">
        <f>G170</f>
        <v>4233888.15</v>
      </c>
    </row>
    <row r="170" spans="1:7" s="37" customFormat="1" ht="26.25">
      <c r="A170" s="87" t="s">
        <v>44</v>
      </c>
      <c r="B170" s="58" t="s">
        <v>3</v>
      </c>
      <c r="C170" s="58" t="s">
        <v>163</v>
      </c>
      <c r="D170" s="32" t="s">
        <v>289</v>
      </c>
      <c r="E170" s="58" t="s">
        <v>32</v>
      </c>
      <c r="F170" s="36">
        <f>F171</f>
        <v>4233888.15</v>
      </c>
      <c r="G170" s="36">
        <f>G171</f>
        <v>4233888.15</v>
      </c>
    </row>
    <row r="171" spans="1:7" s="37" customFormat="1" ht="26.25">
      <c r="A171" s="87" t="s">
        <v>34</v>
      </c>
      <c r="B171" s="58" t="s">
        <v>3</v>
      </c>
      <c r="C171" s="58" t="s">
        <v>163</v>
      </c>
      <c r="D171" s="32" t="s">
        <v>289</v>
      </c>
      <c r="E171" s="58" t="s">
        <v>7</v>
      </c>
      <c r="F171" s="38">
        <v>4233888.15</v>
      </c>
      <c r="G171" s="38">
        <v>4233888.15</v>
      </c>
    </row>
    <row r="172" spans="1:7" s="37" customFormat="1" ht="41.25">
      <c r="A172" s="69" t="s">
        <v>146</v>
      </c>
      <c r="B172" s="62" t="s">
        <v>3</v>
      </c>
      <c r="C172" s="62" t="s">
        <v>163</v>
      </c>
      <c r="D172" s="56" t="s">
        <v>147</v>
      </c>
      <c r="E172" s="58"/>
      <c r="F172" s="33">
        <f aca="true" t="shared" si="10" ref="F172:G175">F173</f>
        <v>85000</v>
      </c>
      <c r="G172" s="33">
        <f t="shared" si="10"/>
        <v>85000</v>
      </c>
    </row>
    <row r="173" spans="1:7" s="37" customFormat="1" ht="39">
      <c r="A173" s="156" t="s">
        <v>172</v>
      </c>
      <c r="B173" s="58" t="s">
        <v>3</v>
      </c>
      <c r="C173" s="58" t="s">
        <v>163</v>
      </c>
      <c r="D173" s="32" t="s">
        <v>148</v>
      </c>
      <c r="E173" s="58"/>
      <c r="F173" s="36">
        <f t="shared" si="10"/>
        <v>85000</v>
      </c>
      <c r="G173" s="36">
        <f t="shared" si="10"/>
        <v>85000</v>
      </c>
    </row>
    <row r="174" spans="1:7" s="37" customFormat="1" ht="26.25">
      <c r="A174" s="157" t="s">
        <v>221</v>
      </c>
      <c r="B174" s="58" t="s">
        <v>3</v>
      </c>
      <c r="C174" s="58" t="s">
        <v>163</v>
      </c>
      <c r="D174" s="32" t="s">
        <v>252</v>
      </c>
      <c r="E174" s="58"/>
      <c r="F174" s="36">
        <f t="shared" si="10"/>
        <v>85000</v>
      </c>
      <c r="G174" s="36">
        <f t="shared" si="10"/>
        <v>85000</v>
      </c>
    </row>
    <row r="175" spans="1:7" s="37" customFormat="1" ht="26.25">
      <c r="A175" s="28" t="s">
        <v>44</v>
      </c>
      <c r="B175" s="58" t="s">
        <v>3</v>
      </c>
      <c r="C175" s="58" t="s">
        <v>163</v>
      </c>
      <c r="D175" s="32" t="s">
        <v>252</v>
      </c>
      <c r="E175" s="58" t="s">
        <v>32</v>
      </c>
      <c r="F175" s="36">
        <f t="shared" si="10"/>
        <v>85000</v>
      </c>
      <c r="G175" s="36">
        <f t="shared" si="10"/>
        <v>85000</v>
      </c>
    </row>
    <row r="176" spans="1:7" s="37" customFormat="1" ht="26.25">
      <c r="A176" s="28" t="s">
        <v>34</v>
      </c>
      <c r="B176" s="58" t="s">
        <v>3</v>
      </c>
      <c r="C176" s="58" t="s">
        <v>163</v>
      </c>
      <c r="D176" s="32" t="s">
        <v>252</v>
      </c>
      <c r="E176" s="58" t="s">
        <v>7</v>
      </c>
      <c r="F176" s="38">
        <v>85000</v>
      </c>
      <c r="G176" s="38">
        <v>85000</v>
      </c>
    </row>
    <row r="177" spans="1:7" s="37" customFormat="1" ht="12.75">
      <c r="A177" s="31" t="s">
        <v>17</v>
      </c>
      <c r="B177" s="62" t="s">
        <v>3</v>
      </c>
      <c r="C177" s="62" t="s">
        <v>164</v>
      </c>
      <c r="D177" s="32"/>
      <c r="E177" s="58"/>
      <c r="F177" s="33">
        <f>F178+F194+F199</f>
        <v>32662756.92</v>
      </c>
      <c r="G177" s="33">
        <f>G178+G194+G199</f>
        <v>31434372.38</v>
      </c>
    </row>
    <row r="178" spans="1:7" ht="41.25">
      <c r="A178" s="69" t="s">
        <v>241</v>
      </c>
      <c r="B178" s="62" t="s">
        <v>3</v>
      </c>
      <c r="C178" s="62" t="s">
        <v>164</v>
      </c>
      <c r="D178" s="56" t="s">
        <v>83</v>
      </c>
      <c r="E178" s="58"/>
      <c r="F178" s="33">
        <f>F179</f>
        <v>22973618</v>
      </c>
      <c r="G178" s="33">
        <f>G179</f>
        <v>21745233.47</v>
      </c>
    </row>
    <row r="179" spans="1:7" ht="12.75">
      <c r="A179" s="156" t="s">
        <v>85</v>
      </c>
      <c r="B179" s="58" t="s">
        <v>3</v>
      </c>
      <c r="C179" s="58" t="s">
        <v>164</v>
      </c>
      <c r="D179" s="32" t="s">
        <v>84</v>
      </c>
      <c r="E179" s="58"/>
      <c r="F179" s="34">
        <f>F180+F185+F188+F191</f>
        <v>22973618</v>
      </c>
      <c r="G179" s="34">
        <f>G180+G185+G188+G191</f>
        <v>21745233.47</v>
      </c>
    </row>
    <row r="180" spans="1:7" ht="12.75">
      <c r="A180" s="157" t="s">
        <v>82</v>
      </c>
      <c r="B180" s="58" t="s">
        <v>3</v>
      </c>
      <c r="C180" s="58" t="s">
        <v>164</v>
      </c>
      <c r="D180" s="32" t="s">
        <v>86</v>
      </c>
      <c r="E180" s="58"/>
      <c r="F180" s="36">
        <f>F181+F183</f>
        <v>5920925.9</v>
      </c>
      <c r="G180" s="36">
        <f>G181+G183</f>
        <v>6078875.9</v>
      </c>
    </row>
    <row r="181" spans="1:7" ht="26.25">
      <c r="A181" s="28" t="s">
        <v>44</v>
      </c>
      <c r="B181" s="58" t="s">
        <v>3</v>
      </c>
      <c r="C181" s="58" t="s">
        <v>164</v>
      </c>
      <c r="D181" s="32" t="s">
        <v>86</v>
      </c>
      <c r="E181" s="58" t="s">
        <v>32</v>
      </c>
      <c r="F181" s="36">
        <f>F182</f>
        <v>5915925.9</v>
      </c>
      <c r="G181" s="36">
        <f>G182</f>
        <v>6073875.9</v>
      </c>
    </row>
    <row r="182" spans="1:7" s="23" customFormat="1" ht="30.75" customHeight="1">
      <c r="A182" s="28" t="s">
        <v>34</v>
      </c>
      <c r="B182" s="58" t="s">
        <v>3</v>
      </c>
      <c r="C182" s="58" t="s">
        <v>164</v>
      </c>
      <c r="D182" s="32" t="s">
        <v>86</v>
      </c>
      <c r="E182" s="58" t="s">
        <v>7</v>
      </c>
      <c r="F182" s="38">
        <v>5915925.9</v>
      </c>
      <c r="G182" s="38">
        <v>6073875.9</v>
      </c>
    </row>
    <row r="183" spans="1:7" s="23" customFormat="1" ht="12.75">
      <c r="A183" s="28" t="s">
        <v>36</v>
      </c>
      <c r="B183" s="58" t="s">
        <v>3</v>
      </c>
      <c r="C183" s="58" t="s">
        <v>164</v>
      </c>
      <c r="D183" s="32" t="s">
        <v>86</v>
      </c>
      <c r="E183" s="58" t="s">
        <v>35</v>
      </c>
      <c r="F183" s="36">
        <f>F184</f>
        <v>5000</v>
      </c>
      <c r="G183" s="36">
        <f>G184</f>
        <v>5000</v>
      </c>
    </row>
    <row r="184" spans="1:7" s="23" customFormat="1" ht="12.75">
      <c r="A184" s="28" t="s">
        <v>38</v>
      </c>
      <c r="B184" s="58" t="s">
        <v>3</v>
      </c>
      <c r="C184" s="58" t="s">
        <v>164</v>
      </c>
      <c r="D184" s="32" t="s">
        <v>86</v>
      </c>
      <c r="E184" s="58" t="s">
        <v>37</v>
      </c>
      <c r="F184" s="38">
        <v>5000</v>
      </c>
      <c r="G184" s="38">
        <v>5000</v>
      </c>
    </row>
    <row r="185" spans="1:7" ht="26.25">
      <c r="A185" s="157" t="s">
        <v>88</v>
      </c>
      <c r="B185" s="58" t="s">
        <v>3</v>
      </c>
      <c r="C185" s="58" t="s">
        <v>164</v>
      </c>
      <c r="D185" s="32" t="s">
        <v>87</v>
      </c>
      <c r="E185" s="58"/>
      <c r="F185" s="34">
        <f>F186</f>
        <v>1061200</v>
      </c>
      <c r="G185" s="34">
        <f>G186</f>
        <v>1103600</v>
      </c>
    </row>
    <row r="186" spans="1:7" ht="26.25">
      <c r="A186" s="28" t="s">
        <v>44</v>
      </c>
      <c r="B186" s="58" t="s">
        <v>3</v>
      </c>
      <c r="C186" s="58" t="s">
        <v>164</v>
      </c>
      <c r="D186" s="32" t="s">
        <v>87</v>
      </c>
      <c r="E186" s="58" t="s">
        <v>32</v>
      </c>
      <c r="F186" s="34">
        <f>F187</f>
        <v>1061200</v>
      </c>
      <c r="G186" s="34">
        <f>G187</f>
        <v>1103600</v>
      </c>
    </row>
    <row r="187" spans="1:7" s="23" customFormat="1" ht="29.25" customHeight="1">
      <c r="A187" s="28" t="s">
        <v>34</v>
      </c>
      <c r="B187" s="58" t="s">
        <v>3</v>
      </c>
      <c r="C187" s="58" t="s">
        <v>164</v>
      </c>
      <c r="D187" s="32" t="s">
        <v>87</v>
      </c>
      <c r="E187" s="58" t="s">
        <v>7</v>
      </c>
      <c r="F187" s="38">
        <v>1061200</v>
      </c>
      <c r="G187" s="38">
        <v>1103600</v>
      </c>
    </row>
    <row r="188" spans="1:7" ht="12.75">
      <c r="A188" s="157" t="s">
        <v>90</v>
      </c>
      <c r="B188" s="58" t="s">
        <v>3</v>
      </c>
      <c r="C188" s="58" t="s">
        <v>164</v>
      </c>
      <c r="D188" s="32" t="s">
        <v>89</v>
      </c>
      <c r="E188" s="58"/>
      <c r="F188" s="36">
        <f>F189</f>
        <v>913250</v>
      </c>
      <c r="G188" s="36">
        <f>G189</f>
        <v>934780</v>
      </c>
    </row>
    <row r="189" spans="1:7" ht="26.25">
      <c r="A189" s="28" t="s">
        <v>44</v>
      </c>
      <c r="B189" s="58" t="s">
        <v>3</v>
      </c>
      <c r="C189" s="58" t="s">
        <v>164</v>
      </c>
      <c r="D189" s="32" t="s">
        <v>89</v>
      </c>
      <c r="E189" s="58" t="s">
        <v>32</v>
      </c>
      <c r="F189" s="36">
        <f>F190</f>
        <v>913250</v>
      </c>
      <c r="G189" s="36">
        <f>G190</f>
        <v>934780</v>
      </c>
    </row>
    <row r="190" spans="1:7" s="23" customFormat="1" ht="30.75" customHeight="1">
      <c r="A190" s="28" t="s">
        <v>34</v>
      </c>
      <c r="B190" s="58" t="s">
        <v>3</v>
      </c>
      <c r="C190" s="58" t="s">
        <v>164</v>
      </c>
      <c r="D190" s="32" t="s">
        <v>89</v>
      </c>
      <c r="E190" s="58" t="s">
        <v>7</v>
      </c>
      <c r="F190" s="38">
        <v>913250</v>
      </c>
      <c r="G190" s="38">
        <v>934780</v>
      </c>
    </row>
    <row r="191" spans="1:7" ht="12.75">
      <c r="A191" s="157" t="s">
        <v>92</v>
      </c>
      <c r="B191" s="58" t="s">
        <v>3</v>
      </c>
      <c r="C191" s="58" t="s">
        <v>164</v>
      </c>
      <c r="D191" s="32" t="s">
        <v>91</v>
      </c>
      <c r="E191" s="58"/>
      <c r="F191" s="36">
        <f>F192</f>
        <v>15078242.100000001</v>
      </c>
      <c r="G191" s="36">
        <f>G192</f>
        <v>13627977.57</v>
      </c>
    </row>
    <row r="192" spans="1:7" ht="26.25">
      <c r="A192" s="28" t="s">
        <v>44</v>
      </c>
      <c r="B192" s="58" t="s">
        <v>3</v>
      </c>
      <c r="C192" s="58" t="s">
        <v>164</v>
      </c>
      <c r="D192" s="32" t="s">
        <v>91</v>
      </c>
      <c r="E192" s="58" t="s">
        <v>32</v>
      </c>
      <c r="F192" s="36">
        <f>F193</f>
        <v>15078242.100000001</v>
      </c>
      <c r="G192" s="36">
        <f>G193</f>
        <v>13627977.57</v>
      </c>
    </row>
    <row r="193" spans="1:7" ht="26.25">
      <c r="A193" s="28" t="s">
        <v>34</v>
      </c>
      <c r="B193" s="58" t="s">
        <v>3</v>
      </c>
      <c r="C193" s="58" t="s">
        <v>164</v>
      </c>
      <c r="D193" s="32" t="s">
        <v>91</v>
      </c>
      <c r="E193" s="58" t="s">
        <v>7</v>
      </c>
      <c r="F193" s="38">
        <f>18449222.1-3370980</f>
        <v>15078242.100000001</v>
      </c>
      <c r="G193" s="38">
        <f>20629497.57-7001520</f>
        <v>13627977.57</v>
      </c>
    </row>
    <row r="194" spans="1:7" ht="27">
      <c r="A194" s="69" t="s">
        <v>255</v>
      </c>
      <c r="B194" s="62" t="s">
        <v>3</v>
      </c>
      <c r="C194" s="62" t="s">
        <v>164</v>
      </c>
      <c r="D194" s="56" t="s">
        <v>254</v>
      </c>
      <c r="E194" s="58"/>
      <c r="F194" s="33">
        <f>+F195</f>
        <v>9556738.92</v>
      </c>
      <c r="G194" s="33">
        <f>+G195</f>
        <v>9556738.91</v>
      </c>
    </row>
    <row r="195" spans="1:7" ht="26.25">
      <c r="A195" s="156" t="s">
        <v>414</v>
      </c>
      <c r="B195" s="58" t="s">
        <v>3</v>
      </c>
      <c r="C195" s="58" t="s">
        <v>164</v>
      </c>
      <c r="D195" s="32" t="s">
        <v>416</v>
      </c>
      <c r="E195" s="58"/>
      <c r="F195" s="34">
        <f aca="true" t="shared" si="11" ref="F195:G202">F196</f>
        <v>9556738.92</v>
      </c>
      <c r="G195" s="34">
        <f t="shared" si="11"/>
        <v>9556738.91</v>
      </c>
    </row>
    <row r="196" spans="1:7" ht="26.25">
      <c r="A196" s="157" t="s">
        <v>415</v>
      </c>
      <c r="B196" s="58" t="s">
        <v>3</v>
      </c>
      <c r="C196" s="58" t="s">
        <v>164</v>
      </c>
      <c r="D196" s="32" t="s">
        <v>417</v>
      </c>
      <c r="E196" s="58"/>
      <c r="F196" s="34">
        <f t="shared" si="11"/>
        <v>9556738.92</v>
      </c>
      <c r="G196" s="34">
        <f t="shared" si="11"/>
        <v>9556738.91</v>
      </c>
    </row>
    <row r="197" spans="1:7" ht="26.25">
      <c r="A197" s="28" t="s">
        <v>44</v>
      </c>
      <c r="B197" s="58" t="s">
        <v>3</v>
      </c>
      <c r="C197" s="58" t="s">
        <v>164</v>
      </c>
      <c r="D197" s="32" t="s">
        <v>417</v>
      </c>
      <c r="E197" s="58" t="s">
        <v>32</v>
      </c>
      <c r="F197" s="34">
        <f t="shared" si="11"/>
        <v>9556738.92</v>
      </c>
      <c r="G197" s="34">
        <f t="shared" si="11"/>
        <v>9556738.91</v>
      </c>
    </row>
    <row r="198" spans="1:7" ht="26.25">
      <c r="A198" s="28" t="s">
        <v>34</v>
      </c>
      <c r="B198" s="58" t="s">
        <v>3</v>
      </c>
      <c r="C198" s="58" t="s">
        <v>164</v>
      </c>
      <c r="D198" s="32" t="s">
        <v>417</v>
      </c>
      <c r="E198" s="58" t="s">
        <v>7</v>
      </c>
      <c r="F198" s="38">
        <v>9556738.92</v>
      </c>
      <c r="G198" s="38">
        <v>9556738.91</v>
      </c>
    </row>
    <row r="199" spans="1:7" ht="41.25">
      <c r="A199" s="69" t="s">
        <v>184</v>
      </c>
      <c r="B199" s="60" t="s">
        <v>3</v>
      </c>
      <c r="C199" s="60" t="s">
        <v>164</v>
      </c>
      <c r="D199" s="49" t="s">
        <v>185</v>
      </c>
      <c r="E199" s="59"/>
      <c r="F199" s="33">
        <f t="shared" si="11"/>
        <v>132400</v>
      </c>
      <c r="G199" s="33">
        <f t="shared" si="11"/>
        <v>132400</v>
      </c>
    </row>
    <row r="200" spans="1:7" ht="26.25">
      <c r="A200" s="72" t="s">
        <v>190</v>
      </c>
      <c r="B200" s="59" t="s">
        <v>3</v>
      </c>
      <c r="C200" s="59" t="s">
        <v>164</v>
      </c>
      <c r="D200" s="35" t="s">
        <v>192</v>
      </c>
      <c r="E200" s="58"/>
      <c r="F200" s="34">
        <f t="shared" si="11"/>
        <v>132400</v>
      </c>
      <c r="G200" s="34">
        <f t="shared" si="11"/>
        <v>132400</v>
      </c>
    </row>
    <row r="201" spans="1:7" ht="26.25">
      <c r="A201" s="157" t="s">
        <v>191</v>
      </c>
      <c r="B201" s="59" t="s">
        <v>3</v>
      </c>
      <c r="C201" s="59" t="s">
        <v>164</v>
      </c>
      <c r="D201" s="35" t="s">
        <v>193</v>
      </c>
      <c r="E201" s="58"/>
      <c r="F201" s="34">
        <f t="shared" si="11"/>
        <v>132400</v>
      </c>
      <c r="G201" s="34">
        <f t="shared" si="11"/>
        <v>132400</v>
      </c>
    </row>
    <row r="202" spans="1:7" ht="26.25">
      <c r="A202" s="28" t="s">
        <v>44</v>
      </c>
      <c r="B202" s="59" t="s">
        <v>3</v>
      </c>
      <c r="C202" s="59" t="s">
        <v>164</v>
      </c>
      <c r="D202" s="35" t="s">
        <v>193</v>
      </c>
      <c r="E202" s="58" t="s">
        <v>32</v>
      </c>
      <c r="F202" s="34">
        <f t="shared" si="11"/>
        <v>132400</v>
      </c>
      <c r="G202" s="34">
        <f t="shared" si="11"/>
        <v>132400</v>
      </c>
    </row>
    <row r="203" spans="1:7" ht="26.25">
      <c r="A203" s="28" t="s">
        <v>34</v>
      </c>
      <c r="B203" s="59" t="s">
        <v>3</v>
      </c>
      <c r="C203" s="59" t="s">
        <v>164</v>
      </c>
      <c r="D203" s="35" t="s">
        <v>193</v>
      </c>
      <c r="E203" s="58" t="s">
        <v>7</v>
      </c>
      <c r="F203" s="38">
        <v>132400</v>
      </c>
      <c r="G203" s="38">
        <v>132400</v>
      </c>
    </row>
    <row r="204" spans="1:7" s="46" customFormat="1" ht="12.75">
      <c r="A204" s="41" t="s">
        <v>216</v>
      </c>
      <c r="B204" s="61" t="s">
        <v>3</v>
      </c>
      <c r="C204" s="67" t="s">
        <v>234</v>
      </c>
      <c r="D204" s="43"/>
      <c r="E204" s="67"/>
      <c r="F204" s="22">
        <f aca="true" t="shared" si="12" ref="F204:G209">F205</f>
        <v>250000</v>
      </c>
      <c r="G204" s="22">
        <f t="shared" si="12"/>
        <v>250000</v>
      </c>
    </row>
    <row r="205" spans="1:7" s="37" customFormat="1" ht="12.75">
      <c r="A205" s="40" t="s">
        <v>18</v>
      </c>
      <c r="B205" s="62" t="s">
        <v>3</v>
      </c>
      <c r="C205" s="60" t="s">
        <v>165</v>
      </c>
      <c r="D205" s="49"/>
      <c r="E205" s="59"/>
      <c r="F205" s="39">
        <f t="shared" si="12"/>
        <v>250000</v>
      </c>
      <c r="G205" s="39">
        <f t="shared" si="12"/>
        <v>250000</v>
      </c>
    </row>
    <row r="206" spans="1:7" s="37" customFormat="1" ht="13.5">
      <c r="A206" s="69" t="s">
        <v>173</v>
      </c>
      <c r="B206" s="62" t="s">
        <v>3</v>
      </c>
      <c r="C206" s="60" t="s">
        <v>165</v>
      </c>
      <c r="D206" s="49" t="s">
        <v>153</v>
      </c>
      <c r="E206" s="74"/>
      <c r="F206" s="39">
        <f t="shared" si="12"/>
        <v>250000</v>
      </c>
      <c r="G206" s="39">
        <f t="shared" si="12"/>
        <v>250000</v>
      </c>
    </row>
    <row r="207" spans="1:7" s="37" customFormat="1" ht="26.25">
      <c r="A207" s="156" t="s">
        <v>174</v>
      </c>
      <c r="B207" s="58" t="s">
        <v>3</v>
      </c>
      <c r="C207" s="59" t="s">
        <v>165</v>
      </c>
      <c r="D207" s="35" t="s">
        <v>175</v>
      </c>
      <c r="E207" s="74"/>
      <c r="F207" s="36">
        <f t="shared" si="12"/>
        <v>250000</v>
      </c>
      <c r="G207" s="36">
        <f t="shared" si="12"/>
        <v>250000</v>
      </c>
    </row>
    <row r="208" spans="1:7" s="37" customFormat="1" ht="12.75">
      <c r="A208" s="157" t="s">
        <v>177</v>
      </c>
      <c r="B208" s="58" t="s">
        <v>3</v>
      </c>
      <c r="C208" s="59" t="s">
        <v>165</v>
      </c>
      <c r="D208" s="35" t="s">
        <v>176</v>
      </c>
      <c r="E208" s="74"/>
      <c r="F208" s="36">
        <f>F209</f>
        <v>250000</v>
      </c>
      <c r="G208" s="36">
        <f>G209</f>
        <v>250000</v>
      </c>
    </row>
    <row r="209" spans="1:7" s="37" customFormat="1" ht="26.25">
      <c r="A209" s="28" t="s">
        <v>44</v>
      </c>
      <c r="B209" s="58" t="s">
        <v>3</v>
      </c>
      <c r="C209" s="59" t="s">
        <v>165</v>
      </c>
      <c r="D209" s="35" t="s">
        <v>176</v>
      </c>
      <c r="E209" s="74" t="s">
        <v>32</v>
      </c>
      <c r="F209" s="36">
        <f t="shared" si="12"/>
        <v>250000</v>
      </c>
      <c r="G209" s="36">
        <f t="shared" si="12"/>
        <v>250000</v>
      </c>
    </row>
    <row r="210" spans="1:7" s="37" customFormat="1" ht="26.25">
      <c r="A210" s="28" t="s">
        <v>34</v>
      </c>
      <c r="B210" s="58" t="s">
        <v>3</v>
      </c>
      <c r="C210" s="59" t="s">
        <v>165</v>
      </c>
      <c r="D210" s="35" t="s">
        <v>176</v>
      </c>
      <c r="E210" s="74" t="s">
        <v>7</v>
      </c>
      <c r="F210" s="38">
        <v>250000</v>
      </c>
      <c r="G210" s="38">
        <v>250000</v>
      </c>
    </row>
    <row r="211" spans="1:7" s="46" customFormat="1" ht="12.75">
      <c r="A211" s="41" t="s">
        <v>217</v>
      </c>
      <c r="B211" s="61" t="s">
        <v>3</v>
      </c>
      <c r="C211" s="67" t="s">
        <v>235</v>
      </c>
      <c r="D211" s="48"/>
      <c r="E211" s="75"/>
      <c r="F211" s="22">
        <f>F212</f>
        <v>14629885</v>
      </c>
      <c r="G211" s="22">
        <f>G212</f>
        <v>14629885</v>
      </c>
    </row>
    <row r="212" spans="1:7" s="37" customFormat="1" ht="12.75">
      <c r="A212" s="40" t="s">
        <v>96</v>
      </c>
      <c r="B212" s="58" t="s">
        <v>3</v>
      </c>
      <c r="C212" s="59" t="s">
        <v>166</v>
      </c>
      <c r="D212" s="47"/>
      <c r="E212" s="74"/>
      <c r="F212" s="39">
        <f>F213</f>
        <v>14629885</v>
      </c>
      <c r="G212" s="39">
        <f>G213</f>
        <v>14629885</v>
      </c>
    </row>
    <row r="213" spans="1:7" s="37" customFormat="1" ht="27">
      <c r="A213" s="69" t="s">
        <v>98</v>
      </c>
      <c r="B213" s="59" t="s">
        <v>3</v>
      </c>
      <c r="C213" s="59" t="s">
        <v>166</v>
      </c>
      <c r="D213" s="35" t="s">
        <v>97</v>
      </c>
      <c r="E213" s="59"/>
      <c r="F213" s="39">
        <f>F214+F227</f>
        <v>14629885</v>
      </c>
      <c r="G213" s="39">
        <f>G214+G227</f>
        <v>14629885</v>
      </c>
    </row>
    <row r="214" spans="1:7" s="37" customFormat="1" ht="41.25">
      <c r="A214" s="69" t="s">
        <v>100</v>
      </c>
      <c r="B214" s="60" t="s">
        <v>3</v>
      </c>
      <c r="C214" s="60" t="s">
        <v>166</v>
      </c>
      <c r="D214" s="49" t="s">
        <v>99</v>
      </c>
      <c r="E214" s="60"/>
      <c r="F214" s="39">
        <f>F215</f>
        <v>12947693</v>
      </c>
      <c r="G214" s="39">
        <f>G215</f>
        <v>12947693</v>
      </c>
    </row>
    <row r="215" spans="1:7" s="37" customFormat="1" ht="26.25">
      <c r="A215" s="156" t="s">
        <v>102</v>
      </c>
      <c r="B215" s="59" t="s">
        <v>3</v>
      </c>
      <c r="C215" s="59" t="s">
        <v>166</v>
      </c>
      <c r="D215" s="35" t="s">
        <v>101</v>
      </c>
      <c r="E215" s="59"/>
      <c r="F215" s="36">
        <f>F216+F221+F224</f>
        <v>12947693</v>
      </c>
      <c r="G215" s="36">
        <f>G216+G221+G224</f>
        <v>12947693</v>
      </c>
    </row>
    <row r="216" spans="1:7" s="37" customFormat="1" ht="26.25">
      <c r="A216" s="157" t="s">
        <v>104</v>
      </c>
      <c r="B216" s="58" t="s">
        <v>3</v>
      </c>
      <c r="C216" s="59" t="s">
        <v>166</v>
      </c>
      <c r="D216" s="35" t="s">
        <v>103</v>
      </c>
      <c r="E216" s="59"/>
      <c r="F216" s="36">
        <f>F217+F219</f>
        <v>12185520</v>
      </c>
      <c r="G216" s="36">
        <f>G217+G219</f>
        <v>12185520</v>
      </c>
    </row>
    <row r="217" spans="1:7" s="37" customFormat="1" ht="52.5">
      <c r="A217" s="28" t="s">
        <v>137</v>
      </c>
      <c r="B217" s="59" t="s">
        <v>3</v>
      </c>
      <c r="C217" s="59" t="s">
        <v>166</v>
      </c>
      <c r="D217" s="35" t="s">
        <v>103</v>
      </c>
      <c r="E217" s="59" t="s">
        <v>6</v>
      </c>
      <c r="F217" s="36">
        <f>F218</f>
        <v>10328725</v>
      </c>
      <c r="G217" s="36">
        <f>G218</f>
        <v>10328725</v>
      </c>
    </row>
    <row r="218" spans="1:7" s="37" customFormat="1" ht="12.75">
      <c r="A218" s="28" t="s">
        <v>105</v>
      </c>
      <c r="B218" s="59" t="s">
        <v>3</v>
      </c>
      <c r="C218" s="59" t="s">
        <v>166</v>
      </c>
      <c r="D218" s="35" t="s">
        <v>103</v>
      </c>
      <c r="E218" s="59" t="s">
        <v>2</v>
      </c>
      <c r="F218" s="38">
        <v>10328725</v>
      </c>
      <c r="G218" s="38">
        <v>10328725</v>
      </c>
    </row>
    <row r="219" spans="1:7" s="37" customFormat="1" ht="26.25">
      <c r="A219" s="28" t="s">
        <v>44</v>
      </c>
      <c r="B219" s="59" t="s">
        <v>3</v>
      </c>
      <c r="C219" s="59" t="s">
        <v>166</v>
      </c>
      <c r="D219" s="35" t="s">
        <v>103</v>
      </c>
      <c r="E219" s="59" t="s">
        <v>32</v>
      </c>
      <c r="F219" s="36">
        <f>F220</f>
        <v>1856795</v>
      </c>
      <c r="G219" s="36">
        <f>G220</f>
        <v>1856795</v>
      </c>
    </row>
    <row r="220" spans="1:7" s="37" customFormat="1" ht="31.5" customHeight="1">
      <c r="A220" s="28" t="s">
        <v>34</v>
      </c>
      <c r="B220" s="59" t="s">
        <v>3</v>
      </c>
      <c r="C220" s="59" t="s">
        <v>166</v>
      </c>
      <c r="D220" s="35" t="s">
        <v>103</v>
      </c>
      <c r="E220" s="59" t="s">
        <v>7</v>
      </c>
      <c r="F220" s="38">
        <v>1856795</v>
      </c>
      <c r="G220" s="38">
        <v>1856795</v>
      </c>
    </row>
    <row r="221" spans="1:7" s="37" customFormat="1" ht="15" customHeight="1">
      <c r="A221" s="157" t="s">
        <v>180</v>
      </c>
      <c r="B221" s="58" t="s">
        <v>3</v>
      </c>
      <c r="C221" s="59" t="s">
        <v>166</v>
      </c>
      <c r="D221" s="35" t="s">
        <v>178</v>
      </c>
      <c r="E221" s="68"/>
      <c r="F221" s="36">
        <f>F222</f>
        <v>704173</v>
      </c>
      <c r="G221" s="36">
        <f>G222</f>
        <v>704173</v>
      </c>
    </row>
    <row r="222" spans="1:7" s="37" customFormat="1" ht="26.25">
      <c r="A222" s="28" t="s">
        <v>44</v>
      </c>
      <c r="B222" s="59" t="s">
        <v>3</v>
      </c>
      <c r="C222" s="59" t="s">
        <v>166</v>
      </c>
      <c r="D222" s="35" t="s">
        <v>178</v>
      </c>
      <c r="E222" s="59" t="s">
        <v>32</v>
      </c>
      <c r="F222" s="36">
        <f>F223</f>
        <v>704173</v>
      </c>
      <c r="G222" s="36">
        <f>G223</f>
        <v>704173</v>
      </c>
    </row>
    <row r="223" spans="1:7" s="37" customFormat="1" ht="26.25">
      <c r="A223" s="28" t="s">
        <v>34</v>
      </c>
      <c r="B223" s="59" t="s">
        <v>3</v>
      </c>
      <c r="C223" s="59" t="s">
        <v>166</v>
      </c>
      <c r="D223" s="35" t="s">
        <v>178</v>
      </c>
      <c r="E223" s="59" t="s">
        <v>7</v>
      </c>
      <c r="F223" s="38">
        <v>704173</v>
      </c>
      <c r="G223" s="38">
        <v>704173</v>
      </c>
    </row>
    <row r="224" spans="1:7" s="37" customFormat="1" ht="26.25">
      <c r="A224" s="157" t="s">
        <v>181</v>
      </c>
      <c r="B224" s="58" t="s">
        <v>3</v>
      </c>
      <c r="C224" s="59" t="s">
        <v>166</v>
      </c>
      <c r="D224" s="35" t="s">
        <v>179</v>
      </c>
      <c r="E224" s="59"/>
      <c r="F224" s="36">
        <f>F225</f>
        <v>58000</v>
      </c>
      <c r="G224" s="36">
        <f>G225</f>
        <v>58000</v>
      </c>
    </row>
    <row r="225" spans="1:7" s="37" customFormat="1" ht="26.25">
      <c r="A225" s="28" t="s">
        <v>44</v>
      </c>
      <c r="B225" s="59" t="s">
        <v>3</v>
      </c>
      <c r="C225" s="59" t="s">
        <v>166</v>
      </c>
      <c r="D225" s="35" t="s">
        <v>179</v>
      </c>
      <c r="E225" s="59" t="s">
        <v>32</v>
      </c>
      <c r="F225" s="36">
        <f>F226</f>
        <v>58000</v>
      </c>
      <c r="G225" s="36">
        <f>G226</f>
        <v>58000</v>
      </c>
    </row>
    <row r="226" spans="1:7" s="37" customFormat="1" ht="26.25">
      <c r="A226" s="28" t="s">
        <v>34</v>
      </c>
      <c r="B226" s="59" t="s">
        <v>3</v>
      </c>
      <c r="C226" s="59" t="s">
        <v>166</v>
      </c>
      <c r="D226" s="35" t="s">
        <v>179</v>
      </c>
      <c r="E226" s="59" t="s">
        <v>7</v>
      </c>
      <c r="F226" s="38">
        <v>58000</v>
      </c>
      <c r="G226" s="38">
        <v>58000</v>
      </c>
    </row>
    <row r="227" spans="1:7" s="37" customFormat="1" ht="27">
      <c r="A227" s="69" t="s">
        <v>107</v>
      </c>
      <c r="B227" s="60" t="s">
        <v>3</v>
      </c>
      <c r="C227" s="60" t="s">
        <v>166</v>
      </c>
      <c r="D227" s="49" t="s">
        <v>106</v>
      </c>
      <c r="E227" s="59"/>
      <c r="F227" s="39">
        <f>F228</f>
        <v>1682192</v>
      </c>
      <c r="G227" s="39">
        <f>G228</f>
        <v>1682192</v>
      </c>
    </row>
    <row r="228" spans="1:7" s="37" customFormat="1" ht="26.25">
      <c r="A228" s="156" t="s">
        <v>109</v>
      </c>
      <c r="B228" s="58" t="s">
        <v>3</v>
      </c>
      <c r="C228" s="59" t="s">
        <v>166</v>
      </c>
      <c r="D228" s="35" t="s">
        <v>108</v>
      </c>
      <c r="E228" s="59"/>
      <c r="F228" s="36">
        <f>F229+F232</f>
        <v>1682192</v>
      </c>
      <c r="G228" s="36">
        <f>G229+G232</f>
        <v>1682192</v>
      </c>
    </row>
    <row r="229" spans="1:7" s="37" customFormat="1" ht="26.25">
      <c r="A229" s="157" t="s">
        <v>104</v>
      </c>
      <c r="B229" s="58" t="s">
        <v>3</v>
      </c>
      <c r="C229" s="59" t="s">
        <v>166</v>
      </c>
      <c r="D229" s="35" t="s">
        <v>110</v>
      </c>
      <c r="E229" s="59"/>
      <c r="F229" s="36">
        <f>F230</f>
        <v>1382192</v>
      </c>
      <c r="G229" s="36">
        <f>G230</f>
        <v>1382192</v>
      </c>
    </row>
    <row r="230" spans="1:7" s="37" customFormat="1" ht="52.5">
      <c r="A230" s="28" t="s">
        <v>137</v>
      </c>
      <c r="B230" s="58" t="s">
        <v>3</v>
      </c>
      <c r="C230" s="59" t="s">
        <v>166</v>
      </c>
      <c r="D230" s="35" t="s">
        <v>110</v>
      </c>
      <c r="E230" s="58" t="s">
        <v>6</v>
      </c>
      <c r="F230" s="34">
        <f>F231</f>
        <v>1382192</v>
      </c>
      <c r="G230" s="34">
        <f>G231</f>
        <v>1382192</v>
      </c>
    </row>
    <row r="231" spans="1:7" s="37" customFormat="1" ht="18" customHeight="1">
      <c r="A231" s="28" t="s">
        <v>105</v>
      </c>
      <c r="B231" s="58" t="s">
        <v>3</v>
      </c>
      <c r="C231" s="59" t="s">
        <v>166</v>
      </c>
      <c r="D231" s="35" t="s">
        <v>110</v>
      </c>
      <c r="E231" s="59" t="s">
        <v>2</v>
      </c>
      <c r="F231" s="38">
        <v>1382192</v>
      </c>
      <c r="G231" s="38">
        <v>1382192</v>
      </c>
    </row>
    <row r="232" spans="1:7" s="37" customFormat="1" ht="26.25">
      <c r="A232" s="157" t="s">
        <v>180</v>
      </c>
      <c r="B232" s="58" t="s">
        <v>3</v>
      </c>
      <c r="C232" s="59" t="s">
        <v>166</v>
      </c>
      <c r="D232" s="35" t="s">
        <v>182</v>
      </c>
      <c r="E232" s="59"/>
      <c r="F232" s="34">
        <f>F233</f>
        <v>300000</v>
      </c>
      <c r="G232" s="34">
        <f>G233</f>
        <v>300000</v>
      </c>
    </row>
    <row r="233" spans="1:7" s="37" customFormat="1" ht="26.25">
      <c r="A233" s="28" t="s">
        <v>44</v>
      </c>
      <c r="B233" s="58" t="s">
        <v>3</v>
      </c>
      <c r="C233" s="59" t="s">
        <v>166</v>
      </c>
      <c r="D233" s="35" t="s">
        <v>182</v>
      </c>
      <c r="E233" s="59" t="s">
        <v>32</v>
      </c>
      <c r="F233" s="34">
        <f>F234</f>
        <v>300000</v>
      </c>
      <c r="G233" s="34">
        <f>G234</f>
        <v>300000</v>
      </c>
    </row>
    <row r="234" spans="1:7" s="37" customFormat="1" ht="26.25">
      <c r="A234" s="28" t="s">
        <v>34</v>
      </c>
      <c r="B234" s="58" t="s">
        <v>3</v>
      </c>
      <c r="C234" s="59" t="s">
        <v>166</v>
      </c>
      <c r="D234" s="35" t="s">
        <v>182</v>
      </c>
      <c r="E234" s="59" t="s">
        <v>7</v>
      </c>
      <c r="F234" s="38">
        <v>300000</v>
      </c>
      <c r="G234" s="38">
        <v>300000</v>
      </c>
    </row>
    <row r="235" spans="1:7" s="46" customFormat="1" ht="12.75">
      <c r="A235" s="41" t="s">
        <v>218</v>
      </c>
      <c r="B235" s="67" t="s">
        <v>3</v>
      </c>
      <c r="C235" s="67" t="s">
        <v>236</v>
      </c>
      <c r="D235" s="48"/>
      <c r="E235" s="75"/>
      <c r="F235" s="22">
        <f>F236+F242</f>
        <v>1710360</v>
      </c>
      <c r="G235" s="22">
        <f>G236+G242</f>
        <v>1710360</v>
      </c>
    </row>
    <row r="236" spans="1:7" s="37" customFormat="1" ht="13.5">
      <c r="A236" s="50" t="s">
        <v>19</v>
      </c>
      <c r="B236" s="62" t="s">
        <v>3</v>
      </c>
      <c r="C236" s="60" t="s">
        <v>167</v>
      </c>
      <c r="D236" s="70"/>
      <c r="E236" s="74"/>
      <c r="F236" s="39">
        <f aca="true" t="shared" si="13" ref="F236:G240">F237</f>
        <v>75000</v>
      </c>
      <c r="G236" s="39">
        <f t="shared" si="13"/>
        <v>75000</v>
      </c>
    </row>
    <row r="237" spans="1:7" s="37" customFormat="1" ht="41.25">
      <c r="A237" s="69" t="s">
        <v>222</v>
      </c>
      <c r="B237" s="62" t="s">
        <v>3</v>
      </c>
      <c r="C237" s="60" t="s">
        <v>167</v>
      </c>
      <c r="D237" s="49" t="s">
        <v>111</v>
      </c>
      <c r="E237" s="74"/>
      <c r="F237" s="39">
        <f t="shared" si="13"/>
        <v>75000</v>
      </c>
      <c r="G237" s="39">
        <f t="shared" si="13"/>
        <v>75000</v>
      </c>
    </row>
    <row r="238" spans="1:7" s="37" customFormat="1" ht="39">
      <c r="A238" s="156" t="s">
        <v>201</v>
      </c>
      <c r="B238" s="58" t="s">
        <v>3</v>
      </c>
      <c r="C238" s="59" t="s">
        <v>167</v>
      </c>
      <c r="D238" s="35" t="s">
        <v>112</v>
      </c>
      <c r="E238" s="74"/>
      <c r="F238" s="36">
        <f t="shared" si="13"/>
        <v>75000</v>
      </c>
      <c r="G238" s="36">
        <f t="shared" si="13"/>
        <v>75000</v>
      </c>
    </row>
    <row r="239" spans="1:7" s="52" customFormat="1" ht="105">
      <c r="A239" s="157" t="s">
        <v>120</v>
      </c>
      <c r="B239" s="58" t="s">
        <v>3</v>
      </c>
      <c r="C239" s="59" t="s">
        <v>167</v>
      </c>
      <c r="D239" s="35" t="s">
        <v>242</v>
      </c>
      <c r="E239" s="76"/>
      <c r="F239" s="51">
        <f t="shared" si="13"/>
        <v>75000</v>
      </c>
      <c r="G239" s="51">
        <f t="shared" si="13"/>
        <v>75000</v>
      </c>
    </row>
    <row r="240" spans="1:7" s="53" customFormat="1" ht="12.75">
      <c r="A240" s="28" t="s">
        <v>121</v>
      </c>
      <c r="B240" s="58" t="s">
        <v>3</v>
      </c>
      <c r="C240" s="59" t="s">
        <v>167</v>
      </c>
      <c r="D240" s="35" t="s">
        <v>242</v>
      </c>
      <c r="E240" s="76" t="s">
        <v>55</v>
      </c>
      <c r="F240" s="51">
        <f t="shared" si="13"/>
        <v>75000</v>
      </c>
      <c r="G240" s="51">
        <f t="shared" si="13"/>
        <v>75000</v>
      </c>
    </row>
    <row r="241" spans="1:7" s="37" customFormat="1" ht="12.75">
      <c r="A241" s="28" t="s">
        <v>8</v>
      </c>
      <c r="B241" s="58" t="s">
        <v>3</v>
      </c>
      <c r="C241" s="59" t="s">
        <v>167</v>
      </c>
      <c r="D241" s="35" t="s">
        <v>242</v>
      </c>
      <c r="E241" s="59" t="s">
        <v>122</v>
      </c>
      <c r="F241" s="38">
        <v>75000</v>
      </c>
      <c r="G241" s="38">
        <v>75000</v>
      </c>
    </row>
    <row r="242" spans="1:7" s="37" customFormat="1" ht="13.5">
      <c r="A242" s="50" t="s">
        <v>244</v>
      </c>
      <c r="B242" s="62" t="s">
        <v>3</v>
      </c>
      <c r="C242" s="60" t="s">
        <v>243</v>
      </c>
      <c r="D242" s="35"/>
      <c r="E242" s="59"/>
      <c r="F242" s="39">
        <f>F243+F258+F253</f>
        <v>1635360</v>
      </c>
      <c r="G242" s="39">
        <f>G243+G258+G253</f>
        <v>1635360</v>
      </c>
    </row>
    <row r="243" spans="1:7" s="37" customFormat="1" ht="41.25">
      <c r="A243" s="69" t="s">
        <v>222</v>
      </c>
      <c r="B243" s="62" t="s">
        <v>3</v>
      </c>
      <c r="C243" s="60" t="s">
        <v>243</v>
      </c>
      <c r="D243" s="49" t="s">
        <v>111</v>
      </c>
      <c r="E243" s="74"/>
      <c r="F243" s="39">
        <f>F244</f>
        <v>1215360</v>
      </c>
      <c r="G243" s="39">
        <f>G244</f>
        <v>1215360</v>
      </c>
    </row>
    <row r="244" spans="1:7" s="37" customFormat="1" ht="39">
      <c r="A244" s="156" t="s">
        <v>201</v>
      </c>
      <c r="B244" s="58" t="s">
        <v>3</v>
      </c>
      <c r="C244" s="59" t="s">
        <v>243</v>
      </c>
      <c r="D244" s="35" t="s">
        <v>112</v>
      </c>
      <c r="E244" s="74"/>
      <c r="F244" s="36">
        <f>F245+F248</f>
        <v>1215360</v>
      </c>
      <c r="G244" s="36">
        <f>G245+G248</f>
        <v>1215360</v>
      </c>
    </row>
    <row r="245" spans="1:7" s="37" customFormat="1" ht="26.25">
      <c r="A245" s="157" t="s">
        <v>113</v>
      </c>
      <c r="B245" s="58" t="s">
        <v>3</v>
      </c>
      <c r="C245" s="59" t="s">
        <v>243</v>
      </c>
      <c r="D245" s="35" t="s">
        <v>183</v>
      </c>
      <c r="E245" s="74"/>
      <c r="F245" s="36">
        <f>F246</f>
        <v>473400</v>
      </c>
      <c r="G245" s="36">
        <f>G246</f>
        <v>473400</v>
      </c>
    </row>
    <row r="246" spans="1:7" s="27" customFormat="1" ht="12.75">
      <c r="A246" s="28" t="s">
        <v>129</v>
      </c>
      <c r="B246" s="58" t="s">
        <v>3</v>
      </c>
      <c r="C246" s="59" t="s">
        <v>243</v>
      </c>
      <c r="D246" s="35" t="s">
        <v>183</v>
      </c>
      <c r="E246" s="74" t="s">
        <v>93</v>
      </c>
      <c r="F246" s="36">
        <f>F247</f>
        <v>473400</v>
      </c>
      <c r="G246" s="36">
        <f>G247</f>
        <v>473400</v>
      </c>
    </row>
    <row r="247" spans="1:7" s="27" customFormat="1" ht="12.75">
      <c r="A247" s="28" t="s">
        <v>95</v>
      </c>
      <c r="B247" s="58" t="s">
        <v>3</v>
      </c>
      <c r="C247" s="59" t="s">
        <v>243</v>
      </c>
      <c r="D247" s="35" t="s">
        <v>183</v>
      </c>
      <c r="E247" s="74" t="s">
        <v>94</v>
      </c>
      <c r="F247" s="38">
        <v>473400</v>
      </c>
      <c r="G247" s="38">
        <v>473400</v>
      </c>
    </row>
    <row r="248" spans="1:7" s="27" customFormat="1" ht="26.25">
      <c r="A248" s="157" t="s">
        <v>259</v>
      </c>
      <c r="B248" s="58" t="s">
        <v>3</v>
      </c>
      <c r="C248" s="59" t="s">
        <v>243</v>
      </c>
      <c r="D248" s="35" t="s">
        <v>258</v>
      </c>
      <c r="E248" s="74"/>
      <c r="F248" s="36">
        <f>F249+F251</f>
        <v>741960</v>
      </c>
      <c r="G248" s="36">
        <f>G249+G252</f>
        <v>741960</v>
      </c>
    </row>
    <row r="249" spans="1:7" s="27" customFormat="1" ht="26.25">
      <c r="A249" s="28" t="s">
        <v>44</v>
      </c>
      <c r="B249" s="58" t="s">
        <v>3</v>
      </c>
      <c r="C249" s="59" t="s">
        <v>243</v>
      </c>
      <c r="D249" s="35" t="s">
        <v>258</v>
      </c>
      <c r="E249" s="74" t="s">
        <v>32</v>
      </c>
      <c r="F249" s="36">
        <f>F250</f>
        <v>591960</v>
      </c>
      <c r="G249" s="36">
        <f>G250</f>
        <v>591960</v>
      </c>
    </row>
    <row r="250" spans="1:7" s="27" customFormat="1" ht="26.25">
      <c r="A250" s="28" t="s">
        <v>34</v>
      </c>
      <c r="B250" s="58" t="s">
        <v>3</v>
      </c>
      <c r="C250" s="59" t="s">
        <v>243</v>
      </c>
      <c r="D250" s="35" t="s">
        <v>258</v>
      </c>
      <c r="E250" s="74" t="s">
        <v>7</v>
      </c>
      <c r="F250" s="38">
        <v>591960</v>
      </c>
      <c r="G250" s="38">
        <v>591960</v>
      </c>
    </row>
    <row r="251" spans="1:7" s="27" customFormat="1" ht="26.25">
      <c r="A251" s="28" t="s">
        <v>481</v>
      </c>
      <c r="B251" s="58" t="s">
        <v>3</v>
      </c>
      <c r="C251" s="59" t="s">
        <v>243</v>
      </c>
      <c r="D251" s="35" t="s">
        <v>258</v>
      </c>
      <c r="E251" s="74" t="s">
        <v>479</v>
      </c>
      <c r="F251" s="36">
        <f>F252</f>
        <v>150000</v>
      </c>
      <c r="G251" s="36">
        <f>G252</f>
        <v>150000</v>
      </c>
    </row>
    <row r="252" spans="1:7" s="27" customFormat="1" ht="39">
      <c r="A252" s="28" t="s">
        <v>482</v>
      </c>
      <c r="B252" s="58" t="s">
        <v>3</v>
      </c>
      <c r="C252" s="59" t="s">
        <v>243</v>
      </c>
      <c r="D252" s="35" t="s">
        <v>258</v>
      </c>
      <c r="E252" s="74" t="s">
        <v>480</v>
      </c>
      <c r="F252" s="38">
        <v>150000</v>
      </c>
      <c r="G252" s="38">
        <v>150000</v>
      </c>
    </row>
    <row r="253" spans="1:7" s="37" customFormat="1" ht="13.5">
      <c r="A253" s="69" t="s">
        <v>115</v>
      </c>
      <c r="B253" s="62" t="s">
        <v>3</v>
      </c>
      <c r="C253" s="60" t="s">
        <v>243</v>
      </c>
      <c r="D253" s="49" t="s">
        <v>114</v>
      </c>
      <c r="E253" s="59"/>
      <c r="F253" s="39">
        <f aca="true" t="shared" si="14" ref="F253:G256">F254</f>
        <v>400000</v>
      </c>
      <c r="G253" s="39">
        <f t="shared" si="14"/>
        <v>400000</v>
      </c>
    </row>
    <row r="254" spans="1:7" s="37" customFormat="1" ht="46.5" customHeight="1">
      <c r="A254" s="156" t="s">
        <v>117</v>
      </c>
      <c r="B254" s="58" t="s">
        <v>3</v>
      </c>
      <c r="C254" s="57" t="s">
        <v>243</v>
      </c>
      <c r="D254" s="35" t="s">
        <v>116</v>
      </c>
      <c r="E254" s="59"/>
      <c r="F254" s="36">
        <f t="shared" si="14"/>
        <v>400000</v>
      </c>
      <c r="G254" s="36">
        <f t="shared" si="14"/>
        <v>400000</v>
      </c>
    </row>
    <row r="255" spans="1:7" s="37" customFormat="1" ht="39">
      <c r="A255" s="157" t="s">
        <v>119</v>
      </c>
      <c r="B255" s="58" t="s">
        <v>3</v>
      </c>
      <c r="C255" s="57" t="s">
        <v>243</v>
      </c>
      <c r="D255" s="35" t="s">
        <v>118</v>
      </c>
      <c r="E255" s="59"/>
      <c r="F255" s="36">
        <f t="shared" si="14"/>
        <v>400000</v>
      </c>
      <c r="G255" s="36">
        <f t="shared" si="14"/>
        <v>400000</v>
      </c>
    </row>
    <row r="256" spans="1:7" s="37" customFormat="1" ht="26.25">
      <c r="A256" s="28" t="s">
        <v>44</v>
      </c>
      <c r="B256" s="58" t="s">
        <v>3</v>
      </c>
      <c r="C256" s="57" t="s">
        <v>243</v>
      </c>
      <c r="D256" s="35" t="s">
        <v>118</v>
      </c>
      <c r="E256" s="59" t="s">
        <v>32</v>
      </c>
      <c r="F256" s="36">
        <f t="shared" si="14"/>
        <v>400000</v>
      </c>
      <c r="G256" s="36">
        <f t="shared" si="14"/>
        <v>400000</v>
      </c>
    </row>
    <row r="257" spans="1:7" s="37" customFormat="1" ht="26.25">
      <c r="A257" s="28" t="s">
        <v>34</v>
      </c>
      <c r="B257" s="58" t="s">
        <v>3</v>
      </c>
      <c r="C257" s="57" t="s">
        <v>243</v>
      </c>
      <c r="D257" s="35" t="s">
        <v>118</v>
      </c>
      <c r="E257" s="59" t="s">
        <v>7</v>
      </c>
      <c r="F257" s="38">
        <v>400000</v>
      </c>
      <c r="G257" s="38">
        <v>400000</v>
      </c>
    </row>
    <row r="258" spans="1:7" s="27" customFormat="1" ht="41.25">
      <c r="A258" s="69" t="s">
        <v>184</v>
      </c>
      <c r="B258" s="60" t="s">
        <v>3</v>
      </c>
      <c r="C258" s="60" t="s">
        <v>243</v>
      </c>
      <c r="D258" s="49" t="s">
        <v>185</v>
      </c>
      <c r="E258" s="59"/>
      <c r="F258" s="39">
        <f aca="true" t="shared" si="15" ref="F258:G261">F259</f>
        <v>20000</v>
      </c>
      <c r="G258" s="39">
        <f t="shared" si="15"/>
        <v>20000</v>
      </c>
    </row>
    <row r="259" spans="1:7" s="27" customFormat="1" ht="26.25">
      <c r="A259" s="156" t="s">
        <v>207</v>
      </c>
      <c r="B259" s="58" t="s">
        <v>3</v>
      </c>
      <c r="C259" s="57" t="s">
        <v>243</v>
      </c>
      <c r="D259" s="25" t="s">
        <v>192</v>
      </c>
      <c r="E259" s="57"/>
      <c r="F259" s="36">
        <f t="shared" si="15"/>
        <v>20000</v>
      </c>
      <c r="G259" s="36">
        <f t="shared" si="15"/>
        <v>20000</v>
      </c>
    </row>
    <row r="260" spans="1:7" s="27" customFormat="1" ht="12.75">
      <c r="A260" s="157" t="s">
        <v>223</v>
      </c>
      <c r="B260" s="58" t="s">
        <v>3</v>
      </c>
      <c r="C260" s="57" t="s">
        <v>243</v>
      </c>
      <c r="D260" s="25" t="s">
        <v>194</v>
      </c>
      <c r="E260" s="57"/>
      <c r="F260" s="36">
        <f t="shared" si="15"/>
        <v>20000</v>
      </c>
      <c r="G260" s="36">
        <f t="shared" si="15"/>
        <v>20000</v>
      </c>
    </row>
    <row r="261" spans="1:7" s="27" customFormat="1" ht="12.75">
      <c r="A261" s="28" t="s">
        <v>129</v>
      </c>
      <c r="B261" s="58" t="s">
        <v>3</v>
      </c>
      <c r="C261" s="57" t="s">
        <v>243</v>
      </c>
      <c r="D261" s="25" t="s">
        <v>194</v>
      </c>
      <c r="E261" s="57" t="s">
        <v>93</v>
      </c>
      <c r="F261" s="36">
        <f t="shared" si="15"/>
        <v>20000</v>
      </c>
      <c r="G261" s="36">
        <f t="shared" si="15"/>
        <v>20000</v>
      </c>
    </row>
    <row r="262" spans="1:7" s="27" customFormat="1" ht="12.75">
      <c r="A262" s="28" t="s">
        <v>95</v>
      </c>
      <c r="B262" s="58" t="s">
        <v>3</v>
      </c>
      <c r="C262" s="57" t="s">
        <v>243</v>
      </c>
      <c r="D262" s="25" t="s">
        <v>194</v>
      </c>
      <c r="E262" s="57" t="s">
        <v>94</v>
      </c>
      <c r="F262" s="38">
        <v>20000</v>
      </c>
      <c r="G262" s="38">
        <v>20000</v>
      </c>
    </row>
    <row r="263" spans="1:7" s="46" customFormat="1" ht="12.75">
      <c r="A263" s="41" t="s">
        <v>219</v>
      </c>
      <c r="B263" s="61" t="s">
        <v>3</v>
      </c>
      <c r="C263" s="67" t="s">
        <v>237</v>
      </c>
      <c r="D263" s="48"/>
      <c r="E263" s="75"/>
      <c r="F263" s="22">
        <f aca="true" t="shared" si="16" ref="F263:G265">F264</f>
        <v>12032583.2</v>
      </c>
      <c r="G263" s="22">
        <f t="shared" si="16"/>
        <v>12677042</v>
      </c>
    </row>
    <row r="264" spans="1:7" s="37" customFormat="1" ht="12.75">
      <c r="A264" s="40" t="s">
        <v>123</v>
      </c>
      <c r="B264" s="62" t="s">
        <v>3</v>
      </c>
      <c r="C264" s="60" t="s">
        <v>168</v>
      </c>
      <c r="D264" s="70"/>
      <c r="E264" s="74"/>
      <c r="F264" s="39">
        <f t="shared" si="16"/>
        <v>12032583.2</v>
      </c>
      <c r="G264" s="39">
        <f t="shared" si="16"/>
        <v>12677042</v>
      </c>
    </row>
    <row r="265" spans="1:7" s="37" customFormat="1" ht="41.25">
      <c r="A265" s="69" t="s">
        <v>130</v>
      </c>
      <c r="B265" s="62" t="s">
        <v>3</v>
      </c>
      <c r="C265" s="60" t="s">
        <v>168</v>
      </c>
      <c r="D265" s="49" t="s">
        <v>124</v>
      </c>
      <c r="E265" s="59"/>
      <c r="F265" s="39">
        <f t="shared" si="16"/>
        <v>12032583.2</v>
      </c>
      <c r="G265" s="39">
        <f t="shared" si="16"/>
        <v>12677042</v>
      </c>
    </row>
    <row r="266" spans="1:7" s="37" customFormat="1" ht="26.25">
      <c r="A266" s="156" t="s">
        <v>126</v>
      </c>
      <c r="B266" s="58" t="s">
        <v>3</v>
      </c>
      <c r="C266" s="59" t="s">
        <v>168</v>
      </c>
      <c r="D266" s="35" t="s">
        <v>125</v>
      </c>
      <c r="E266" s="59"/>
      <c r="F266" s="36">
        <f>F267+F272+F277</f>
        <v>12032583.2</v>
      </c>
      <c r="G266" s="36">
        <f>G267+G272+G277</f>
        <v>12677042</v>
      </c>
    </row>
    <row r="267" spans="1:7" s="37" customFormat="1" ht="26.25">
      <c r="A267" s="157" t="s">
        <v>104</v>
      </c>
      <c r="B267" s="58" t="s">
        <v>3</v>
      </c>
      <c r="C267" s="59" t="s">
        <v>168</v>
      </c>
      <c r="D267" s="35" t="s">
        <v>127</v>
      </c>
      <c r="E267" s="59"/>
      <c r="F267" s="36">
        <f>F268+F270</f>
        <v>8506829</v>
      </c>
      <c r="G267" s="36">
        <f>G268+G270</f>
        <v>8506829</v>
      </c>
    </row>
    <row r="268" spans="1:7" s="37" customFormat="1" ht="52.5">
      <c r="A268" s="28" t="s">
        <v>137</v>
      </c>
      <c r="B268" s="58" t="s">
        <v>3</v>
      </c>
      <c r="C268" s="59" t="s">
        <v>168</v>
      </c>
      <c r="D268" s="35" t="s">
        <v>127</v>
      </c>
      <c r="E268" s="58" t="s">
        <v>6</v>
      </c>
      <c r="F268" s="34">
        <f>F269</f>
        <v>7952663</v>
      </c>
      <c r="G268" s="34">
        <f>G269</f>
        <v>7952663</v>
      </c>
    </row>
    <row r="269" spans="1:7" s="37" customFormat="1" ht="18" customHeight="1">
      <c r="A269" s="28" t="s">
        <v>105</v>
      </c>
      <c r="B269" s="58" t="s">
        <v>3</v>
      </c>
      <c r="C269" s="59" t="s">
        <v>168</v>
      </c>
      <c r="D269" s="35" t="s">
        <v>127</v>
      </c>
      <c r="E269" s="59" t="s">
        <v>2</v>
      </c>
      <c r="F269" s="38">
        <v>7952663</v>
      </c>
      <c r="G269" s="38">
        <v>7952663</v>
      </c>
    </row>
    <row r="270" spans="1:7" s="37" customFormat="1" ht="26.25">
      <c r="A270" s="28" t="s">
        <v>44</v>
      </c>
      <c r="B270" s="58" t="s">
        <v>3</v>
      </c>
      <c r="C270" s="59" t="s">
        <v>168</v>
      </c>
      <c r="D270" s="35" t="s">
        <v>127</v>
      </c>
      <c r="E270" s="58" t="s">
        <v>32</v>
      </c>
      <c r="F270" s="34">
        <f>F271</f>
        <v>554166</v>
      </c>
      <c r="G270" s="34">
        <f>G271</f>
        <v>554166</v>
      </c>
    </row>
    <row r="271" spans="1:7" s="37" customFormat="1" ht="26.25">
      <c r="A271" s="28" t="s">
        <v>34</v>
      </c>
      <c r="B271" s="58" t="s">
        <v>3</v>
      </c>
      <c r="C271" s="59" t="s">
        <v>168</v>
      </c>
      <c r="D271" s="35" t="s">
        <v>127</v>
      </c>
      <c r="E271" s="59" t="s">
        <v>7</v>
      </c>
      <c r="F271" s="38">
        <v>554166</v>
      </c>
      <c r="G271" s="38">
        <f>555806-1640</f>
        <v>554166</v>
      </c>
    </row>
    <row r="272" spans="1:7" s="37" customFormat="1" ht="26.25">
      <c r="A272" s="157" t="s">
        <v>209</v>
      </c>
      <c r="B272" s="58" t="s">
        <v>3</v>
      </c>
      <c r="C272" s="59" t="s">
        <v>168</v>
      </c>
      <c r="D272" s="35" t="s">
        <v>208</v>
      </c>
      <c r="E272" s="59"/>
      <c r="F272" s="36">
        <f>F273+F275</f>
        <v>1513140</v>
      </c>
      <c r="G272" s="36">
        <f>G273+G275</f>
        <v>1513140</v>
      </c>
    </row>
    <row r="273" spans="1:7" s="37" customFormat="1" ht="52.5">
      <c r="A273" s="28" t="s">
        <v>137</v>
      </c>
      <c r="B273" s="58" t="s">
        <v>3</v>
      </c>
      <c r="C273" s="59" t="s">
        <v>168</v>
      </c>
      <c r="D273" s="35" t="s">
        <v>208</v>
      </c>
      <c r="E273" s="59" t="s">
        <v>6</v>
      </c>
      <c r="F273" s="36">
        <f>F274</f>
        <v>251750</v>
      </c>
      <c r="G273" s="36">
        <f>G274</f>
        <v>251750</v>
      </c>
    </row>
    <row r="274" spans="1:7" s="37" customFormat="1" ht="12.75">
      <c r="A274" s="28" t="s">
        <v>105</v>
      </c>
      <c r="B274" s="58" t="s">
        <v>3</v>
      </c>
      <c r="C274" s="59" t="s">
        <v>168</v>
      </c>
      <c r="D274" s="35" t="s">
        <v>208</v>
      </c>
      <c r="E274" s="59" t="s">
        <v>2</v>
      </c>
      <c r="F274" s="38">
        <v>251750</v>
      </c>
      <c r="G274" s="38">
        <v>251750</v>
      </c>
    </row>
    <row r="275" spans="1:7" s="37" customFormat="1" ht="26.25">
      <c r="A275" s="28" t="s">
        <v>44</v>
      </c>
      <c r="B275" s="58" t="s">
        <v>3</v>
      </c>
      <c r="C275" s="59" t="s">
        <v>168</v>
      </c>
      <c r="D275" s="35" t="s">
        <v>208</v>
      </c>
      <c r="E275" s="59" t="s">
        <v>32</v>
      </c>
      <c r="F275" s="36">
        <f>F276</f>
        <v>1261390</v>
      </c>
      <c r="G275" s="36">
        <f>G276</f>
        <v>1261390</v>
      </c>
    </row>
    <row r="276" spans="1:7" s="37" customFormat="1" ht="26.25">
      <c r="A276" s="28" t="s">
        <v>34</v>
      </c>
      <c r="B276" s="58" t="s">
        <v>3</v>
      </c>
      <c r="C276" s="59" t="s">
        <v>168</v>
      </c>
      <c r="D276" s="35" t="s">
        <v>208</v>
      </c>
      <c r="E276" s="59" t="s">
        <v>7</v>
      </c>
      <c r="F276" s="38">
        <v>1261390</v>
      </c>
      <c r="G276" s="38">
        <v>1261390</v>
      </c>
    </row>
    <row r="277" spans="1:7" s="37" customFormat="1" ht="26.25">
      <c r="A277" s="157" t="s">
        <v>224</v>
      </c>
      <c r="B277" s="58" t="s">
        <v>3</v>
      </c>
      <c r="C277" s="59" t="s">
        <v>168</v>
      </c>
      <c r="D277" s="35" t="s">
        <v>199</v>
      </c>
      <c r="E277" s="59"/>
      <c r="F277" s="36">
        <f>F278</f>
        <v>2012614.2</v>
      </c>
      <c r="G277" s="36">
        <f>G278</f>
        <v>2657073</v>
      </c>
    </row>
    <row r="278" spans="1:7" s="37" customFormat="1" ht="26.25">
      <c r="A278" s="28" t="s">
        <v>44</v>
      </c>
      <c r="B278" s="58" t="s">
        <v>3</v>
      </c>
      <c r="C278" s="59" t="s">
        <v>168</v>
      </c>
      <c r="D278" s="35" t="s">
        <v>199</v>
      </c>
      <c r="E278" s="59" t="s">
        <v>32</v>
      </c>
      <c r="F278" s="36">
        <f>F279</f>
        <v>2012614.2</v>
      </c>
      <c r="G278" s="36">
        <f>G279</f>
        <v>2657073</v>
      </c>
    </row>
    <row r="279" spans="1:7" s="37" customFormat="1" ht="26.25">
      <c r="A279" s="28" t="s">
        <v>34</v>
      </c>
      <c r="B279" s="58" t="s">
        <v>3</v>
      </c>
      <c r="C279" s="59" t="s">
        <v>168</v>
      </c>
      <c r="D279" s="35" t="s">
        <v>199</v>
      </c>
      <c r="E279" s="59" t="s">
        <v>7</v>
      </c>
      <c r="F279" s="38">
        <v>2012614.2</v>
      </c>
      <c r="G279" s="38">
        <f>2655433+1640</f>
        <v>2657073</v>
      </c>
    </row>
    <row r="280" spans="1:7" s="37" customFormat="1" ht="12.75">
      <c r="A280" s="41" t="s">
        <v>268</v>
      </c>
      <c r="B280" s="67" t="s">
        <v>3</v>
      </c>
      <c r="C280" s="67" t="s">
        <v>269</v>
      </c>
      <c r="D280" s="42"/>
      <c r="E280" s="61"/>
      <c r="F280" s="22">
        <f aca="true" t="shared" si="17" ref="F280:G285">F281</f>
        <v>1010000</v>
      </c>
      <c r="G280" s="22">
        <f t="shared" si="17"/>
        <v>1010000</v>
      </c>
    </row>
    <row r="281" spans="1:7" s="37" customFormat="1" ht="12.75">
      <c r="A281" s="40" t="s">
        <v>270</v>
      </c>
      <c r="B281" s="62" t="s">
        <v>3</v>
      </c>
      <c r="C281" s="60" t="s">
        <v>271</v>
      </c>
      <c r="D281" s="49"/>
      <c r="E281" s="59"/>
      <c r="F281" s="39">
        <f t="shared" si="17"/>
        <v>1010000</v>
      </c>
      <c r="G281" s="39">
        <f t="shared" si="17"/>
        <v>1010000</v>
      </c>
    </row>
    <row r="282" spans="1:7" s="37" customFormat="1" ht="54.75">
      <c r="A282" s="69" t="s">
        <v>272</v>
      </c>
      <c r="B282" s="62" t="s">
        <v>3</v>
      </c>
      <c r="C282" s="60" t="s">
        <v>271</v>
      </c>
      <c r="D282" s="49" t="s">
        <v>273</v>
      </c>
      <c r="E282" s="59"/>
      <c r="F282" s="39">
        <f t="shared" si="17"/>
        <v>1010000</v>
      </c>
      <c r="G282" s="39">
        <f t="shared" si="17"/>
        <v>1010000</v>
      </c>
    </row>
    <row r="283" spans="1:7" s="37" customFormat="1" ht="26.25">
      <c r="A283" s="156" t="s">
        <v>274</v>
      </c>
      <c r="B283" s="58" t="s">
        <v>3</v>
      </c>
      <c r="C283" s="59" t="s">
        <v>271</v>
      </c>
      <c r="D283" s="35" t="s">
        <v>275</v>
      </c>
      <c r="E283" s="59"/>
      <c r="F283" s="36">
        <f t="shared" si="17"/>
        <v>1010000</v>
      </c>
      <c r="G283" s="36">
        <f t="shared" si="17"/>
        <v>1010000</v>
      </c>
    </row>
    <row r="284" spans="1:7" s="37" customFormat="1" ht="12.75">
      <c r="A284" s="157" t="s">
        <v>277</v>
      </c>
      <c r="B284" s="58" t="s">
        <v>3</v>
      </c>
      <c r="C284" s="59" t="s">
        <v>271</v>
      </c>
      <c r="D284" s="35" t="s">
        <v>276</v>
      </c>
      <c r="E284" s="59"/>
      <c r="F284" s="36">
        <f t="shared" si="17"/>
        <v>1010000</v>
      </c>
      <c r="G284" s="36">
        <f t="shared" si="17"/>
        <v>1010000</v>
      </c>
    </row>
    <row r="285" spans="1:7" s="37" customFormat="1" ht="26.25">
      <c r="A285" s="28" t="s">
        <v>44</v>
      </c>
      <c r="B285" s="57" t="s">
        <v>3</v>
      </c>
      <c r="C285" s="57" t="s">
        <v>271</v>
      </c>
      <c r="D285" s="35" t="s">
        <v>276</v>
      </c>
      <c r="E285" s="57" t="s">
        <v>32</v>
      </c>
      <c r="F285" s="36">
        <f t="shared" si="17"/>
        <v>1010000</v>
      </c>
      <c r="G285" s="36">
        <f t="shared" si="17"/>
        <v>1010000</v>
      </c>
    </row>
    <row r="286" spans="1:7" s="37" customFormat="1" ht="26.25">
      <c r="A286" s="28" t="s">
        <v>34</v>
      </c>
      <c r="B286" s="57" t="s">
        <v>3</v>
      </c>
      <c r="C286" s="57" t="s">
        <v>271</v>
      </c>
      <c r="D286" s="35" t="s">
        <v>276</v>
      </c>
      <c r="E286" s="57" t="s">
        <v>7</v>
      </c>
      <c r="F286" s="38">
        <v>1010000</v>
      </c>
      <c r="G286" s="38">
        <v>1010000</v>
      </c>
    </row>
    <row r="287" spans="2:5" s="37" customFormat="1" ht="12.75">
      <c r="B287" s="63"/>
      <c r="E287" s="63"/>
    </row>
    <row r="288" spans="2:5" s="37" customFormat="1" ht="12.75">
      <c r="B288" s="63"/>
      <c r="E288" s="63"/>
    </row>
    <row r="289" spans="2:5" s="37" customFormat="1" ht="12.75">
      <c r="B289" s="63"/>
      <c r="E289" s="63"/>
    </row>
    <row r="290" spans="2:5" s="37" customFormat="1" ht="12.75">
      <c r="B290" s="63"/>
      <c r="E290" s="63"/>
    </row>
    <row r="291" spans="2:5" s="37" customFormat="1" ht="12.75">
      <c r="B291" s="63"/>
      <c r="E291" s="63"/>
    </row>
    <row r="292" spans="2:5" s="37" customFormat="1" ht="12.75">
      <c r="B292" s="63"/>
      <c r="E292" s="63"/>
    </row>
    <row r="293" spans="2:5" s="37" customFormat="1" ht="12.75">
      <c r="B293" s="63"/>
      <c r="E293" s="63"/>
    </row>
    <row r="294" spans="2:5" s="37" customFormat="1" ht="12.75">
      <c r="B294" s="63"/>
      <c r="E294" s="63"/>
    </row>
    <row r="295" spans="2:5" ht="12.75">
      <c r="B295" s="64"/>
      <c r="C295" s="1"/>
      <c r="D295" s="1"/>
      <c r="E295" s="1"/>
    </row>
    <row r="296" spans="2:5" ht="12.75">
      <c r="B296" s="64"/>
      <c r="C296" s="1"/>
      <c r="D296" s="1"/>
      <c r="E296" s="1"/>
    </row>
    <row r="297" spans="2:5" ht="12.75">
      <c r="B297" s="64"/>
      <c r="C297" s="1"/>
      <c r="D297" s="1"/>
      <c r="E297" s="1"/>
    </row>
    <row r="298" spans="2:5" ht="12.75">
      <c r="B298" s="64"/>
      <c r="C298" s="1"/>
      <c r="D298" s="1"/>
      <c r="E298" s="1"/>
    </row>
    <row r="299" spans="2:5" ht="12.75">
      <c r="B299" s="64"/>
      <c r="C299" s="1"/>
      <c r="D299" s="1"/>
      <c r="E299" s="1"/>
    </row>
    <row r="300" spans="2:5" ht="12.75">
      <c r="B300" s="64"/>
      <c r="C300" s="1"/>
      <c r="D300" s="1"/>
      <c r="E300" s="1"/>
    </row>
    <row r="301" spans="2:5" ht="12.75">
      <c r="B301" s="64"/>
      <c r="C301" s="1"/>
      <c r="D301" s="1"/>
      <c r="E301" s="1"/>
    </row>
    <row r="302" spans="2:5" ht="12.75">
      <c r="B302" s="64"/>
      <c r="C302" s="1"/>
      <c r="D302" s="1"/>
      <c r="E302" s="1"/>
    </row>
    <row r="303" spans="2:5" ht="12.75">
      <c r="B303" s="64"/>
      <c r="C303" s="1"/>
      <c r="D303" s="1"/>
      <c r="E303" s="1"/>
    </row>
    <row r="304" spans="2:5" ht="12.75">
      <c r="B304" s="64"/>
      <c r="C304" s="1"/>
      <c r="D304" s="1"/>
      <c r="E304" s="1"/>
    </row>
    <row r="305" spans="2:5" ht="12.75">
      <c r="B305" s="64"/>
      <c r="C305" s="1"/>
      <c r="D305" s="1"/>
      <c r="E305" s="1"/>
    </row>
    <row r="306" spans="2:5" ht="12.75">
      <c r="B306" s="64"/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</sheetData>
  <sheetProtection/>
  <mergeCells count="4">
    <mergeCell ref="C1:F1"/>
    <mergeCell ref="C2:F2"/>
    <mergeCell ref="C3:F3"/>
    <mergeCell ref="A5:F5"/>
  </mergeCells>
  <printOptions/>
  <pageMargins left="0.7874015748031497" right="0.3937007874015748" top="0.3937007874015748" bottom="0.3937007874015748" header="0.31496062992125984" footer="0.31496062992125984"/>
  <pageSetup fitToHeight="100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6"/>
  <sheetViews>
    <sheetView view="pageBreakPreview" zoomScaleSheetLayoutView="100" zoomScalePageLayoutView="0" workbookViewId="0" topLeftCell="A76">
      <selection activeCell="A90" sqref="A90"/>
    </sheetView>
  </sheetViews>
  <sheetFormatPr defaultColWidth="9.375" defaultRowHeight="12.75"/>
  <cols>
    <col min="1" max="1" width="54.50390625" style="1" customWidth="1"/>
    <col min="2" max="2" width="10.00390625" style="7" customWidth="1"/>
    <col min="3" max="3" width="12.00390625" style="7" customWidth="1"/>
    <col min="4" max="4" width="9.375" style="7" customWidth="1"/>
    <col min="5" max="5" width="17.125" style="1" customWidth="1"/>
    <col min="6" max="16384" width="9.375" style="1" customWidth="1"/>
  </cols>
  <sheetData>
    <row r="1" ht="12.75">
      <c r="C1" s="89" t="s">
        <v>133</v>
      </c>
    </row>
    <row r="2" spans="3:7" ht="89.25" customHeight="1">
      <c r="C2" s="167" t="s">
        <v>442</v>
      </c>
      <c r="D2" s="167"/>
      <c r="E2" s="167"/>
      <c r="G2" s="2"/>
    </row>
    <row r="3" spans="3:7" ht="12.75" customHeight="1">
      <c r="C3" s="167" t="s">
        <v>484</v>
      </c>
      <c r="D3" s="167"/>
      <c r="E3" s="167"/>
      <c r="G3" s="2"/>
    </row>
    <row r="4" spans="3:7" ht="12.75">
      <c r="C4" s="6"/>
      <c r="D4" s="6"/>
      <c r="E4" s="6"/>
      <c r="G4" s="2"/>
    </row>
    <row r="5" spans="1:6" ht="69.75" customHeight="1">
      <c r="A5" s="169" t="s">
        <v>448</v>
      </c>
      <c r="B5" s="169"/>
      <c r="C5" s="169"/>
      <c r="D5" s="169"/>
      <c r="E5" s="169"/>
      <c r="F5" s="81"/>
    </row>
    <row r="6" ht="15" customHeight="1">
      <c r="E6" s="8" t="s">
        <v>5</v>
      </c>
    </row>
    <row r="7" spans="1:5" s="11" customFormat="1" ht="102" customHeight="1">
      <c r="A7" s="9" t="s">
        <v>9</v>
      </c>
      <c r="B7" s="10" t="s">
        <v>155</v>
      </c>
      <c r="C7" s="10" t="s">
        <v>128</v>
      </c>
      <c r="D7" s="10" t="s">
        <v>227</v>
      </c>
      <c r="E7" s="10" t="s">
        <v>291</v>
      </c>
    </row>
    <row r="8" spans="1:5" s="14" customFormat="1" ht="12.75">
      <c r="A8" s="9">
        <v>1</v>
      </c>
      <c r="B8" s="12" t="s">
        <v>0</v>
      </c>
      <c r="C8" s="12" t="s">
        <v>1</v>
      </c>
      <c r="D8" s="12" t="s">
        <v>20</v>
      </c>
      <c r="E8" s="13" t="s">
        <v>21</v>
      </c>
    </row>
    <row r="9" spans="1:5" s="14" customFormat="1" ht="39">
      <c r="A9" s="15" t="s">
        <v>132</v>
      </c>
      <c r="B9" s="16"/>
      <c r="C9" s="16"/>
      <c r="D9" s="16"/>
      <c r="E9" s="17"/>
    </row>
    <row r="10" spans="1:5" s="14" customFormat="1" ht="12.75">
      <c r="A10" s="82" t="s">
        <v>211</v>
      </c>
      <c r="B10" s="84"/>
      <c r="C10" s="84"/>
      <c r="D10" s="84"/>
      <c r="E10" s="85">
        <f>E11+E80+E89+E114+E139+E217+E224+E248+E276+E293</f>
        <v>152186135</v>
      </c>
    </row>
    <row r="11" spans="1:5" s="23" customFormat="1" ht="12.75">
      <c r="A11" s="20" t="s">
        <v>212</v>
      </c>
      <c r="B11" s="71" t="s">
        <v>229</v>
      </c>
      <c r="C11" s="21"/>
      <c r="D11" s="21"/>
      <c r="E11" s="22">
        <f>E12+E17+E29+E35</f>
        <v>23760009.83</v>
      </c>
    </row>
    <row r="12" spans="1:5" s="27" customFormat="1" ht="39">
      <c r="A12" s="24" t="s">
        <v>10</v>
      </c>
      <c r="B12" s="65" t="s">
        <v>156</v>
      </c>
      <c r="C12" s="56"/>
      <c r="D12" s="59"/>
      <c r="E12" s="33">
        <f>E13</f>
        <v>2068920</v>
      </c>
    </row>
    <row r="13" spans="1:5" s="27" customFormat="1" ht="42" customHeight="1">
      <c r="A13" s="69" t="s">
        <v>23</v>
      </c>
      <c r="B13" s="65" t="s">
        <v>156</v>
      </c>
      <c r="C13" s="56" t="s">
        <v>22</v>
      </c>
      <c r="D13" s="59"/>
      <c r="E13" s="33">
        <f>E14</f>
        <v>2068920</v>
      </c>
    </row>
    <row r="14" spans="1:5" s="27" customFormat="1" ht="26.25">
      <c r="A14" s="157" t="s">
        <v>25</v>
      </c>
      <c r="B14" s="57" t="s">
        <v>156</v>
      </c>
      <c r="C14" s="32" t="s">
        <v>24</v>
      </c>
      <c r="D14" s="58"/>
      <c r="E14" s="34">
        <f>E15</f>
        <v>2068920</v>
      </c>
    </row>
    <row r="15" spans="1:5" s="27" customFormat="1" ht="52.5">
      <c r="A15" s="28" t="s">
        <v>137</v>
      </c>
      <c r="B15" s="57" t="s">
        <v>156</v>
      </c>
      <c r="C15" s="32" t="s">
        <v>24</v>
      </c>
      <c r="D15" s="59" t="s">
        <v>6</v>
      </c>
      <c r="E15" s="34">
        <f>E16</f>
        <v>2068920</v>
      </c>
    </row>
    <row r="16" spans="1:5" s="27" customFormat="1" ht="26.25">
      <c r="A16" s="28" t="s">
        <v>26</v>
      </c>
      <c r="B16" s="57" t="s">
        <v>156</v>
      </c>
      <c r="C16" s="32" t="s">
        <v>24</v>
      </c>
      <c r="D16" s="58" t="s">
        <v>4</v>
      </c>
      <c r="E16" s="44">
        <f>приложение_3!F16</f>
        <v>2068920</v>
      </c>
    </row>
    <row r="17" spans="1:5" ht="39">
      <c r="A17" s="31" t="s">
        <v>136</v>
      </c>
      <c r="B17" s="62" t="s">
        <v>157</v>
      </c>
      <c r="C17" s="56"/>
      <c r="D17" s="59"/>
      <c r="E17" s="33">
        <f>E18+E25</f>
        <v>12355571.209999999</v>
      </c>
    </row>
    <row r="18" spans="1:5" ht="41.25">
      <c r="A18" s="69" t="s">
        <v>141</v>
      </c>
      <c r="B18" s="62" t="s">
        <v>157</v>
      </c>
      <c r="C18" s="56" t="s">
        <v>27</v>
      </c>
      <c r="D18" s="58"/>
      <c r="E18" s="33">
        <f>E19</f>
        <v>11608140.51</v>
      </c>
    </row>
    <row r="19" spans="1:5" ht="26.25">
      <c r="A19" s="156" t="s">
        <v>29</v>
      </c>
      <c r="B19" s="58" t="s">
        <v>157</v>
      </c>
      <c r="C19" s="32" t="s">
        <v>28</v>
      </c>
      <c r="D19" s="58"/>
      <c r="E19" s="34">
        <f>E20</f>
        <v>11608140.51</v>
      </c>
    </row>
    <row r="20" spans="1:5" ht="12.75">
      <c r="A20" s="157" t="s">
        <v>31</v>
      </c>
      <c r="B20" s="58" t="s">
        <v>157</v>
      </c>
      <c r="C20" s="32" t="s">
        <v>30</v>
      </c>
      <c r="D20" s="58"/>
      <c r="E20" s="34">
        <f>E21+E24</f>
        <v>11608140.51</v>
      </c>
    </row>
    <row r="21" spans="1:5" s="37" customFormat="1" ht="52.5">
      <c r="A21" s="28" t="s">
        <v>137</v>
      </c>
      <c r="B21" s="59" t="s">
        <v>157</v>
      </c>
      <c r="C21" s="35" t="s">
        <v>30</v>
      </c>
      <c r="D21" s="59" t="s">
        <v>6</v>
      </c>
      <c r="E21" s="36">
        <f>E22</f>
        <v>9347977.84</v>
      </c>
    </row>
    <row r="22" spans="1:5" s="37" customFormat="1" ht="26.25">
      <c r="A22" s="28" t="s">
        <v>26</v>
      </c>
      <c r="B22" s="59" t="s">
        <v>157</v>
      </c>
      <c r="C22" s="35" t="s">
        <v>30</v>
      </c>
      <c r="D22" s="59" t="s">
        <v>4</v>
      </c>
      <c r="E22" s="44">
        <f>приложение_3!F22</f>
        <v>9347977.84</v>
      </c>
    </row>
    <row r="23" spans="1:5" s="37" customFormat="1" ht="30" customHeight="1">
      <c r="A23" s="28" t="s">
        <v>33</v>
      </c>
      <c r="B23" s="59" t="s">
        <v>157</v>
      </c>
      <c r="C23" s="35" t="s">
        <v>30</v>
      </c>
      <c r="D23" s="59" t="s">
        <v>32</v>
      </c>
      <c r="E23" s="36">
        <f>E24</f>
        <v>2260162.67</v>
      </c>
    </row>
    <row r="24" spans="1:5" s="37" customFormat="1" ht="32.25" customHeight="1">
      <c r="A24" s="28" t="s">
        <v>34</v>
      </c>
      <c r="B24" s="59" t="s">
        <v>157</v>
      </c>
      <c r="C24" s="35" t="s">
        <v>30</v>
      </c>
      <c r="D24" s="59" t="s">
        <v>7</v>
      </c>
      <c r="E24" s="30">
        <f>приложение_3!F24</f>
        <v>2260162.67</v>
      </c>
    </row>
    <row r="25" spans="1:5" s="37" customFormat="1" ht="13.5">
      <c r="A25" s="69" t="s">
        <v>142</v>
      </c>
      <c r="B25" s="60" t="s">
        <v>157</v>
      </c>
      <c r="C25" s="49" t="s">
        <v>39</v>
      </c>
      <c r="D25" s="59"/>
      <c r="E25" s="39">
        <f>E26</f>
        <v>747430.7</v>
      </c>
    </row>
    <row r="26" spans="1:5" s="37" customFormat="1" ht="26.25">
      <c r="A26" s="157" t="s">
        <v>41</v>
      </c>
      <c r="B26" s="58" t="s">
        <v>157</v>
      </c>
      <c r="C26" s="32" t="s">
        <v>40</v>
      </c>
      <c r="D26" s="58"/>
      <c r="E26" s="36">
        <f>E27</f>
        <v>747430.7</v>
      </c>
    </row>
    <row r="27" spans="1:5" s="37" customFormat="1" ht="52.5">
      <c r="A27" s="28" t="s">
        <v>137</v>
      </c>
      <c r="B27" s="59" t="s">
        <v>157</v>
      </c>
      <c r="C27" s="35" t="s">
        <v>40</v>
      </c>
      <c r="D27" s="59" t="s">
        <v>6</v>
      </c>
      <c r="E27" s="36">
        <f>E28</f>
        <v>747430.7</v>
      </c>
    </row>
    <row r="28" spans="1:5" s="37" customFormat="1" ht="26.25">
      <c r="A28" s="28" t="s">
        <v>26</v>
      </c>
      <c r="B28" s="59" t="s">
        <v>157</v>
      </c>
      <c r="C28" s="35" t="s">
        <v>40</v>
      </c>
      <c r="D28" s="59" t="s">
        <v>4</v>
      </c>
      <c r="E28" s="38">
        <f>приложение_3!F28</f>
        <v>747430.7</v>
      </c>
    </row>
    <row r="29" spans="1:5" s="37" customFormat="1" ht="12.75">
      <c r="A29" s="40" t="s">
        <v>262</v>
      </c>
      <c r="B29" s="60" t="s">
        <v>263</v>
      </c>
      <c r="C29" s="35"/>
      <c r="D29" s="59"/>
      <c r="E29" s="39">
        <f>E30</f>
        <v>200000</v>
      </c>
    </row>
    <row r="30" spans="1:5" s="37" customFormat="1" ht="41.25">
      <c r="A30" s="69" t="s">
        <v>220</v>
      </c>
      <c r="B30" s="60" t="s">
        <v>263</v>
      </c>
      <c r="C30" s="66" t="s">
        <v>56</v>
      </c>
      <c r="D30" s="59"/>
      <c r="E30" s="36">
        <f>E31</f>
        <v>200000</v>
      </c>
    </row>
    <row r="31" spans="1:5" s="37" customFormat="1" ht="26.25">
      <c r="A31" s="72" t="s">
        <v>58</v>
      </c>
      <c r="B31" s="59" t="s">
        <v>263</v>
      </c>
      <c r="C31" s="25" t="s">
        <v>57</v>
      </c>
      <c r="D31" s="59"/>
      <c r="E31" s="36">
        <f>E32</f>
        <v>200000</v>
      </c>
    </row>
    <row r="32" spans="1:5" s="37" customFormat="1" ht="12.75">
      <c r="A32" s="157" t="s">
        <v>154</v>
      </c>
      <c r="B32" s="58" t="s">
        <v>263</v>
      </c>
      <c r="C32" s="32" t="s">
        <v>143</v>
      </c>
      <c r="D32" s="58"/>
      <c r="E32" s="36">
        <f>E33</f>
        <v>200000</v>
      </c>
    </row>
    <row r="33" spans="1:5" s="37" customFormat="1" ht="12.75">
      <c r="A33" s="28" t="s">
        <v>36</v>
      </c>
      <c r="B33" s="59" t="s">
        <v>263</v>
      </c>
      <c r="C33" s="25" t="s">
        <v>143</v>
      </c>
      <c r="D33" s="59" t="s">
        <v>35</v>
      </c>
      <c r="E33" s="36">
        <f>E34</f>
        <v>200000</v>
      </c>
    </row>
    <row r="34" spans="1:5" s="37" customFormat="1" ht="12.75">
      <c r="A34" s="28" t="s">
        <v>264</v>
      </c>
      <c r="B34" s="59" t="s">
        <v>263</v>
      </c>
      <c r="C34" s="25" t="s">
        <v>143</v>
      </c>
      <c r="D34" s="59" t="s">
        <v>265</v>
      </c>
      <c r="E34" s="38">
        <f>приложение_3!F34</f>
        <v>200000</v>
      </c>
    </row>
    <row r="35" spans="1:5" s="37" customFormat="1" ht="12.75">
      <c r="A35" s="40" t="s">
        <v>11</v>
      </c>
      <c r="B35" s="60" t="s">
        <v>158</v>
      </c>
      <c r="C35" s="35"/>
      <c r="D35" s="59"/>
      <c r="E35" s="39">
        <f>E36+E44+E59+E64+E69</f>
        <v>9135518.620000001</v>
      </c>
    </row>
    <row r="36" spans="1:5" s="37" customFormat="1" ht="41.25">
      <c r="A36" s="69" t="s">
        <v>144</v>
      </c>
      <c r="B36" s="60" t="s">
        <v>158</v>
      </c>
      <c r="C36" s="49" t="s">
        <v>45</v>
      </c>
      <c r="D36" s="59"/>
      <c r="E36" s="39">
        <f>E37</f>
        <v>5089458.62</v>
      </c>
    </row>
    <row r="37" spans="1:5" s="37" customFormat="1" ht="26.25">
      <c r="A37" s="156" t="s">
        <v>138</v>
      </c>
      <c r="B37" s="59" t="s">
        <v>158</v>
      </c>
      <c r="C37" s="35" t="s">
        <v>46</v>
      </c>
      <c r="D37" s="59"/>
      <c r="E37" s="36">
        <f>E38+E41</f>
        <v>5089458.62</v>
      </c>
    </row>
    <row r="38" spans="1:5" s="37" customFormat="1" ht="39">
      <c r="A38" s="157" t="s">
        <v>48</v>
      </c>
      <c r="B38" s="58" t="s">
        <v>158</v>
      </c>
      <c r="C38" s="32" t="s">
        <v>47</v>
      </c>
      <c r="D38" s="58"/>
      <c r="E38" s="36">
        <f>E39</f>
        <v>4369458.62</v>
      </c>
    </row>
    <row r="39" spans="1:5" s="37" customFormat="1" ht="52.5">
      <c r="A39" s="28" t="s">
        <v>137</v>
      </c>
      <c r="B39" s="59" t="s">
        <v>158</v>
      </c>
      <c r="C39" s="35" t="s">
        <v>47</v>
      </c>
      <c r="D39" s="59" t="s">
        <v>6</v>
      </c>
      <c r="E39" s="36">
        <f>E40</f>
        <v>4369458.62</v>
      </c>
    </row>
    <row r="40" spans="1:5" s="37" customFormat="1" ht="26.25">
      <c r="A40" s="28" t="s">
        <v>26</v>
      </c>
      <c r="B40" s="59" t="s">
        <v>158</v>
      </c>
      <c r="C40" s="35" t="s">
        <v>47</v>
      </c>
      <c r="D40" s="59" t="s">
        <v>4</v>
      </c>
      <c r="E40" s="38">
        <f>приложение_3!F40</f>
        <v>4369458.62</v>
      </c>
    </row>
    <row r="41" spans="1:5" s="27" customFormat="1" ht="39">
      <c r="A41" s="157" t="s">
        <v>169</v>
      </c>
      <c r="B41" s="58" t="s">
        <v>158</v>
      </c>
      <c r="C41" s="32" t="s">
        <v>170</v>
      </c>
      <c r="D41" s="59"/>
      <c r="E41" s="36">
        <f>E42</f>
        <v>720000</v>
      </c>
    </row>
    <row r="42" spans="1:5" s="27" customFormat="1" ht="26.25">
      <c r="A42" s="28" t="s">
        <v>44</v>
      </c>
      <c r="B42" s="57" t="s">
        <v>158</v>
      </c>
      <c r="C42" s="25" t="s">
        <v>170</v>
      </c>
      <c r="D42" s="59" t="s">
        <v>32</v>
      </c>
      <c r="E42" s="36">
        <f>E43</f>
        <v>720000</v>
      </c>
    </row>
    <row r="43" spans="1:5" s="27" customFormat="1" ht="31.5" customHeight="1">
      <c r="A43" s="28" t="s">
        <v>34</v>
      </c>
      <c r="B43" s="57" t="s">
        <v>158</v>
      </c>
      <c r="C43" s="25" t="s">
        <v>170</v>
      </c>
      <c r="D43" s="59" t="s">
        <v>7</v>
      </c>
      <c r="E43" s="38">
        <f>приложение_3!F43</f>
        <v>720000</v>
      </c>
    </row>
    <row r="44" spans="1:5" s="27" customFormat="1" ht="43.5" customHeight="1">
      <c r="A44" s="69" t="s">
        <v>184</v>
      </c>
      <c r="B44" s="65" t="s">
        <v>158</v>
      </c>
      <c r="C44" s="66" t="s">
        <v>185</v>
      </c>
      <c r="D44" s="59"/>
      <c r="E44" s="39">
        <f>E45+E51+E55</f>
        <v>1909892</v>
      </c>
    </row>
    <row r="45" spans="1:5" s="27" customFormat="1" ht="31.5" customHeight="1">
      <c r="A45" s="156" t="s">
        <v>189</v>
      </c>
      <c r="B45" s="57" t="s">
        <v>158</v>
      </c>
      <c r="C45" s="25" t="s">
        <v>186</v>
      </c>
      <c r="D45" s="59"/>
      <c r="E45" s="36">
        <f>E46</f>
        <v>706892</v>
      </c>
    </row>
    <row r="46" spans="1:5" s="27" customFormat="1" ht="12.75">
      <c r="A46" s="157" t="s">
        <v>188</v>
      </c>
      <c r="B46" s="58" t="s">
        <v>158</v>
      </c>
      <c r="C46" s="32" t="s">
        <v>187</v>
      </c>
      <c r="D46" s="59"/>
      <c r="E46" s="36">
        <f>E47+E49</f>
        <v>706892</v>
      </c>
    </row>
    <row r="47" spans="1:5" s="27" customFormat="1" ht="26.25">
      <c r="A47" s="28" t="s">
        <v>44</v>
      </c>
      <c r="B47" s="57" t="s">
        <v>158</v>
      </c>
      <c r="C47" s="25" t="s">
        <v>187</v>
      </c>
      <c r="D47" s="59" t="s">
        <v>32</v>
      </c>
      <c r="E47" s="36">
        <f>E48</f>
        <v>500000</v>
      </c>
    </row>
    <row r="48" spans="1:5" s="27" customFormat="1" ht="26.25">
      <c r="A48" s="28" t="s">
        <v>34</v>
      </c>
      <c r="B48" s="57" t="s">
        <v>158</v>
      </c>
      <c r="C48" s="25" t="s">
        <v>187</v>
      </c>
      <c r="D48" s="59" t="s">
        <v>7</v>
      </c>
      <c r="E48" s="38">
        <f>приложение_3!F48</f>
        <v>500000</v>
      </c>
    </row>
    <row r="49" spans="1:5" s="27" customFormat="1" ht="12.75">
      <c r="A49" s="28" t="s">
        <v>129</v>
      </c>
      <c r="B49" s="57" t="s">
        <v>158</v>
      </c>
      <c r="C49" s="25" t="s">
        <v>187</v>
      </c>
      <c r="D49" s="59" t="s">
        <v>93</v>
      </c>
      <c r="E49" s="36">
        <f>E50</f>
        <v>206892</v>
      </c>
    </row>
    <row r="50" spans="1:5" s="27" customFormat="1" ht="12.75">
      <c r="A50" s="28" t="s">
        <v>95</v>
      </c>
      <c r="B50" s="57" t="s">
        <v>158</v>
      </c>
      <c r="C50" s="25" t="s">
        <v>187</v>
      </c>
      <c r="D50" s="59" t="s">
        <v>94</v>
      </c>
      <c r="E50" s="30">
        <f>приложение_3!F50</f>
        <v>206892</v>
      </c>
    </row>
    <row r="51" spans="1:5" s="27" customFormat="1" ht="26.25">
      <c r="A51" s="72" t="s">
        <v>190</v>
      </c>
      <c r="B51" s="57" t="s">
        <v>158</v>
      </c>
      <c r="C51" s="25" t="s">
        <v>192</v>
      </c>
      <c r="D51" s="59"/>
      <c r="E51" s="36">
        <f>E52</f>
        <v>223000</v>
      </c>
    </row>
    <row r="52" spans="1:5" s="27" customFormat="1" ht="26.25">
      <c r="A52" s="157" t="s">
        <v>191</v>
      </c>
      <c r="B52" s="58" t="s">
        <v>158</v>
      </c>
      <c r="C52" s="32" t="s">
        <v>193</v>
      </c>
      <c r="D52" s="59"/>
      <c r="E52" s="36">
        <f>E53</f>
        <v>223000</v>
      </c>
    </row>
    <row r="53" spans="1:5" s="27" customFormat="1" ht="26.25">
      <c r="A53" s="28" t="s">
        <v>44</v>
      </c>
      <c r="B53" s="57" t="s">
        <v>158</v>
      </c>
      <c r="C53" s="25" t="s">
        <v>193</v>
      </c>
      <c r="D53" s="59" t="s">
        <v>32</v>
      </c>
      <c r="E53" s="36">
        <f>E54</f>
        <v>223000</v>
      </c>
    </row>
    <row r="54" spans="1:5" s="27" customFormat="1" ht="26.25">
      <c r="A54" s="28" t="s">
        <v>34</v>
      </c>
      <c r="B54" s="57" t="s">
        <v>158</v>
      </c>
      <c r="C54" s="25" t="s">
        <v>193</v>
      </c>
      <c r="D54" s="59" t="s">
        <v>7</v>
      </c>
      <c r="E54" s="38">
        <f>приложение_3!F54</f>
        <v>223000</v>
      </c>
    </row>
    <row r="55" spans="1:5" s="27" customFormat="1" ht="12.75">
      <c r="A55" s="72" t="s">
        <v>195</v>
      </c>
      <c r="B55" s="57" t="s">
        <v>158</v>
      </c>
      <c r="C55" s="25" t="s">
        <v>196</v>
      </c>
      <c r="D55" s="59"/>
      <c r="E55" s="36">
        <f>E56</f>
        <v>980000</v>
      </c>
    </row>
    <row r="56" spans="1:5" s="27" customFormat="1" ht="12.75">
      <c r="A56" s="157" t="s">
        <v>197</v>
      </c>
      <c r="B56" s="58" t="s">
        <v>158</v>
      </c>
      <c r="C56" s="32" t="s">
        <v>198</v>
      </c>
      <c r="D56" s="59"/>
      <c r="E56" s="36">
        <f>E57</f>
        <v>980000</v>
      </c>
    </row>
    <row r="57" spans="1:5" s="27" customFormat="1" ht="26.25">
      <c r="A57" s="28" t="s">
        <v>44</v>
      </c>
      <c r="B57" s="57" t="s">
        <v>158</v>
      </c>
      <c r="C57" s="25" t="s">
        <v>198</v>
      </c>
      <c r="D57" s="59" t="s">
        <v>32</v>
      </c>
      <c r="E57" s="36">
        <f>E58</f>
        <v>980000</v>
      </c>
    </row>
    <row r="58" spans="1:5" s="27" customFormat="1" ht="26.25">
      <c r="A58" s="28" t="s">
        <v>34</v>
      </c>
      <c r="B58" s="57" t="s">
        <v>158</v>
      </c>
      <c r="C58" s="25" t="s">
        <v>198</v>
      </c>
      <c r="D58" s="59" t="s">
        <v>7</v>
      </c>
      <c r="E58" s="38">
        <f>приложение_3!F58</f>
        <v>980000</v>
      </c>
    </row>
    <row r="59" spans="1:5" s="27" customFormat="1" ht="41.25">
      <c r="A59" s="69" t="s">
        <v>146</v>
      </c>
      <c r="B59" s="65" t="s">
        <v>158</v>
      </c>
      <c r="C59" s="66" t="s">
        <v>147</v>
      </c>
      <c r="D59" s="59"/>
      <c r="E59" s="26">
        <f>E60</f>
        <v>616000</v>
      </c>
    </row>
    <row r="60" spans="1:5" s="27" customFormat="1" ht="39">
      <c r="A60" s="156" t="s">
        <v>172</v>
      </c>
      <c r="B60" s="57" t="s">
        <v>158</v>
      </c>
      <c r="C60" s="25" t="s">
        <v>148</v>
      </c>
      <c r="D60" s="59"/>
      <c r="E60" s="36">
        <f>E61</f>
        <v>616000</v>
      </c>
    </row>
    <row r="61" spans="1:5" s="27" customFormat="1" ht="26.25">
      <c r="A61" s="157" t="s">
        <v>221</v>
      </c>
      <c r="B61" s="58" t="s">
        <v>158</v>
      </c>
      <c r="C61" s="32" t="s">
        <v>252</v>
      </c>
      <c r="D61" s="59"/>
      <c r="E61" s="36">
        <f>E62</f>
        <v>616000</v>
      </c>
    </row>
    <row r="62" spans="1:5" s="27" customFormat="1" ht="26.25">
      <c r="A62" s="28" t="s">
        <v>44</v>
      </c>
      <c r="B62" s="57" t="s">
        <v>158</v>
      </c>
      <c r="C62" s="25" t="s">
        <v>252</v>
      </c>
      <c r="D62" s="59" t="s">
        <v>32</v>
      </c>
      <c r="E62" s="36">
        <f>E63</f>
        <v>616000</v>
      </c>
    </row>
    <row r="63" spans="1:5" s="27" customFormat="1" ht="26.25">
      <c r="A63" s="28" t="s">
        <v>34</v>
      </c>
      <c r="B63" s="57" t="s">
        <v>158</v>
      </c>
      <c r="C63" s="25" t="s">
        <v>252</v>
      </c>
      <c r="D63" s="59" t="s">
        <v>7</v>
      </c>
      <c r="E63" s="38">
        <f>приложение_3!F63</f>
        <v>616000</v>
      </c>
    </row>
    <row r="64" spans="1:5" s="27" customFormat="1" ht="54.75">
      <c r="A64" s="69" t="s">
        <v>203</v>
      </c>
      <c r="B64" s="65" t="s">
        <v>158</v>
      </c>
      <c r="C64" s="66" t="s">
        <v>204</v>
      </c>
      <c r="D64" s="59"/>
      <c r="E64" s="39">
        <f>E65</f>
        <v>100000</v>
      </c>
    </row>
    <row r="65" spans="1:5" s="27" customFormat="1" ht="26.25">
      <c r="A65" s="156" t="s">
        <v>205</v>
      </c>
      <c r="B65" s="57" t="s">
        <v>158</v>
      </c>
      <c r="C65" s="25" t="s">
        <v>206</v>
      </c>
      <c r="D65" s="59"/>
      <c r="E65" s="36">
        <f>E66</f>
        <v>100000</v>
      </c>
    </row>
    <row r="66" spans="1:5" s="27" customFormat="1" ht="26.25">
      <c r="A66" s="157" t="s">
        <v>226</v>
      </c>
      <c r="B66" s="58" t="s">
        <v>158</v>
      </c>
      <c r="C66" s="32" t="s">
        <v>225</v>
      </c>
      <c r="D66" s="59"/>
      <c r="E66" s="36">
        <f>E67</f>
        <v>100000</v>
      </c>
    </row>
    <row r="67" spans="1:5" s="27" customFormat="1" ht="26.25">
      <c r="A67" s="28" t="s">
        <v>44</v>
      </c>
      <c r="B67" s="57" t="s">
        <v>158</v>
      </c>
      <c r="C67" s="35" t="s">
        <v>225</v>
      </c>
      <c r="D67" s="59" t="s">
        <v>32</v>
      </c>
      <c r="E67" s="36">
        <f>E68</f>
        <v>100000</v>
      </c>
    </row>
    <row r="68" spans="1:5" s="27" customFormat="1" ht="26.25">
      <c r="A68" s="28" t="s">
        <v>34</v>
      </c>
      <c r="B68" s="57" t="s">
        <v>158</v>
      </c>
      <c r="C68" s="35" t="s">
        <v>225</v>
      </c>
      <c r="D68" s="59" t="s">
        <v>7</v>
      </c>
      <c r="E68" s="38">
        <f>приложение_3!F68</f>
        <v>100000</v>
      </c>
    </row>
    <row r="69" spans="1:5" s="37" customFormat="1" ht="41.25">
      <c r="A69" s="69" t="s">
        <v>288</v>
      </c>
      <c r="B69" s="59" t="s">
        <v>158</v>
      </c>
      <c r="C69" s="35" t="s">
        <v>27</v>
      </c>
      <c r="D69" s="59"/>
      <c r="E69" s="39">
        <f>E70+E76</f>
        <v>1420168</v>
      </c>
    </row>
    <row r="70" spans="1:5" s="37" customFormat="1" ht="26.25">
      <c r="A70" s="156" t="s">
        <v>29</v>
      </c>
      <c r="B70" s="59" t="s">
        <v>158</v>
      </c>
      <c r="C70" s="35" t="s">
        <v>28</v>
      </c>
      <c r="D70" s="59"/>
      <c r="E70" s="36">
        <f>E71</f>
        <v>1200000</v>
      </c>
    </row>
    <row r="71" spans="1:5" s="37" customFormat="1" ht="12.75">
      <c r="A71" s="157" t="s">
        <v>43</v>
      </c>
      <c r="B71" s="58" t="s">
        <v>158</v>
      </c>
      <c r="C71" s="32" t="s">
        <v>42</v>
      </c>
      <c r="D71" s="59"/>
      <c r="E71" s="36">
        <f>E72+E74</f>
        <v>1200000</v>
      </c>
    </row>
    <row r="72" spans="1:5" s="37" customFormat="1" ht="26.25">
      <c r="A72" s="28" t="s">
        <v>44</v>
      </c>
      <c r="B72" s="59" t="s">
        <v>158</v>
      </c>
      <c r="C72" s="35" t="s">
        <v>42</v>
      </c>
      <c r="D72" s="59" t="s">
        <v>32</v>
      </c>
      <c r="E72" s="36">
        <f>E73</f>
        <v>1150000</v>
      </c>
    </row>
    <row r="73" spans="1:5" s="37" customFormat="1" ht="26.25">
      <c r="A73" s="28" t="s">
        <v>34</v>
      </c>
      <c r="B73" s="59" t="s">
        <v>158</v>
      </c>
      <c r="C73" s="35" t="s">
        <v>42</v>
      </c>
      <c r="D73" s="59" t="s">
        <v>7</v>
      </c>
      <c r="E73" s="38">
        <f>приложение_3!F73</f>
        <v>1150000</v>
      </c>
    </row>
    <row r="74" spans="1:5" s="37" customFormat="1" ht="12.75">
      <c r="A74" s="28" t="s">
        <v>36</v>
      </c>
      <c r="B74" s="59" t="s">
        <v>158</v>
      </c>
      <c r="C74" s="35" t="s">
        <v>42</v>
      </c>
      <c r="D74" s="59" t="s">
        <v>35</v>
      </c>
      <c r="E74" s="36">
        <f>SUM(E75:E75)</f>
        <v>50000</v>
      </c>
    </row>
    <row r="75" spans="1:5" s="37" customFormat="1" ht="12.75">
      <c r="A75" s="28" t="s">
        <v>38</v>
      </c>
      <c r="B75" s="59" t="s">
        <v>158</v>
      </c>
      <c r="C75" s="35" t="s">
        <v>42</v>
      </c>
      <c r="D75" s="59" t="s">
        <v>37</v>
      </c>
      <c r="E75" s="38">
        <f>приложение_3!F75</f>
        <v>50000</v>
      </c>
    </row>
    <row r="76" spans="1:5" s="37" customFormat="1" ht="12.75">
      <c r="A76" s="72" t="s">
        <v>428</v>
      </c>
      <c r="B76" s="59" t="s">
        <v>158</v>
      </c>
      <c r="C76" s="35" t="s">
        <v>427</v>
      </c>
      <c r="D76" s="59"/>
      <c r="E76" s="36">
        <f>E77</f>
        <v>220168</v>
      </c>
    </row>
    <row r="77" spans="1:5" s="37" customFormat="1" ht="26.25">
      <c r="A77" s="157" t="s">
        <v>430</v>
      </c>
      <c r="B77" s="58" t="s">
        <v>158</v>
      </c>
      <c r="C77" s="32" t="s">
        <v>429</v>
      </c>
      <c r="D77" s="59"/>
      <c r="E77" s="36">
        <f>E78</f>
        <v>220168</v>
      </c>
    </row>
    <row r="78" spans="1:5" s="37" customFormat="1" ht="12.75">
      <c r="A78" s="28" t="s">
        <v>36</v>
      </c>
      <c r="B78" s="59" t="s">
        <v>158</v>
      </c>
      <c r="C78" s="35" t="s">
        <v>429</v>
      </c>
      <c r="D78" s="59" t="s">
        <v>35</v>
      </c>
      <c r="E78" s="36">
        <f>E79</f>
        <v>220168</v>
      </c>
    </row>
    <row r="79" spans="1:5" s="37" customFormat="1" ht="12.75">
      <c r="A79" s="28" t="s">
        <v>264</v>
      </c>
      <c r="B79" s="59" t="s">
        <v>158</v>
      </c>
      <c r="C79" s="35" t="s">
        <v>429</v>
      </c>
      <c r="D79" s="59" t="s">
        <v>265</v>
      </c>
      <c r="E79" s="38">
        <f>приложение_3!F79</f>
        <v>220168</v>
      </c>
    </row>
    <row r="80" spans="1:5" ht="12.75">
      <c r="A80" s="41" t="s">
        <v>213</v>
      </c>
      <c r="B80" s="67" t="s">
        <v>230</v>
      </c>
      <c r="C80" s="43"/>
      <c r="D80" s="67"/>
      <c r="E80" s="22">
        <f>E81</f>
        <v>790200</v>
      </c>
    </row>
    <row r="81" spans="1:5" ht="12.75">
      <c r="A81" s="40" t="s">
        <v>12</v>
      </c>
      <c r="B81" s="60" t="s">
        <v>159</v>
      </c>
      <c r="C81" s="49"/>
      <c r="D81" s="59"/>
      <c r="E81" s="39">
        <f>E83</f>
        <v>790200</v>
      </c>
    </row>
    <row r="82" spans="1:5" ht="27">
      <c r="A82" s="69" t="s">
        <v>50</v>
      </c>
      <c r="B82" s="62" t="s">
        <v>159</v>
      </c>
      <c r="C82" s="56" t="s">
        <v>49</v>
      </c>
      <c r="D82" s="58"/>
      <c r="E82" s="33">
        <f>E83</f>
        <v>790200</v>
      </c>
    </row>
    <row r="83" spans="1:5" s="27" customFormat="1" ht="12.75">
      <c r="A83" s="156" t="s">
        <v>52</v>
      </c>
      <c r="B83" s="58" t="s">
        <v>159</v>
      </c>
      <c r="C83" s="32" t="s">
        <v>51</v>
      </c>
      <c r="D83" s="58"/>
      <c r="E83" s="34">
        <f>E84</f>
        <v>790200</v>
      </c>
    </row>
    <row r="84" spans="1:5" s="27" customFormat="1" ht="26.25">
      <c r="A84" s="157" t="s">
        <v>54</v>
      </c>
      <c r="B84" s="58" t="s">
        <v>159</v>
      </c>
      <c r="C84" s="32" t="s">
        <v>53</v>
      </c>
      <c r="D84" s="58"/>
      <c r="E84" s="34">
        <f>E85+E87</f>
        <v>790200</v>
      </c>
    </row>
    <row r="85" spans="1:5" s="27" customFormat="1" ht="52.5">
      <c r="A85" s="28" t="s">
        <v>137</v>
      </c>
      <c r="B85" s="58" t="s">
        <v>159</v>
      </c>
      <c r="C85" s="32" t="s">
        <v>53</v>
      </c>
      <c r="D85" s="58" t="s">
        <v>6</v>
      </c>
      <c r="E85" s="34">
        <f>E86</f>
        <v>542666.5</v>
      </c>
    </row>
    <row r="86" spans="1:5" s="27" customFormat="1" ht="26.25">
      <c r="A86" s="28" t="s">
        <v>26</v>
      </c>
      <c r="B86" s="58" t="s">
        <v>159</v>
      </c>
      <c r="C86" s="32" t="s">
        <v>53</v>
      </c>
      <c r="D86" s="58" t="s">
        <v>4</v>
      </c>
      <c r="E86" s="44">
        <f>приложение_3!F86</f>
        <v>542666.5</v>
      </c>
    </row>
    <row r="87" spans="1:5" s="27" customFormat="1" ht="26.25">
      <c r="A87" s="28" t="s">
        <v>44</v>
      </c>
      <c r="B87" s="58" t="s">
        <v>159</v>
      </c>
      <c r="C87" s="32" t="s">
        <v>53</v>
      </c>
      <c r="D87" s="58" t="s">
        <v>32</v>
      </c>
      <c r="E87" s="34">
        <f>E88</f>
        <v>247533.5</v>
      </c>
    </row>
    <row r="88" spans="1:5" s="27" customFormat="1" ht="26.25">
      <c r="A88" s="28" t="s">
        <v>34</v>
      </c>
      <c r="B88" s="58" t="s">
        <v>159</v>
      </c>
      <c r="C88" s="32" t="s">
        <v>53</v>
      </c>
      <c r="D88" s="58" t="s">
        <v>7</v>
      </c>
      <c r="E88" s="44">
        <f>приложение_3!F88</f>
        <v>247533.5</v>
      </c>
    </row>
    <row r="89" spans="1:5" s="27" customFormat="1" ht="26.25">
      <c r="A89" s="41" t="s">
        <v>396</v>
      </c>
      <c r="B89" s="67" t="s">
        <v>231</v>
      </c>
      <c r="C89" s="43"/>
      <c r="D89" s="67"/>
      <c r="E89" s="22">
        <f>E90</f>
        <v>4623307.97</v>
      </c>
    </row>
    <row r="90" spans="1:5" s="37" customFormat="1" ht="39">
      <c r="A90" s="24" t="s">
        <v>488</v>
      </c>
      <c r="B90" s="65" t="s">
        <v>245</v>
      </c>
      <c r="C90" s="32"/>
      <c r="D90" s="58"/>
      <c r="E90" s="33">
        <f>E91</f>
        <v>4623307.97</v>
      </c>
    </row>
    <row r="91" spans="1:5" s="37" customFormat="1" ht="41.25">
      <c r="A91" s="69" t="s">
        <v>220</v>
      </c>
      <c r="B91" s="65" t="s">
        <v>245</v>
      </c>
      <c r="C91" s="56" t="s">
        <v>56</v>
      </c>
      <c r="D91" s="58"/>
      <c r="E91" s="33">
        <f>E92</f>
        <v>4623307.97</v>
      </c>
    </row>
    <row r="92" spans="1:5" s="37" customFormat="1" ht="26.25">
      <c r="A92" s="156" t="s">
        <v>58</v>
      </c>
      <c r="B92" s="59" t="s">
        <v>245</v>
      </c>
      <c r="C92" s="32" t="s">
        <v>57</v>
      </c>
      <c r="D92" s="58"/>
      <c r="E92" s="34">
        <f>E93+E96+E99+E104+E109</f>
        <v>4623307.97</v>
      </c>
    </row>
    <row r="93" spans="1:5" s="37" customFormat="1" ht="12.75">
      <c r="A93" s="157" t="s">
        <v>266</v>
      </c>
      <c r="B93" s="59" t="s">
        <v>245</v>
      </c>
      <c r="C93" s="32" t="s">
        <v>267</v>
      </c>
      <c r="D93" s="58"/>
      <c r="E93" s="34">
        <f>E94</f>
        <v>1943229.63</v>
      </c>
    </row>
    <row r="94" spans="1:5" s="37" customFormat="1" ht="52.5">
      <c r="A94" s="28" t="s">
        <v>137</v>
      </c>
      <c r="B94" s="59" t="s">
        <v>245</v>
      </c>
      <c r="C94" s="32" t="s">
        <v>267</v>
      </c>
      <c r="D94" s="58" t="s">
        <v>6</v>
      </c>
      <c r="E94" s="34">
        <f>E95</f>
        <v>1943229.63</v>
      </c>
    </row>
    <row r="95" spans="1:5" s="37" customFormat="1" ht="26.25">
      <c r="A95" s="28" t="s">
        <v>26</v>
      </c>
      <c r="B95" s="59" t="s">
        <v>245</v>
      </c>
      <c r="C95" s="32" t="s">
        <v>267</v>
      </c>
      <c r="D95" s="58" t="s">
        <v>4</v>
      </c>
      <c r="E95" s="38">
        <f>приложение_3!F94</f>
        <v>1943229.63</v>
      </c>
    </row>
    <row r="96" spans="1:5" s="27" customFormat="1" ht="12.75">
      <c r="A96" s="157" t="s">
        <v>60</v>
      </c>
      <c r="B96" s="59" t="s">
        <v>245</v>
      </c>
      <c r="C96" s="32" t="s">
        <v>59</v>
      </c>
      <c r="D96" s="58"/>
      <c r="E96" s="34">
        <f>E97</f>
        <v>790000</v>
      </c>
    </row>
    <row r="97" spans="1:5" s="37" customFormat="1" ht="26.25">
      <c r="A97" s="28" t="s">
        <v>44</v>
      </c>
      <c r="B97" s="59" t="s">
        <v>245</v>
      </c>
      <c r="C97" s="32" t="s">
        <v>59</v>
      </c>
      <c r="D97" s="58" t="s">
        <v>32</v>
      </c>
      <c r="E97" s="34">
        <f>E98</f>
        <v>790000</v>
      </c>
    </row>
    <row r="98" spans="1:5" s="37" customFormat="1" ht="26.25">
      <c r="A98" s="28" t="s">
        <v>34</v>
      </c>
      <c r="B98" s="59" t="s">
        <v>245</v>
      </c>
      <c r="C98" s="32" t="s">
        <v>59</v>
      </c>
      <c r="D98" s="58" t="s">
        <v>7</v>
      </c>
      <c r="E98" s="38">
        <f>приложение_3!F97</f>
        <v>790000</v>
      </c>
    </row>
    <row r="99" spans="1:5" s="27" customFormat="1" ht="12.75">
      <c r="A99" s="157" t="s">
        <v>62</v>
      </c>
      <c r="B99" s="59" t="s">
        <v>245</v>
      </c>
      <c r="C99" s="32" t="s">
        <v>61</v>
      </c>
      <c r="D99" s="58"/>
      <c r="E99" s="36">
        <f>E100+E102</f>
        <v>1390078.34</v>
      </c>
    </row>
    <row r="100" spans="1:5" s="27" customFormat="1" ht="38.25" customHeight="1">
      <c r="A100" s="28" t="s">
        <v>137</v>
      </c>
      <c r="B100" s="59" t="s">
        <v>245</v>
      </c>
      <c r="C100" s="32" t="s">
        <v>61</v>
      </c>
      <c r="D100" s="58" t="s">
        <v>6</v>
      </c>
      <c r="E100" s="36">
        <f>E101</f>
        <v>1380078.34</v>
      </c>
    </row>
    <row r="101" spans="1:5" s="27" customFormat="1" ht="26.25">
      <c r="A101" s="28" t="s">
        <v>26</v>
      </c>
      <c r="B101" s="59" t="s">
        <v>245</v>
      </c>
      <c r="C101" s="35" t="s">
        <v>61</v>
      </c>
      <c r="D101" s="58" t="s">
        <v>4</v>
      </c>
      <c r="E101" s="38">
        <f>приложение_3!F100</f>
        <v>1380078.34</v>
      </c>
    </row>
    <row r="102" spans="1:5" s="27" customFormat="1" ht="26.25">
      <c r="A102" s="28" t="s">
        <v>44</v>
      </c>
      <c r="B102" s="59" t="s">
        <v>245</v>
      </c>
      <c r="C102" s="35" t="s">
        <v>61</v>
      </c>
      <c r="D102" s="59" t="s">
        <v>32</v>
      </c>
      <c r="E102" s="36">
        <f>E103</f>
        <v>10000</v>
      </c>
    </row>
    <row r="103" spans="1:5" s="27" customFormat="1" ht="26.25">
      <c r="A103" s="28" t="s">
        <v>34</v>
      </c>
      <c r="B103" s="59" t="s">
        <v>245</v>
      </c>
      <c r="C103" s="35" t="s">
        <v>61</v>
      </c>
      <c r="D103" s="59" t="s">
        <v>7</v>
      </c>
      <c r="E103" s="38">
        <f>приложение_3!F102</f>
        <v>10000</v>
      </c>
    </row>
    <row r="104" spans="1:5" s="27" customFormat="1" ht="12.75">
      <c r="A104" s="157" t="s">
        <v>64</v>
      </c>
      <c r="B104" s="59" t="s">
        <v>245</v>
      </c>
      <c r="C104" s="32" t="s">
        <v>63</v>
      </c>
      <c r="D104" s="58"/>
      <c r="E104" s="36">
        <f>E105+E107</f>
        <v>285000</v>
      </c>
    </row>
    <row r="105" spans="1:5" s="27" customFormat="1" ht="52.5">
      <c r="A105" s="28" t="s">
        <v>137</v>
      </c>
      <c r="B105" s="59" t="s">
        <v>245</v>
      </c>
      <c r="C105" s="35" t="s">
        <v>63</v>
      </c>
      <c r="D105" s="59" t="s">
        <v>6</v>
      </c>
      <c r="E105" s="36">
        <f>E106</f>
        <v>263000</v>
      </c>
    </row>
    <row r="106" spans="1:5" s="27" customFormat="1" ht="33.75" customHeight="1">
      <c r="A106" s="28" t="s">
        <v>26</v>
      </c>
      <c r="B106" s="59" t="s">
        <v>245</v>
      </c>
      <c r="C106" s="32" t="s">
        <v>63</v>
      </c>
      <c r="D106" s="59" t="s">
        <v>4</v>
      </c>
      <c r="E106" s="38">
        <f>приложение_3!F105</f>
        <v>263000</v>
      </c>
    </row>
    <row r="107" spans="1:5" s="27" customFormat="1" ht="36" customHeight="1">
      <c r="A107" s="28" t="s">
        <v>33</v>
      </c>
      <c r="B107" s="59" t="s">
        <v>245</v>
      </c>
      <c r="C107" s="32" t="s">
        <v>63</v>
      </c>
      <c r="D107" s="59" t="s">
        <v>32</v>
      </c>
      <c r="E107" s="36">
        <f>E108</f>
        <v>22000</v>
      </c>
    </row>
    <row r="108" spans="1:5" s="27" customFormat="1" ht="26.25">
      <c r="A108" s="28" t="s">
        <v>34</v>
      </c>
      <c r="B108" s="59" t="s">
        <v>245</v>
      </c>
      <c r="C108" s="32" t="s">
        <v>63</v>
      </c>
      <c r="D108" s="59" t="s">
        <v>7</v>
      </c>
      <c r="E108" s="38">
        <f>приложение_3!F107</f>
        <v>22000</v>
      </c>
    </row>
    <row r="109" spans="1:5" s="27" customFormat="1" ht="26.25">
      <c r="A109" s="157" t="s">
        <v>248</v>
      </c>
      <c r="B109" s="59" t="s">
        <v>245</v>
      </c>
      <c r="C109" s="32" t="s">
        <v>249</v>
      </c>
      <c r="D109" s="59"/>
      <c r="E109" s="36">
        <f>E110+E112</f>
        <v>215000</v>
      </c>
    </row>
    <row r="110" spans="1:5" s="27" customFormat="1" ht="52.5">
      <c r="A110" s="28" t="s">
        <v>250</v>
      </c>
      <c r="B110" s="59" t="s">
        <v>245</v>
      </c>
      <c r="C110" s="32" t="s">
        <v>249</v>
      </c>
      <c r="D110" s="59">
        <v>100</v>
      </c>
      <c r="E110" s="36">
        <f>E111</f>
        <v>100000</v>
      </c>
    </row>
    <row r="111" spans="1:5" s="27" customFormat="1" ht="26.25">
      <c r="A111" s="28" t="s">
        <v>251</v>
      </c>
      <c r="B111" s="59" t="s">
        <v>245</v>
      </c>
      <c r="C111" s="32" t="s">
        <v>249</v>
      </c>
      <c r="D111" s="59" t="s">
        <v>4</v>
      </c>
      <c r="E111" s="38">
        <f>приложение_3!F110</f>
        <v>100000</v>
      </c>
    </row>
    <row r="112" spans="1:5" s="27" customFormat="1" ht="26.25">
      <c r="A112" s="28" t="s">
        <v>44</v>
      </c>
      <c r="B112" s="59" t="s">
        <v>245</v>
      </c>
      <c r="C112" s="32" t="s">
        <v>249</v>
      </c>
      <c r="D112" s="59" t="s">
        <v>32</v>
      </c>
      <c r="E112" s="36">
        <f>E113</f>
        <v>115000</v>
      </c>
    </row>
    <row r="113" spans="1:5" s="27" customFormat="1" ht="26.25">
      <c r="A113" s="28" t="s">
        <v>34</v>
      </c>
      <c r="B113" s="59" t="s">
        <v>245</v>
      </c>
      <c r="C113" s="32" t="s">
        <v>249</v>
      </c>
      <c r="D113" s="59" t="s">
        <v>7</v>
      </c>
      <c r="E113" s="38">
        <f>приложение_3!F112</f>
        <v>115000</v>
      </c>
    </row>
    <row r="114" spans="1:5" s="27" customFormat="1" ht="12.75">
      <c r="A114" s="41" t="s">
        <v>214</v>
      </c>
      <c r="B114" s="67" t="s">
        <v>232</v>
      </c>
      <c r="C114" s="43"/>
      <c r="D114" s="67"/>
      <c r="E114" s="22">
        <f>E133+E115</f>
        <v>28909799</v>
      </c>
    </row>
    <row r="115" spans="1:5" s="27" customFormat="1" ht="12.75">
      <c r="A115" s="24" t="s">
        <v>13</v>
      </c>
      <c r="B115" s="62" t="s">
        <v>160</v>
      </c>
      <c r="C115" s="32"/>
      <c r="D115" s="58"/>
      <c r="E115" s="33">
        <f>E116</f>
        <v>28409799</v>
      </c>
    </row>
    <row r="116" spans="1:5" s="27" customFormat="1" ht="41.25">
      <c r="A116" s="69" t="s">
        <v>150</v>
      </c>
      <c r="B116" s="62" t="s">
        <v>160</v>
      </c>
      <c r="C116" s="56" t="s">
        <v>65</v>
      </c>
      <c r="D116" s="58"/>
      <c r="E116" s="33">
        <f>E117</f>
        <v>28409799</v>
      </c>
    </row>
    <row r="117" spans="1:5" s="27" customFormat="1" ht="32.25" customHeight="1">
      <c r="A117" s="156" t="s">
        <v>67</v>
      </c>
      <c r="B117" s="58" t="s">
        <v>160</v>
      </c>
      <c r="C117" s="32" t="s">
        <v>66</v>
      </c>
      <c r="D117" s="58"/>
      <c r="E117" s="34">
        <f>E118+E121+E124+E127+E130</f>
        <v>28409799</v>
      </c>
    </row>
    <row r="118" spans="1:5" s="27" customFormat="1" ht="12.75">
      <c r="A118" s="157" t="s">
        <v>69</v>
      </c>
      <c r="B118" s="58" t="s">
        <v>160</v>
      </c>
      <c r="C118" s="32" t="s">
        <v>68</v>
      </c>
      <c r="D118" s="58"/>
      <c r="E118" s="34">
        <f>E119</f>
        <v>19245718</v>
      </c>
    </row>
    <row r="119" spans="1:5" s="27" customFormat="1" ht="33" customHeight="1">
      <c r="A119" s="28" t="s">
        <v>44</v>
      </c>
      <c r="B119" s="58" t="s">
        <v>160</v>
      </c>
      <c r="C119" s="32" t="s">
        <v>68</v>
      </c>
      <c r="D119" s="58" t="s">
        <v>32</v>
      </c>
      <c r="E119" s="34">
        <f>E120</f>
        <v>19245718</v>
      </c>
    </row>
    <row r="120" spans="1:5" s="27" customFormat="1" ht="30.75" customHeight="1">
      <c r="A120" s="28" t="s">
        <v>34</v>
      </c>
      <c r="B120" s="58" t="s">
        <v>160</v>
      </c>
      <c r="C120" s="32" t="s">
        <v>68</v>
      </c>
      <c r="D120" s="58" t="s">
        <v>7</v>
      </c>
      <c r="E120" s="44">
        <f>приложение_3!F119</f>
        <v>19245718</v>
      </c>
    </row>
    <row r="121" spans="1:5" ht="12.75">
      <c r="A121" s="157" t="s">
        <v>71</v>
      </c>
      <c r="B121" s="58" t="s">
        <v>160</v>
      </c>
      <c r="C121" s="32" t="s">
        <v>70</v>
      </c>
      <c r="D121" s="58"/>
      <c r="E121" s="34">
        <f>E122</f>
        <v>6851461</v>
      </c>
    </row>
    <row r="122" spans="1:5" ht="26.25">
      <c r="A122" s="87" t="s">
        <v>44</v>
      </c>
      <c r="B122" s="58" t="s">
        <v>160</v>
      </c>
      <c r="C122" s="32" t="s">
        <v>70</v>
      </c>
      <c r="D122" s="58" t="s">
        <v>32</v>
      </c>
      <c r="E122" s="34">
        <f>E123</f>
        <v>6851461</v>
      </c>
    </row>
    <row r="123" spans="1:5" ht="26.25">
      <c r="A123" s="87" t="s">
        <v>34</v>
      </c>
      <c r="B123" s="58" t="s">
        <v>160</v>
      </c>
      <c r="C123" s="32" t="s">
        <v>70</v>
      </c>
      <c r="D123" s="58" t="s">
        <v>7</v>
      </c>
      <c r="E123" s="44">
        <f>приложение_3!F122</f>
        <v>6851461</v>
      </c>
    </row>
    <row r="124" spans="1:5" ht="12.75">
      <c r="A124" s="157" t="s">
        <v>171</v>
      </c>
      <c r="B124" s="58" t="s">
        <v>160</v>
      </c>
      <c r="C124" s="32" t="s">
        <v>151</v>
      </c>
      <c r="D124" s="58"/>
      <c r="E124" s="34">
        <f>E125</f>
        <v>186000</v>
      </c>
    </row>
    <row r="125" spans="1:5" ht="26.25">
      <c r="A125" s="28" t="s">
        <v>33</v>
      </c>
      <c r="B125" s="58" t="s">
        <v>160</v>
      </c>
      <c r="C125" s="32" t="s">
        <v>151</v>
      </c>
      <c r="D125" s="58" t="s">
        <v>32</v>
      </c>
      <c r="E125" s="34">
        <f>E126</f>
        <v>186000</v>
      </c>
    </row>
    <row r="126" spans="1:5" ht="33" customHeight="1">
      <c r="A126" s="28" t="s">
        <v>34</v>
      </c>
      <c r="B126" s="58" t="s">
        <v>160</v>
      </c>
      <c r="C126" s="32" t="s">
        <v>151</v>
      </c>
      <c r="D126" s="58" t="s">
        <v>7</v>
      </c>
      <c r="E126" s="44">
        <f>приложение_3!F125</f>
        <v>186000</v>
      </c>
    </row>
    <row r="127" spans="1:5" s="23" customFormat="1" ht="26.25">
      <c r="A127" s="157" t="s">
        <v>145</v>
      </c>
      <c r="B127" s="58" t="s">
        <v>160</v>
      </c>
      <c r="C127" s="32" t="s">
        <v>72</v>
      </c>
      <c r="D127" s="58"/>
      <c r="E127" s="34">
        <f>E128</f>
        <v>1526620</v>
      </c>
    </row>
    <row r="128" spans="1:5" s="27" customFormat="1" ht="26.25">
      <c r="A128" s="28" t="s">
        <v>33</v>
      </c>
      <c r="B128" s="58" t="s">
        <v>160</v>
      </c>
      <c r="C128" s="32" t="s">
        <v>72</v>
      </c>
      <c r="D128" s="58" t="s">
        <v>32</v>
      </c>
      <c r="E128" s="34">
        <f>E129</f>
        <v>1526620</v>
      </c>
    </row>
    <row r="129" spans="1:5" s="27" customFormat="1" ht="26.25">
      <c r="A129" s="28" t="s">
        <v>34</v>
      </c>
      <c r="B129" s="58" t="s">
        <v>160</v>
      </c>
      <c r="C129" s="32" t="s">
        <v>72</v>
      </c>
      <c r="D129" s="58" t="s">
        <v>7</v>
      </c>
      <c r="E129" s="44">
        <f>приложение_3!F128</f>
        <v>1526620</v>
      </c>
    </row>
    <row r="130" spans="1:5" s="27" customFormat="1" ht="12.75">
      <c r="A130" s="157" t="s">
        <v>421</v>
      </c>
      <c r="B130" s="58" t="s">
        <v>160</v>
      </c>
      <c r="C130" s="32" t="s">
        <v>420</v>
      </c>
      <c r="D130" s="58"/>
      <c r="E130" s="34">
        <f>E131</f>
        <v>600000</v>
      </c>
    </row>
    <row r="131" spans="1:5" s="27" customFormat="1" ht="26.25">
      <c r="A131" s="28" t="s">
        <v>33</v>
      </c>
      <c r="B131" s="58" t="s">
        <v>160</v>
      </c>
      <c r="C131" s="32" t="s">
        <v>420</v>
      </c>
      <c r="D131" s="58" t="s">
        <v>32</v>
      </c>
      <c r="E131" s="34">
        <f>E132</f>
        <v>600000</v>
      </c>
    </row>
    <row r="132" spans="1:5" s="27" customFormat="1" ht="26.25">
      <c r="A132" s="28" t="s">
        <v>34</v>
      </c>
      <c r="B132" s="58" t="s">
        <v>160</v>
      </c>
      <c r="C132" s="32" t="s">
        <v>420</v>
      </c>
      <c r="D132" s="58" t="s">
        <v>7</v>
      </c>
      <c r="E132" s="44">
        <f>приложение_3!F131</f>
        <v>600000</v>
      </c>
    </row>
    <row r="133" spans="1:5" s="27" customFormat="1" ht="12.75">
      <c r="A133" s="31" t="s">
        <v>14</v>
      </c>
      <c r="B133" s="62" t="s">
        <v>161</v>
      </c>
      <c r="C133" s="32"/>
      <c r="D133" s="58"/>
      <c r="E133" s="33">
        <f>E134</f>
        <v>500000</v>
      </c>
    </row>
    <row r="134" spans="1:5" s="27" customFormat="1" ht="41.25">
      <c r="A134" s="69" t="s">
        <v>146</v>
      </c>
      <c r="B134" s="62" t="s">
        <v>161</v>
      </c>
      <c r="C134" s="49" t="s">
        <v>147</v>
      </c>
      <c r="D134" s="58"/>
      <c r="E134" s="33">
        <f>E135</f>
        <v>500000</v>
      </c>
    </row>
    <row r="135" spans="1:5" s="27" customFormat="1" ht="39">
      <c r="A135" s="156" t="s">
        <v>172</v>
      </c>
      <c r="B135" s="58" t="s">
        <v>161</v>
      </c>
      <c r="C135" s="35" t="s">
        <v>148</v>
      </c>
      <c r="D135" s="59"/>
      <c r="E135" s="34">
        <f>E136</f>
        <v>500000</v>
      </c>
    </row>
    <row r="136" spans="1:5" s="27" customFormat="1" ht="30" customHeight="1">
      <c r="A136" s="157" t="s">
        <v>149</v>
      </c>
      <c r="B136" s="58" t="s">
        <v>161</v>
      </c>
      <c r="C136" s="32" t="s">
        <v>253</v>
      </c>
      <c r="D136" s="58"/>
      <c r="E136" s="34">
        <f>E137</f>
        <v>500000</v>
      </c>
    </row>
    <row r="137" spans="1:5" s="37" customFormat="1" ht="26.25">
      <c r="A137" s="28" t="s">
        <v>44</v>
      </c>
      <c r="B137" s="58" t="s">
        <v>161</v>
      </c>
      <c r="C137" s="35" t="s">
        <v>253</v>
      </c>
      <c r="D137" s="58" t="s">
        <v>32</v>
      </c>
      <c r="E137" s="34">
        <f>E138</f>
        <v>500000</v>
      </c>
    </row>
    <row r="138" spans="1:5" s="37" customFormat="1" ht="26.25">
      <c r="A138" s="28" t="s">
        <v>34</v>
      </c>
      <c r="B138" s="58" t="s">
        <v>161</v>
      </c>
      <c r="C138" s="35" t="s">
        <v>253</v>
      </c>
      <c r="D138" s="59" t="s">
        <v>7</v>
      </c>
      <c r="E138" s="44">
        <f>приложение_3!F137</f>
        <v>500000</v>
      </c>
    </row>
    <row r="139" spans="1:5" s="37" customFormat="1" ht="12.75">
      <c r="A139" s="41" t="s">
        <v>215</v>
      </c>
      <c r="B139" s="67" t="s">
        <v>233</v>
      </c>
      <c r="C139" s="43"/>
      <c r="D139" s="67"/>
      <c r="E139" s="22">
        <f>E140+E151+E183</f>
        <v>61683143.07000001</v>
      </c>
    </row>
    <row r="140" spans="1:5" s="37" customFormat="1" ht="12.75">
      <c r="A140" s="24" t="s">
        <v>15</v>
      </c>
      <c r="B140" s="60" t="s">
        <v>162</v>
      </c>
      <c r="C140" s="49"/>
      <c r="D140" s="58"/>
      <c r="E140" s="33">
        <f>E141+E146</f>
        <v>1453870</v>
      </c>
    </row>
    <row r="141" spans="1:5" s="37" customFormat="1" ht="27">
      <c r="A141" s="69" t="s">
        <v>152</v>
      </c>
      <c r="B141" s="60" t="s">
        <v>162</v>
      </c>
      <c r="C141" s="49" t="s">
        <v>73</v>
      </c>
      <c r="D141" s="58"/>
      <c r="E141" s="33">
        <f>E142</f>
        <v>1271870</v>
      </c>
    </row>
    <row r="142" spans="1:5" s="37" customFormat="1" ht="26.25">
      <c r="A142" s="156" t="s">
        <v>75</v>
      </c>
      <c r="B142" s="59" t="s">
        <v>162</v>
      </c>
      <c r="C142" s="35" t="s">
        <v>74</v>
      </c>
      <c r="D142" s="58"/>
      <c r="E142" s="34">
        <f>E143</f>
        <v>1271870</v>
      </c>
    </row>
    <row r="143" spans="1:5" s="37" customFormat="1" ht="52.5">
      <c r="A143" s="157" t="s">
        <v>77</v>
      </c>
      <c r="B143" s="59" t="s">
        <v>162</v>
      </c>
      <c r="C143" s="35" t="s">
        <v>76</v>
      </c>
      <c r="D143" s="58"/>
      <c r="E143" s="34">
        <f>E144</f>
        <v>1271870</v>
      </c>
    </row>
    <row r="144" spans="1:5" s="37" customFormat="1" ht="26.25">
      <c r="A144" s="28" t="s">
        <v>44</v>
      </c>
      <c r="B144" s="59" t="s">
        <v>162</v>
      </c>
      <c r="C144" s="35" t="s">
        <v>76</v>
      </c>
      <c r="D144" s="58" t="s">
        <v>32</v>
      </c>
      <c r="E144" s="34">
        <f>E145</f>
        <v>1271870</v>
      </c>
    </row>
    <row r="145" spans="1:5" s="27" customFormat="1" ht="26.25">
      <c r="A145" s="28" t="s">
        <v>34</v>
      </c>
      <c r="B145" s="59" t="s">
        <v>162</v>
      </c>
      <c r="C145" s="35" t="s">
        <v>76</v>
      </c>
      <c r="D145" s="58" t="s">
        <v>7</v>
      </c>
      <c r="E145" s="44">
        <f>приложение_3!F144</f>
        <v>1271870</v>
      </c>
    </row>
    <row r="146" spans="1:5" s="27" customFormat="1" ht="41.25">
      <c r="A146" s="69" t="s">
        <v>146</v>
      </c>
      <c r="B146" s="60" t="s">
        <v>162</v>
      </c>
      <c r="C146" s="49" t="s">
        <v>147</v>
      </c>
      <c r="D146" s="62"/>
      <c r="E146" s="33">
        <f>E147</f>
        <v>182000</v>
      </c>
    </row>
    <row r="147" spans="1:5" s="27" customFormat="1" ht="39">
      <c r="A147" s="156" t="s">
        <v>172</v>
      </c>
      <c r="B147" s="59" t="s">
        <v>162</v>
      </c>
      <c r="C147" s="35" t="s">
        <v>148</v>
      </c>
      <c r="D147" s="58"/>
      <c r="E147" s="34">
        <f>E148</f>
        <v>182000</v>
      </c>
    </row>
    <row r="148" spans="1:5" s="27" customFormat="1" ht="26.25">
      <c r="A148" s="157" t="s">
        <v>221</v>
      </c>
      <c r="B148" s="59" t="s">
        <v>162</v>
      </c>
      <c r="C148" s="35" t="s">
        <v>252</v>
      </c>
      <c r="D148" s="58"/>
      <c r="E148" s="34">
        <f>E149</f>
        <v>182000</v>
      </c>
    </row>
    <row r="149" spans="1:5" s="27" customFormat="1" ht="26.25">
      <c r="A149" s="28" t="s">
        <v>44</v>
      </c>
      <c r="B149" s="59" t="s">
        <v>162</v>
      </c>
      <c r="C149" s="35" t="s">
        <v>252</v>
      </c>
      <c r="D149" s="58" t="s">
        <v>32</v>
      </c>
      <c r="E149" s="34">
        <f>E150</f>
        <v>182000</v>
      </c>
    </row>
    <row r="150" spans="1:5" s="27" customFormat="1" ht="26.25">
      <c r="A150" s="28" t="s">
        <v>34</v>
      </c>
      <c r="B150" s="59" t="s">
        <v>162</v>
      </c>
      <c r="C150" s="35" t="s">
        <v>252</v>
      </c>
      <c r="D150" s="58" t="s">
        <v>7</v>
      </c>
      <c r="E150" s="44">
        <f>приложение_3!F149</f>
        <v>182000</v>
      </c>
    </row>
    <row r="151" spans="1:5" s="27" customFormat="1" ht="12.75">
      <c r="A151" s="31" t="s">
        <v>16</v>
      </c>
      <c r="B151" s="62" t="s">
        <v>163</v>
      </c>
      <c r="C151" s="32"/>
      <c r="D151" s="58"/>
      <c r="E151" s="33">
        <f>E152+E157+E165+E178</f>
        <v>24133417.080000002</v>
      </c>
    </row>
    <row r="152" spans="1:5" s="27" customFormat="1" ht="41.25">
      <c r="A152" s="69" t="s">
        <v>222</v>
      </c>
      <c r="B152" s="60" t="s">
        <v>163</v>
      </c>
      <c r="C152" s="49" t="s">
        <v>111</v>
      </c>
      <c r="D152" s="58"/>
      <c r="E152" s="33">
        <f>E153</f>
        <v>264000</v>
      </c>
    </row>
    <row r="153" spans="1:5" s="27" customFormat="1" ht="39">
      <c r="A153" s="156" t="s">
        <v>201</v>
      </c>
      <c r="B153" s="59" t="s">
        <v>163</v>
      </c>
      <c r="C153" s="35" t="s">
        <v>112</v>
      </c>
      <c r="D153" s="58"/>
      <c r="E153" s="34">
        <f>E154</f>
        <v>264000</v>
      </c>
    </row>
    <row r="154" spans="1:5" s="27" customFormat="1" ht="26.25">
      <c r="A154" s="157" t="s">
        <v>113</v>
      </c>
      <c r="B154" s="59" t="s">
        <v>163</v>
      </c>
      <c r="C154" s="35" t="s">
        <v>183</v>
      </c>
      <c r="D154" s="58"/>
      <c r="E154" s="34">
        <f>E155</f>
        <v>264000</v>
      </c>
    </row>
    <row r="155" spans="1:5" s="27" customFormat="1" ht="12.75">
      <c r="A155" s="28" t="s">
        <v>36</v>
      </c>
      <c r="B155" s="59" t="s">
        <v>163</v>
      </c>
      <c r="C155" s="35" t="s">
        <v>183</v>
      </c>
      <c r="D155" s="58" t="s">
        <v>35</v>
      </c>
      <c r="E155" s="34">
        <f>E156</f>
        <v>264000</v>
      </c>
    </row>
    <row r="156" spans="1:5" s="27" customFormat="1" ht="39">
      <c r="A156" s="28" t="s">
        <v>210</v>
      </c>
      <c r="B156" s="59" t="s">
        <v>163</v>
      </c>
      <c r="C156" s="35" t="s">
        <v>183</v>
      </c>
      <c r="D156" s="58" t="s">
        <v>78</v>
      </c>
      <c r="E156" s="44">
        <f>приложение_3!F155</f>
        <v>264000</v>
      </c>
    </row>
    <row r="157" spans="1:5" s="27" customFormat="1" ht="27">
      <c r="A157" s="69" t="s">
        <v>152</v>
      </c>
      <c r="B157" s="62" t="s">
        <v>163</v>
      </c>
      <c r="C157" s="56" t="s">
        <v>73</v>
      </c>
      <c r="D157" s="58"/>
      <c r="E157" s="33">
        <f>E158</f>
        <v>3623310.53</v>
      </c>
    </row>
    <row r="158" spans="1:5" s="27" customFormat="1" ht="26.25">
      <c r="A158" s="156" t="s">
        <v>75</v>
      </c>
      <c r="B158" s="58" t="s">
        <v>163</v>
      </c>
      <c r="C158" s="32" t="s">
        <v>74</v>
      </c>
      <c r="D158" s="58"/>
      <c r="E158" s="34">
        <f>E162+E159</f>
        <v>3623310.53</v>
      </c>
    </row>
    <row r="159" spans="1:5" s="37" customFormat="1" ht="26.25">
      <c r="A159" s="157" t="s">
        <v>261</v>
      </c>
      <c r="B159" s="58" t="s">
        <v>163</v>
      </c>
      <c r="C159" s="32" t="s">
        <v>260</v>
      </c>
      <c r="D159" s="58"/>
      <c r="E159" s="34">
        <f>E160</f>
        <v>3147310.53</v>
      </c>
    </row>
    <row r="160" spans="1:5" s="37" customFormat="1" ht="26.25">
      <c r="A160" s="28" t="s">
        <v>44</v>
      </c>
      <c r="B160" s="58" t="s">
        <v>163</v>
      </c>
      <c r="C160" s="32" t="s">
        <v>260</v>
      </c>
      <c r="D160" s="58" t="s">
        <v>32</v>
      </c>
      <c r="E160" s="34">
        <f>E161</f>
        <v>3147310.53</v>
      </c>
    </row>
    <row r="161" spans="1:5" s="37" customFormat="1" ht="26.25">
      <c r="A161" s="28" t="s">
        <v>34</v>
      </c>
      <c r="B161" s="58" t="s">
        <v>163</v>
      </c>
      <c r="C161" s="32" t="s">
        <v>260</v>
      </c>
      <c r="D161" s="58" t="s">
        <v>7</v>
      </c>
      <c r="E161" s="44">
        <f>приложение_3!F160</f>
        <v>3147310.53</v>
      </c>
    </row>
    <row r="162" spans="1:5" s="27" customFormat="1" ht="26.25">
      <c r="A162" s="157" t="s">
        <v>202</v>
      </c>
      <c r="B162" s="58" t="s">
        <v>163</v>
      </c>
      <c r="C162" s="32" t="s">
        <v>200</v>
      </c>
      <c r="D162" s="58"/>
      <c r="E162" s="34">
        <f>E163</f>
        <v>476000</v>
      </c>
    </row>
    <row r="163" spans="1:5" s="27" customFormat="1" ht="12.75">
      <c r="A163" s="28" t="s">
        <v>36</v>
      </c>
      <c r="B163" s="58" t="s">
        <v>163</v>
      </c>
      <c r="C163" s="32" t="s">
        <v>200</v>
      </c>
      <c r="D163" s="58" t="s">
        <v>35</v>
      </c>
      <c r="E163" s="34">
        <f>E164</f>
        <v>476000</v>
      </c>
    </row>
    <row r="164" spans="1:5" s="37" customFormat="1" ht="39">
      <c r="A164" s="28" t="s">
        <v>210</v>
      </c>
      <c r="B164" s="58" t="s">
        <v>163</v>
      </c>
      <c r="C164" s="32" t="s">
        <v>200</v>
      </c>
      <c r="D164" s="58" t="s">
        <v>78</v>
      </c>
      <c r="E164" s="44">
        <f>приложение_3!F163</f>
        <v>476000</v>
      </c>
    </row>
    <row r="165" spans="1:5" ht="41.25">
      <c r="A165" s="69" t="s">
        <v>139</v>
      </c>
      <c r="B165" s="62" t="s">
        <v>163</v>
      </c>
      <c r="C165" s="56" t="s">
        <v>79</v>
      </c>
      <c r="D165" s="58"/>
      <c r="E165" s="33">
        <f>E166</f>
        <v>20161106.55</v>
      </c>
    </row>
    <row r="166" spans="1:5" ht="26.25">
      <c r="A166" s="156" t="s">
        <v>135</v>
      </c>
      <c r="B166" s="58" t="s">
        <v>163</v>
      </c>
      <c r="C166" s="32" t="s">
        <v>80</v>
      </c>
      <c r="D166" s="58"/>
      <c r="E166" s="34">
        <f>E167+E172+E175</f>
        <v>20161106.55</v>
      </c>
    </row>
    <row r="167" spans="1:5" s="23" customFormat="1" ht="12.75">
      <c r="A167" s="157" t="s">
        <v>81</v>
      </c>
      <c r="B167" s="58" t="s">
        <v>163</v>
      </c>
      <c r="C167" s="32" t="s">
        <v>131</v>
      </c>
      <c r="D167" s="58"/>
      <c r="E167" s="34">
        <f>E168+E170</f>
        <v>14718718.4</v>
      </c>
    </row>
    <row r="168" spans="1:5" ht="26.25">
      <c r="A168" s="28" t="s">
        <v>44</v>
      </c>
      <c r="B168" s="57" t="s">
        <v>163</v>
      </c>
      <c r="C168" s="25" t="s">
        <v>131</v>
      </c>
      <c r="D168" s="58" t="s">
        <v>32</v>
      </c>
      <c r="E168" s="34">
        <f>E169</f>
        <v>2718718.4</v>
      </c>
    </row>
    <row r="169" spans="1:5" ht="26.25">
      <c r="A169" s="28" t="s">
        <v>34</v>
      </c>
      <c r="B169" s="57" t="s">
        <v>163</v>
      </c>
      <c r="C169" s="25" t="s">
        <v>131</v>
      </c>
      <c r="D169" s="58" t="s">
        <v>7</v>
      </c>
      <c r="E169" s="38">
        <f>приложение_3!F168</f>
        <v>2718718.4</v>
      </c>
    </row>
    <row r="170" spans="1:5" s="23" customFormat="1" ht="12.75">
      <c r="A170" s="28" t="s">
        <v>36</v>
      </c>
      <c r="B170" s="57" t="s">
        <v>163</v>
      </c>
      <c r="C170" s="25" t="s">
        <v>131</v>
      </c>
      <c r="D170" s="58" t="s">
        <v>35</v>
      </c>
      <c r="E170" s="34">
        <f>E171</f>
        <v>12000000</v>
      </c>
    </row>
    <row r="171" spans="1:5" s="27" customFormat="1" ht="39">
      <c r="A171" s="28" t="s">
        <v>210</v>
      </c>
      <c r="B171" s="58" t="s">
        <v>163</v>
      </c>
      <c r="C171" s="32" t="s">
        <v>131</v>
      </c>
      <c r="D171" s="58" t="s">
        <v>78</v>
      </c>
      <c r="E171" s="44">
        <f>приложение_3!F170</f>
        <v>12000000</v>
      </c>
    </row>
    <row r="172" spans="1:5" s="27" customFormat="1" ht="26.25">
      <c r="A172" s="157" t="s">
        <v>256</v>
      </c>
      <c r="B172" s="58" t="s">
        <v>163</v>
      </c>
      <c r="C172" s="32" t="s">
        <v>257</v>
      </c>
      <c r="D172" s="58"/>
      <c r="E172" s="36">
        <f>E173</f>
        <v>1208500</v>
      </c>
    </row>
    <row r="173" spans="1:5" s="45" customFormat="1" ht="32.25" customHeight="1">
      <c r="A173" s="87" t="s">
        <v>44</v>
      </c>
      <c r="B173" s="58" t="s">
        <v>163</v>
      </c>
      <c r="C173" s="32" t="s">
        <v>257</v>
      </c>
      <c r="D173" s="58" t="s">
        <v>32</v>
      </c>
      <c r="E173" s="36">
        <f>E174</f>
        <v>1208500</v>
      </c>
    </row>
    <row r="174" spans="1:5" ht="26.25">
      <c r="A174" s="87" t="s">
        <v>34</v>
      </c>
      <c r="B174" s="58" t="s">
        <v>163</v>
      </c>
      <c r="C174" s="32" t="s">
        <v>257</v>
      </c>
      <c r="D174" s="58" t="s">
        <v>7</v>
      </c>
      <c r="E174" s="38">
        <f>приложение_3!F173</f>
        <v>1208500</v>
      </c>
    </row>
    <row r="175" spans="1:5" ht="132">
      <c r="A175" s="157" t="s">
        <v>436</v>
      </c>
      <c r="B175" s="58" t="s">
        <v>163</v>
      </c>
      <c r="C175" s="32" t="s">
        <v>289</v>
      </c>
      <c r="D175" s="58"/>
      <c r="E175" s="36">
        <f>E176</f>
        <v>4233888.15</v>
      </c>
    </row>
    <row r="176" spans="1:5" ht="26.25">
      <c r="A176" s="87" t="s">
        <v>44</v>
      </c>
      <c r="B176" s="58" t="s">
        <v>163</v>
      </c>
      <c r="C176" s="32" t="s">
        <v>289</v>
      </c>
      <c r="D176" s="58" t="s">
        <v>32</v>
      </c>
      <c r="E176" s="36">
        <f>E177</f>
        <v>4233888.15</v>
      </c>
    </row>
    <row r="177" spans="1:5" ht="26.25">
      <c r="A177" s="87" t="s">
        <v>34</v>
      </c>
      <c r="B177" s="58" t="s">
        <v>163</v>
      </c>
      <c r="C177" s="32" t="s">
        <v>289</v>
      </c>
      <c r="D177" s="58" t="s">
        <v>7</v>
      </c>
      <c r="E177" s="38">
        <f>приложение_3!F176</f>
        <v>4233888.15</v>
      </c>
    </row>
    <row r="178" spans="1:5" ht="41.25">
      <c r="A178" s="69" t="s">
        <v>146</v>
      </c>
      <c r="B178" s="62" t="s">
        <v>163</v>
      </c>
      <c r="C178" s="56" t="s">
        <v>147</v>
      </c>
      <c r="D178" s="58"/>
      <c r="E178" s="33">
        <f>E179</f>
        <v>85000</v>
      </c>
    </row>
    <row r="179" spans="1:5" ht="39">
      <c r="A179" s="156" t="s">
        <v>172</v>
      </c>
      <c r="B179" s="58" t="s">
        <v>163</v>
      </c>
      <c r="C179" s="32" t="s">
        <v>148</v>
      </c>
      <c r="D179" s="58"/>
      <c r="E179" s="36">
        <f>E180</f>
        <v>85000</v>
      </c>
    </row>
    <row r="180" spans="1:5" ht="26.25">
      <c r="A180" s="157" t="s">
        <v>221</v>
      </c>
      <c r="B180" s="58" t="s">
        <v>163</v>
      </c>
      <c r="C180" s="32" t="s">
        <v>252</v>
      </c>
      <c r="D180" s="58"/>
      <c r="E180" s="36">
        <f>E181</f>
        <v>85000</v>
      </c>
    </row>
    <row r="181" spans="1:5" ht="26.25">
      <c r="A181" s="28" t="s">
        <v>44</v>
      </c>
      <c r="B181" s="58" t="s">
        <v>163</v>
      </c>
      <c r="C181" s="32" t="s">
        <v>252</v>
      </c>
      <c r="D181" s="58" t="s">
        <v>32</v>
      </c>
      <c r="E181" s="36">
        <f>E182</f>
        <v>85000</v>
      </c>
    </row>
    <row r="182" spans="1:5" ht="26.25">
      <c r="A182" s="28" t="s">
        <v>34</v>
      </c>
      <c r="B182" s="58" t="s">
        <v>163</v>
      </c>
      <c r="C182" s="32" t="s">
        <v>252</v>
      </c>
      <c r="D182" s="58" t="s">
        <v>7</v>
      </c>
      <c r="E182" s="38">
        <f>приложение_3!F181</f>
        <v>85000</v>
      </c>
    </row>
    <row r="183" spans="1:5" s="46" customFormat="1" ht="12.75">
      <c r="A183" s="31" t="s">
        <v>17</v>
      </c>
      <c r="B183" s="62" t="s">
        <v>164</v>
      </c>
      <c r="C183" s="32"/>
      <c r="D183" s="58"/>
      <c r="E183" s="33">
        <f>E184+E200+E212</f>
        <v>36095855.99</v>
      </c>
    </row>
    <row r="184" spans="1:5" s="37" customFormat="1" ht="41.25">
      <c r="A184" s="69" t="s">
        <v>241</v>
      </c>
      <c r="B184" s="62" t="s">
        <v>164</v>
      </c>
      <c r="C184" s="56" t="s">
        <v>83</v>
      </c>
      <c r="D184" s="58"/>
      <c r="E184" s="33">
        <f>E185</f>
        <v>25837874.64</v>
      </c>
    </row>
    <row r="185" spans="1:5" s="37" customFormat="1" ht="12.75">
      <c r="A185" s="156" t="s">
        <v>85</v>
      </c>
      <c r="B185" s="58" t="s">
        <v>164</v>
      </c>
      <c r="C185" s="32" t="s">
        <v>84</v>
      </c>
      <c r="D185" s="58"/>
      <c r="E185" s="34">
        <f>E186+E191+E194+E197</f>
        <v>25837874.64</v>
      </c>
    </row>
    <row r="186" spans="1:5" s="37" customFormat="1" ht="12.75">
      <c r="A186" s="157" t="s">
        <v>82</v>
      </c>
      <c r="B186" s="58" t="s">
        <v>164</v>
      </c>
      <c r="C186" s="32" t="s">
        <v>86</v>
      </c>
      <c r="D186" s="58"/>
      <c r="E186" s="34">
        <f>E187+E189</f>
        <v>5746753</v>
      </c>
    </row>
    <row r="187" spans="1:5" s="37" customFormat="1" ht="26.25">
      <c r="A187" s="28" t="s">
        <v>44</v>
      </c>
      <c r="B187" s="58" t="s">
        <v>164</v>
      </c>
      <c r="C187" s="32" t="s">
        <v>86</v>
      </c>
      <c r="D187" s="58" t="s">
        <v>32</v>
      </c>
      <c r="E187" s="34">
        <f>E188</f>
        <v>5741753</v>
      </c>
    </row>
    <row r="188" spans="1:5" s="37" customFormat="1" ht="26.25">
      <c r="A188" s="28" t="s">
        <v>34</v>
      </c>
      <c r="B188" s="58" t="s">
        <v>164</v>
      </c>
      <c r="C188" s="32" t="s">
        <v>86</v>
      </c>
      <c r="D188" s="58" t="s">
        <v>7</v>
      </c>
      <c r="E188" s="44">
        <f>приложение_3!F187</f>
        <v>5741753</v>
      </c>
    </row>
    <row r="189" spans="1:5" s="37" customFormat="1" ht="12.75">
      <c r="A189" s="28" t="s">
        <v>36</v>
      </c>
      <c r="B189" s="58" t="s">
        <v>164</v>
      </c>
      <c r="C189" s="32" t="s">
        <v>86</v>
      </c>
      <c r="D189" s="58" t="s">
        <v>35</v>
      </c>
      <c r="E189" s="34">
        <f>E190</f>
        <v>5000</v>
      </c>
    </row>
    <row r="190" spans="1:5" s="37" customFormat="1" ht="12.75">
      <c r="A190" s="28" t="s">
        <v>38</v>
      </c>
      <c r="B190" s="58" t="s">
        <v>164</v>
      </c>
      <c r="C190" s="32" t="s">
        <v>86</v>
      </c>
      <c r="D190" s="58" t="s">
        <v>37</v>
      </c>
      <c r="E190" s="44">
        <f>приложение_3!F189</f>
        <v>5000</v>
      </c>
    </row>
    <row r="191" spans="1:5" s="37" customFormat="1" ht="26.25">
      <c r="A191" s="157" t="s">
        <v>88</v>
      </c>
      <c r="B191" s="58" t="s">
        <v>164</v>
      </c>
      <c r="C191" s="32" t="s">
        <v>87</v>
      </c>
      <c r="D191" s="58"/>
      <c r="E191" s="34">
        <f>E192</f>
        <v>1020385.26</v>
      </c>
    </row>
    <row r="192" spans="1:5" s="46" customFormat="1" ht="26.25">
      <c r="A192" s="28" t="s">
        <v>44</v>
      </c>
      <c r="B192" s="58" t="s">
        <v>164</v>
      </c>
      <c r="C192" s="32" t="s">
        <v>87</v>
      </c>
      <c r="D192" s="58" t="s">
        <v>32</v>
      </c>
      <c r="E192" s="34">
        <f>E193</f>
        <v>1020385.26</v>
      </c>
    </row>
    <row r="193" spans="1:5" s="37" customFormat="1" ht="26.25">
      <c r="A193" s="28" t="s">
        <v>34</v>
      </c>
      <c r="B193" s="58" t="s">
        <v>164</v>
      </c>
      <c r="C193" s="32" t="s">
        <v>87</v>
      </c>
      <c r="D193" s="58" t="s">
        <v>7</v>
      </c>
      <c r="E193" s="44">
        <f>приложение_3!F192</f>
        <v>1020385.26</v>
      </c>
    </row>
    <row r="194" spans="1:5" s="37" customFormat="1" ht="12.75">
      <c r="A194" s="157" t="s">
        <v>90</v>
      </c>
      <c r="B194" s="58" t="s">
        <v>164</v>
      </c>
      <c r="C194" s="32" t="s">
        <v>89</v>
      </c>
      <c r="D194" s="58"/>
      <c r="E194" s="34">
        <f>E195</f>
        <v>892540</v>
      </c>
    </row>
    <row r="195" spans="1:5" s="37" customFormat="1" ht="26.25">
      <c r="A195" s="28" t="s">
        <v>44</v>
      </c>
      <c r="B195" s="58" t="s">
        <v>164</v>
      </c>
      <c r="C195" s="32" t="s">
        <v>89</v>
      </c>
      <c r="D195" s="58" t="s">
        <v>32</v>
      </c>
      <c r="E195" s="34">
        <f>E196</f>
        <v>892540</v>
      </c>
    </row>
    <row r="196" spans="1:5" s="37" customFormat="1" ht="26.25">
      <c r="A196" s="28" t="s">
        <v>34</v>
      </c>
      <c r="B196" s="58" t="s">
        <v>164</v>
      </c>
      <c r="C196" s="32" t="s">
        <v>89</v>
      </c>
      <c r="D196" s="58" t="s">
        <v>7</v>
      </c>
      <c r="E196" s="44">
        <f>приложение_3!F195</f>
        <v>892540</v>
      </c>
    </row>
    <row r="197" spans="1:5" s="37" customFormat="1" ht="12.75">
      <c r="A197" s="157" t="s">
        <v>92</v>
      </c>
      <c r="B197" s="58" t="s">
        <v>164</v>
      </c>
      <c r="C197" s="32" t="s">
        <v>91</v>
      </c>
      <c r="D197" s="58"/>
      <c r="E197" s="34">
        <f>E198</f>
        <v>18178196.38</v>
      </c>
    </row>
    <row r="198" spans="1:5" s="37" customFormat="1" ht="26.25">
      <c r="A198" s="28" t="s">
        <v>44</v>
      </c>
      <c r="B198" s="58" t="s">
        <v>164</v>
      </c>
      <c r="C198" s="32" t="s">
        <v>91</v>
      </c>
      <c r="D198" s="58" t="s">
        <v>32</v>
      </c>
      <c r="E198" s="34">
        <f>E199</f>
        <v>18178196.38</v>
      </c>
    </row>
    <row r="199" spans="1:5" s="37" customFormat="1" ht="26.25">
      <c r="A199" s="28" t="s">
        <v>34</v>
      </c>
      <c r="B199" s="58" t="s">
        <v>164</v>
      </c>
      <c r="C199" s="32" t="s">
        <v>91</v>
      </c>
      <c r="D199" s="58" t="s">
        <v>7</v>
      </c>
      <c r="E199" s="44">
        <f>приложение_3!F198</f>
        <v>18178196.38</v>
      </c>
    </row>
    <row r="200" spans="1:5" s="37" customFormat="1" ht="27">
      <c r="A200" s="69" t="s">
        <v>255</v>
      </c>
      <c r="B200" s="62" t="s">
        <v>164</v>
      </c>
      <c r="C200" s="56" t="s">
        <v>254</v>
      </c>
      <c r="D200" s="58"/>
      <c r="E200" s="33">
        <f>E201+E205</f>
        <v>10125581.35</v>
      </c>
    </row>
    <row r="201" spans="1:5" s="37" customFormat="1" ht="26.25">
      <c r="A201" s="156" t="s">
        <v>476</v>
      </c>
      <c r="B201" s="58" t="s">
        <v>164</v>
      </c>
      <c r="C201" s="32" t="s">
        <v>477</v>
      </c>
      <c r="D201" s="58"/>
      <c r="E201" s="34">
        <f>E202</f>
        <v>822719.85</v>
      </c>
    </row>
    <row r="202" spans="1:5" s="37" customFormat="1" ht="26.25">
      <c r="A202" s="157" t="s">
        <v>475</v>
      </c>
      <c r="B202" s="58" t="s">
        <v>164</v>
      </c>
      <c r="C202" s="32" t="s">
        <v>474</v>
      </c>
      <c r="D202" s="58"/>
      <c r="E202" s="34">
        <f>E203</f>
        <v>822719.85</v>
      </c>
    </row>
    <row r="203" spans="1:5" s="37" customFormat="1" ht="26.25">
      <c r="A203" s="28" t="s">
        <v>44</v>
      </c>
      <c r="B203" s="58" t="s">
        <v>164</v>
      </c>
      <c r="C203" s="32" t="s">
        <v>474</v>
      </c>
      <c r="D203" s="58" t="s">
        <v>32</v>
      </c>
      <c r="E203" s="34">
        <f>E204</f>
        <v>822719.85</v>
      </c>
    </row>
    <row r="204" spans="1:5" s="37" customFormat="1" ht="26.25">
      <c r="A204" s="28" t="s">
        <v>34</v>
      </c>
      <c r="B204" s="58" t="s">
        <v>164</v>
      </c>
      <c r="C204" s="32" t="s">
        <v>474</v>
      </c>
      <c r="D204" s="58" t="s">
        <v>7</v>
      </c>
      <c r="E204" s="44">
        <f>приложение_3!F203</f>
        <v>822719.85</v>
      </c>
    </row>
    <row r="205" spans="1:5" s="37" customFormat="1" ht="26.25">
      <c r="A205" s="156" t="s">
        <v>414</v>
      </c>
      <c r="B205" s="58" t="s">
        <v>164</v>
      </c>
      <c r="C205" s="32" t="s">
        <v>416</v>
      </c>
      <c r="D205" s="58"/>
      <c r="E205" s="34">
        <f>E206+E209</f>
        <v>9302861.5</v>
      </c>
    </row>
    <row r="206" spans="1:5" s="37" customFormat="1" ht="26.25">
      <c r="A206" s="157" t="s">
        <v>415</v>
      </c>
      <c r="B206" s="58" t="s">
        <v>164</v>
      </c>
      <c r="C206" s="32" t="s">
        <v>417</v>
      </c>
      <c r="D206" s="58"/>
      <c r="E206" s="34">
        <f>E207</f>
        <v>6303938.85</v>
      </c>
    </row>
    <row r="207" spans="1:5" s="37" customFormat="1" ht="26.25">
      <c r="A207" s="28" t="s">
        <v>44</v>
      </c>
      <c r="B207" s="58" t="s">
        <v>164</v>
      </c>
      <c r="C207" s="32" t="s">
        <v>417</v>
      </c>
      <c r="D207" s="58" t="s">
        <v>32</v>
      </c>
      <c r="E207" s="34">
        <f>E208</f>
        <v>6303938.85</v>
      </c>
    </row>
    <row r="208" spans="1:5" s="37" customFormat="1" ht="26.25">
      <c r="A208" s="28" t="s">
        <v>34</v>
      </c>
      <c r="B208" s="58" t="s">
        <v>164</v>
      </c>
      <c r="C208" s="32" t="s">
        <v>417</v>
      </c>
      <c r="D208" s="58" t="s">
        <v>7</v>
      </c>
      <c r="E208" s="38">
        <f>приложение_3!F207</f>
        <v>6303938.85</v>
      </c>
    </row>
    <row r="209" spans="1:5" s="37" customFormat="1" ht="26.25">
      <c r="A209" s="157" t="s">
        <v>486</v>
      </c>
      <c r="B209" s="58" t="s">
        <v>164</v>
      </c>
      <c r="C209" s="32" t="s">
        <v>487</v>
      </c>
      <c r="D209" s="58"/>
      <c r="E209" s="34">
        <f>E210</f>
        <v>2998922.65</v>
      </c>
    </row>
    <row r="210" spans="1:5" s="37" customFormat="1" ht="26.25">
      <c r="A210" s="28" t="s">
        <v>44</v>
      </c>
      <c r="B210" s="58" t="s">
        <v>164</v>
      </c>
      <c r="C210" s="32" t="s">
        <v>487</v>
      </c>
      <c r="D210" s="58" t="s">
        <v>32</v>
      </c>
      <c r="E210" s="34">
        <f>E211</f>
        <v>2998922.65</v>
      </c>
    </row>
    <row r="211" spans="1:5" s="37" customFormat="1" ht="26.25">
      <c r="A211" s="28" t="s">
        <v>34</v>
      </c>
      <c r="B211" s="58" t="s">
        <v>164</v>
      </c>
      <c r="C211" s="32" t="s">
        <v>487</v>
      </c>
      <c r="D211" s="58" t="s">
        <v>7</v>
      </c>
      <c r="E211" s="38">
        <f>приложение_3!F210</f>
        <v>2998922.65</v>
      </c>
    </row>
    <row r="212" spans="1:5" s="37" customFormat="1" ht="41.25">
      <c r="A212" s="69" t="s">
        <v>184</v>
      </c>
      <c r="B212" s="60" t="s">
        <v>164</v>
      </c>
      <c r="C212" s="49" t="s">
        <v>185</v>
      </c>
      <c r="D212" s="59"/>
      <c r="E212" s="33">
        <f>E213</f>
        <v>132400</v>
      </c>
    </row>
    <row r="213" spans="1:5" s="37" customFormat="1" ht="26.25">
      <c r="A213" s="72" t="s">
        <v>190</v>
      </c>
      <c r="B213" s="59" t="s">
        <v>164</v>
      </c>
      <c r="C213" s="35" t="s">
        <v>192</v>
      </c>
      <c r="D213" s="58"/>
      <c r="E213" s="34">
        <f>E214</f>
        <v>132400</v>
      </c>
    </row>
    <row r="214" spans="1:5" s="37" customFormat="1" ht="26.25">
      <c r="A214" s="157" t="s">
        <v>191</v>
      </c>
      <c r="B214" s="59" t="s">
        <v>164</v>
      </c>
      <c r="C214" s="35" t="s">
        <v>193</v>
      </c>
      <c r="D214" s="58"/>
      <c r="E214" s="34">
        <f>E215</f>
        <v>132400</v>
      </c>
    </row>
    <row r="215" spans="1:5" s="37" customFormat="1" ht="26.25">
      <c r="A215" s="28" t="s">
        <v>44</v>
      </c>
      <c r="B215" s="59" t="s">
        <v>164</v>
      </c>
      <c r="C215" s="35" t="s">
        <v>193</v>
      </c>
      <c r="D215" s="58" t="s">
        <v>32</v>
      </c>
      <c r="E215" s="34">
        <f>E216</f>
        <v>132400</v>
      </c>
    </row>
    <row r="216" spans="1:5" s="37" customFormat="1" ht="26.25">
      <c r="A216" s="28" t="s">
        <v>34</v>
      </c>
      <c r="B216" s="59" t="s">
        <v>164</v>
      </c>
      <c r="C216" s="35" t="s">
        <v>193</v>
      </c>
      <c r="D216" s="58" t="s">
        <v>7</v>
      </c>
      <c r="E216" s="38">
        <f>приложение_3!F215</f>
        <v>132400</v>
      </c>
    </row>
    <row r="217" spans="1:5" s="37" customFormat="1" ht="12.75">
      <c r="A217" s="41" t="s">
        <v>216</v>
      </c>
      <c r="B217" s="67" t="s">
        <v>234</v>
      </c>
      <c r="C217" s="43"/>
      <c r="D217" s="67"/>
      <c r="E217" s="22">
        <f aca="true" t="shared" si="0" ref="E217:E222">E218</f>
        <v>250000</v>
      </c>
    </row>
    <row r="218" spans="1:5" s="37" customFormat="1" ht="12.75">
      <c r="A218" s="40" t="s">
        <v>18</v>
      </c>
      <c r="B218" s="60" t="s">
        <v>165</v>
      </c>
      <c r="C218" s="49"/>
      <c r="D218" s="59"/>
      <c r="E218" s="39">
        <f t="shared" si="0"/>
        <v>250000</v>
      </c>
    </row>
    <row r="219" spans="1:5" s="37" customFormat="1" ht="13.5">
      <c r="A219" s="69" t="s">
        <v>173</v>
      </c>
      <c r="B219" s="60" t="s">
        <v>165</v>
      </c>
      <c r="C219" s="49" t="s">
        <v>153</v>
      </c>
      <c r="D219" s="74"/>
      <c r="E219" s="39">
        <f t="shared" si="0"/>
        <v>250000</v>
      </c>
    </row>
    <row r="220" spans="1:5" s="37" customFormat="1" ht="26.25">
      <c r="A220" s="156" t="s">
        <v>174</v>
      </c>
      <c r="B220" s="59" t="s">
        <v>165</v>
      </c>
      <c r="C220" s="35" t="s">
        <v>175</v>
      </c>
      <c r="D220" s="74"/>
      <c r="E220" s="36">
        <f t="shared" si="0"/>
        <v>250000</v>
      </c>
    </row>
    <row r="221" spans="1:5" s="37" customFormat="1" ht="12.75">
      <c r="A221" s="157" t="s">
        <v>177</v>
      </c>
      <c r="B221" s="58" t="s">
        <v>165</v>
      </c>
      <c r="C221" s="32" t="s">
        <v>176</v>
      </c>
      <c r="D221" s="58"/>
      <c r="E221" s="36">
        <f>E222</f>
        <v>250000</v>
      </c>
    </row>
    <row r="222" spans="1:5" s="37" customFormat="1" ht="26.25">
      <c r="A222" s="28" t="s">
        <v>44</v>
      </c>
      <c r="B222" s="59" t="s">
        <v>165</v>
      </c>
      <c r="C222" s="35" t="s">
        <v>176</v>
      </c>
      <c r="D222" s="74" t="s">
        <v>32</v>
      </c>
      <c r="E222" s="36">
        <f t="shared" si="0"/>
        <v>250000</v>
      </c>
    </row>
    <row r="223" spans="1:5" s="37" customFormat="1" ht="26.25" customHeight="1">
      <c r="A223" s="28" t="s">
        <v>34</v>
      </c>
      <c r="B223" s="59" t="s">
        <v>165</v>
      </c>
      <c r="C223" s="35" t="s">
        <v>176</v>
      </c>
      <c r="D223" s="74" t="s">
        <v>7</v>
      </c>
      <c r="E223" s="38">
        <f>приложение_3!F222</f>
        <v>250000</v>
      </c>
    </row>
    <row r="224" spans="1:5" s="37" customFormat="1" ht="12.75">
      <c r="A224" s="41" t="s">
        <v>217</v>
      </c>
      <c r="B224" s="67" t="s">
        <v>235</v>
      </c>
      <c r="C224" s="48"/>
      <c r="D224" s="75"/>
      <c r="E224" s="22">
        <f>E225</f>
        <v>14533095</v>
      </c>
    </row>
    <row r="225" spans="1:5" s="37" customFormat="1" ht="12.75">
      <c r="A225" s="40" t="s">
        <v>96</v>
      </c>
      <c r="B225" s="59" t="s">
        <v>166</v>
      </c>
      <c r="C225" s="47"/>
      <c r="D225" s="74"/>
      <c r="E225" s="39">
        <f>E226</f>
        <v>14533095</v>
      </c>
    </row>
    <row r="226" spans="1:5" s="37" customFormat="1" ht="27">
      <c r="A226" s="69" t="s">
        <v>98</v>
      </c>
      <c r="B226" s="59" t="s">
        <v>166</v>
      </c>
      <c r="C226" s="35" t="s">
        <v>97</v>
      </c>
      <c r="D226" s="59"/>
      <c r="E226" s="39">
        <f>E227+E240</f>
        <v>14533095</v>
      </c>
    </row>
    <row r="227" spans="1:5" s="46" customFormat="1" ht="41.25">
      <c r="A227" s="69" t="s">
        <v>100</v>
      </c>
      <c r="B227" s="60" t="s">
        <v>166</v>
      </c>
      <c r="C227" s="49" t="s">
        <v>99</v>
      </c>
      <c r="D227" s="60"/>
      <c r="E227" s="39">
        <f>E228</f>
        <v>12899903</v>
      </c>
    </row>
    <row r="228" spans="1:5" s="37" customFormat="1" ht="26.25">
      <c r="A228" s="156" t="s">
        <v>102</v>
      </c>
      <c r="B228" s="59" t="s">
        <v>166</v>
      </c>
      <c r="C228" s="35" t="s">
        <v>101</v>
      </c>
      <c r="D228" s="59"/>
      <c r="E228" s="36">
        <f>E229+E234+E237</f>
        <v>12899903</v>
      </c>
    </row>
    <row r="229" spans="1:5" s="52" customFormat="1" ht="26.25">
      <c r="A229" s="157" t="s">
        <v>104</v>
      </c>
      <c r="B229" s="58" t="s">
        <v>166</v>
      </c>
      <c r="C229" s="32" t="s">
        <v>103</v>
      </c>
      <c r="D229" s="58"/>
      <c r="E229" s="36">
        <f>E230+E232</f>
        <v>12137346</v>
      </c>
    </row>
    <row r="230" spans="1:5" s="53" customFormat="1" ht="52.5">
      <c r="A230" s="28" t="s">
        <v>137</v>
      </c>
      <c r="B230" s="59" t="s">
        <v>166</v>
      </c>
      <c r="C230" s="35" t="s">
        <v>103</v>
      </c>
      <c r="D230" s="59" t="s">
        <v>6</v>
      </c>
      <c r="E230" s="36">
        <f>E231</f>
        <v>10328725</v>
      </c>
    </row>
    <row r="231" spans="1:5" s="37" customFormat="1" ht="12.75">
      <c r="A231" s="28" t="s">
        <v>105</v>
      </c>
      <c r="B231" s="59" t="s">
        <v>166</v>
      </c>
      <c r="C231" s="35" t="s">
        <v>103</v>
      </c>
      <c r="D231" s="59" t="s">
        <v>2</v>
      </c>
      <c r="E231" s="38">
        <f>приложение_3!F230</f>
        <v>10328725</v>
      </c>
    </row>
    <row r="232" spans="1:5" s="37" customFormat="1" ht="26.25">
      <c r="A232" s="28" t="s">
        <v>44</v>
      </c>
      <c r="B232" s="59" t="s">
        <v>166</v>
      </c>
      <c r="C232" s="35" t="s">
        <v>103</v>
      </c>
      <c r="D232" s="59" t="s">
        <v>32</v>
      </c>
      <c r="E232" s="36">
        <f>E233</f>
        <v>1808621</v>
      </c>
    </row>
    <row r="233" spans="1:5" s="37" customFormat="1" ht="26.25">
      <c r="A233" s="28" t="s">
        <v>34</v>
      </c>
      <c r="B233" s="59" t="s">
        <v>166</v>
      </c>
      <c r="C233" s="35" t="s">
        <v>103</v>
      </c>
      <c r="D233" s="59" t="s">
        <v>7</v>
      </c>
      <c r="E233" s="38">
        <f>приложение_3!F232</f>
        <v>1808621</v>
      </c>
    </row>
    <row r="234" spans="1:5" s="37" customFormat="1" ht="26.25">
      <c r="A234" s="157" t="s">
        <v>180</v>
      </c>
      <c r="B234" s="58" t="s">
        <v>166</v>
      </c>
      <c r="C234" s="32" t="s">
        <v>178</v>
      </c>
      <c r="D234" s="58"/>
      <c r="E234" s="36">
        <f>E235</f>
        <v>705557</v>
      </c>
    </row>
    <row r="235" spans="1:5" s="37" customFormat="1" ht="26.25">
      <c r="A235" s="28" t="s">
        <v>44</v>
      </c>
      <c r="B235" s="59" t="s">
        <v>166</v>
      </c>
      <c r="C235" s="35" t="s">
        <v>178</v>
      </c>
      <c r="D235" s="59" t="s">
        <v>32</v>
      </c>
      <c r="E235" s="36">
        <f>E236</f>
        <v>705557</v>
      </c>
    </row>
    <row r="236" spans="1:5" s="27" customFormat="1" ht="26.25">
      <c r="A236" s="28" t="s">
        <v>34</v>
      </c>
      <c r="B236" s="59" t="s">
        <v>166</v>
      </c>
      <c r="C236" s="35" t="s">
        <v>178</v>
      </c>
      <c r="D236" s="59" t="s">
        <v>7</v>
      </c>
      <c r="E236" s="38">
        <f>приложение_3!F235</f>
        <v>705557</v>
      </c>
    </row>
    <row r="237" spans="1:5" s="27" customFormat="1" ht="26.25">
      <c r="A237" s="157" t="s">
        <v>181</v>
      </c>
      <c r="B237" s="58" t="s">
        <v>166</v>
      </c>
      <c r="C237" s="32" t="s">
        <v>179</v>
      </c>
      <c r="D237" s="58"/>
      <c r="E237" s="36">
        <f>E238</f>
        <v>57000</v>
      </c>
    </row>
    <row r="238" spans="1:5" s="27" customFormat="1" ht="26.25">
      <c r="A238" s="28" t="s">
        <v>44</v>
      </c>
      <c r="B238" s="59" t="s">
        <v>166</v>
      </c>
      <c r="C238" s="35" t="s">
        <v>179</v>
      </c>
      <c r="D238" s="59" t="s">
        <v>32</v>
      </c>
      <c r="E238" s="36">
        <f>E239</f>
        <v>57000</v>
      </c>
    </row>
    <row r="239" spans="1:5" s="27" customFormat="1" ht="26.25">
      <c r="A239" s="28" t="s">
        <v>34</v>
      </c>
      <c r="B239" s="59" t="s">
        <v>166</v>
      </c>
      <c r="C239" s="35" t="s">
        <v>179</v>
      </c>
      <c r="D239" s="59" t="s">
        <v>7</v>
      </c>
      <c r="E239" s="38">
        <f>приложение_3!F238</f>
        <v>57000</v>
      </c>
    </row>
    <row r="240" spans="1:5" s="27" customFormat="1" ht="27">
      <c r="A240" s="69" t="s">
        <v>107</v>
      </c>
      <c r="B240" s="60" t="s">
        <v>166</v>
      </c>
      <c r="C240" s="49" t="s">
        <v>106</v>
      </c>
      <c r="D240" s="59"/>
      <c r="E240" s="39">
        <f>E241</f>
        <v>1633192</v>
      </c>
    </row>
    <row r="241" spans="1:5" s="27" customFormat="1" ht="26.25">
      <c r="A241" s="156" t="s">
        <v>109</v>
      </c>
      <c r="B241" s="59" t="s">
        <v>166</v>
      </c>
      <c r="C241" s="35" t="s">
        <v>108</v>
      </c>
      <c r="D241" s="59"/>
      <c r="E241" s="36">
        <f>E242+E245</f>
        <v>1633192</v>
      </c>
    </row>
    <row r="242" spans="1:5" s="27" customFormat="1" ht="26.25">
      <c r="A242" s="157" t="s">
        <v>104</v>
      </c>
      <c r="B242" s="58" t="s">
        <v>166</v>
      </c>
      <c r="C242" s="32" t="s">
        <v>110</v>
      </c>
      <c r="D242" s="58"/>
      <c r="E242" s="36">
        <f>E243</f>
        <v>1382192</v>
      </c>
    </row>
    <row r="243" spans="1:5" s="37" customFormat="1" ht="52.5">
      <c r="A243" s="28" t="s">
        <v>137</v>
      </c>
      <c r="B243" s="59" t="s">
        <v>166</v>
      </c>
      <c r="C243" s="35" t="s">
        <v>110</v>
      </c>
      <c r="D243" s="58" t="s">
        <v>6</v>
      </c>
      <c r="E243" s="34">
        <f>E244</f>
        <v>1382192</v>
      </c>
    </row>
    <row r="244" spans="1:5" s="37" customFormat="1" ht="12.75">
      <c r="A244" s="28" t="s">
        <v>105</v>
      </c>
      <c r="B244" s="59" t="s">
        <v>166</v>
      </c>
      <c r="C244" s="35" t="s">
        <v>110</v>
      </c>
      <c r="D244" s="59" t="s">
        <v>2</v>
      </c>
      <c r="E244" s="38">
        <f>приложение_3!F243</f>
        <v>1382192</v>
      </c>
    </row>
    <row r="245" spans="1:5" s="37" customFormat="1" ht="26.25">
      <c r="A245" s="157" t="s">
        <v>180</v>
      </c>
      <c r="B245" s="58" t="s">
        <v>166</v>
      </c>
      <c r="C245" s="32" t="s">
        <v>182</v>
      </c>
      <c r="D245" s="58"/>
      <c r="E245" s="34">
        <f>E246</f>
        <v>251000</v>
      </c>
    </row>
    <row r="246" spans="1:5" s="37" customFormat="1" ht="26.25">
      <c r="A246" s="28" t="s">
        <v>44</v>
      </c>
      <c r="B246" s="59" t="s">
        <v>166</v>
      </c>
      <c r="C246" s="35" t="s">
        <v>182</v>
      </c>
      <c r="D246" s="59" t="s">
        <v>32</v>
      </c>
      <c r="E246" s="34">
        <f>E247</f>
        <v>251000</v>
      </c>
    </row>
    <row r="247" spans="1:5" s="37" customFormat="1" ht="26.25">
      <c r="A247" s="28" t="s">
        <v>34</v>
      </c>
      <c r="B247" s="59" t="s">
        <v>166</v>
      </c>
      <c r="C247" s="35" t="s">
        <v>182</v>
      </c>
      <c r="D247" s="59" t="s">
        <v>7</v>
      </c>
      <c r="E247" s="38">
        <f>приложение_3!F246</f>
        <v>251000</v>
      </c>
    </row>
    <row r="248" spans="1:5" s="27" customFormat="1" ht="12.75">
      <c r="A248" s="41" t="s">
        <v>218</v>
      </c>
      <c r="B248" s="67" t="s">
        <v>236</v>
      </c>
      <c r="C248" s="48"/>
      <c r="D248" s="75"/>
      <c r="E248" s="22">
        <f>E249+E255</f>
        <v>1710360</v>
      </c>
    </row>
    <row r="249" spans="1:5" s="27" customFormat="1" ht="13.5">
      <c r="A249" s="50" t="s">
        <v>19</v>
      </c>
      <c r="B249" s="60" t="s">
        <v>167</v>
      </c>
      <c r="C249" s="70"/>
      <c r="D249" s="74"/>
      <c r="E249" s="39">
        <f>E250</f>
        <v>75000</v>
      </c>
    </row>
    <row r="250" spans="1:5" s="27" customFormat="1" ht="41.25">
      <c r="A250" s="69" t="s">
        <v>222</v>
      </c>
      <c r="B250" s="60" t="s">
        <v>167</v>
      </c>
      <c r="C250" s="49" t="s">
        <v>111</v>
      </c>
      <c r="D250" s="74"/>
      <c r="E250" s="39">
        <f>E251</f>
        <v>75000</v>
      </c>
    </row>
    <row r="251" spans="1:5" s="27" customFormat="1" ht="39">
      <c r="A251" s="156" t="s">
        <v>201</v>
      </c>
      <c r="B251" s="59" t="s">
        <v>167</v>
      </c>
      <c r="C251" s="35" t="s">
        <v>112</v>
      </c>
      <c r="D251" s="74"/>
      <c r="E251" s="36">
        <f>E252</f>
        <v>75000</v>
      </c>
    </row>
    <row r="252" spans="1:5" s="27" customFormat="1" ht="105">
      <c r="A252" s="157" t="s">
        <v>120</v>
      </c>
      <c r="B252" s="58" t="s">
        <v>167</v>
      </c>
      <c r="C252" s="32" t="s">
        <v>242</v>
      </c>
      <c r="D252" s="58"/>
      <c r="E252" s="51">
        <f>E253</f>
        <v>75000</v>
      </c>
    </row>
    <row r="253" spans="1:5" s="27" customFormat="1" ht="12.75">
      <c r="A253" s="28" t="s">
        <v>121</v>
      </c>
      <c r="B253" s="59" t="s">
        <v>167</v>
      </c>
      <c r="C253" s="35" t="s">
        <v>242</v>
      </c>
      <c r="D253" s="76" t="s">
        <v>55</v>
      </c>
      <c r="E253" s="51">
        <f>E254</f>
        <v>75000</v>
      </c>
    </row>
    <row r="254" spans="1:5" s="27" customFormat="1" ht="12.75">
      <c r="A254" s="28" t="s">
        <v>8</v>
      </c>
      <c r="B254" s="59" t="s">
        <v>167</v>
      </c>
      <c r="C254" s="35" t="s">
        <v>242</v>
      </c>
      <c r="D254" s="59" t="s">
        <v>122</v>
      </c>
      <c r="E254" s="38">
        <f>приложение_3!F253</f>
        <v>75000</v>
      </c>
    </row>
    <row r="255" spans="1:5" s="46" customFormat="1" ht="13.5">
      <c r="A255" s="50" t="s">
        <v>244</v>
      </c>
      <c r="B255" s="60" t="s">
        <v>243</v>
      </c>
      <c r="C255" s="35"/>
      <c r="D255" s="59"/>
      <c r="E255" s="39">
        <f>E256+E271+E266</f>
        <v>1635360</v>
      </c>
    </row>
    <row r="256" spans="1:5" s="37" customFormat="1" ht="41.25">
      <c r="A256" s="69" t="s">
        <v>222</v>
      </c>
      <c r="B256" s="60" t="s">
        <v>243</v>
      </c>
      <c r="C256" s="49" t="s">
        <v>111</v>
      </c>
      <c r="D256" s="74"/>
      <c r="E256" s="39">
        <f>E257</f>
        <v>1215360</v>
      </c>
    </row>
    <row r="257" spans="1:5" s="37" customFormat="1" ht="39">
      <c r="A257" s="156" t="s">
        <v>201</v>
      </c>
      <c r="B257" s="59" t="s">
        <v>243</v>
      </c>
      <c r="C257" s="35" t="s">
        <v>112</v>
      </c>
      <c r="D257" s="74"/>
      <c r="E257" s="36">
        <f>E258+E261</f>
        <v>1215360</v>
      </c>
    </row>
    <row r="258" spans="1:5" s="37" customFormat="1" ht="26.25">
      <c r="A258" s="157" t="s">
        <v>113</v>
      </c>
      <c r="B258" s="58" t="s">
        <v>243</v>
      </c>
      <c r="C258" s="32" t="s">
        <v>183</v>
      </c>
      <c r="D258" s="58"/>
      <c r="E258" s="36">
        <f>E259</f>
        <v>473400</v>
      </c>
    </row>
    <row r="259" spans="1:5" s="37" customFormat="1" ht="18" customHeight="1">
      <c r="A259" s="28" t="s">
        <v>129</v>
      </c>
      <c r="B259" s="59" t="s">
        <v>243</v>
      </c>
      <c r="C259" s="25" t="s">
        <v>183</v>
      </c>
      <c r="D259" s="57" t="s">
        <v>93</v>
      </c>
      <c r="E259" s="29">
        <f>E260</f>
        <v>473400</v>
      </c>
    </row>
    <row r="260" spans="1:5" s="37" customFormat="1" ht="12.75">
      <c r="A260" s="28" t="s">
        <v>95</v>
      </c>
      <c r="B260" s="59" t="s">
        <v>243</v>
      </c>
      <c r="C260" s="25" t="s">
        <v>183</v>
      </c>
      <c r="D260" s="57" t="s">
        <v>94</v>
      </c>
      <c r="E260" s="30">
        <f>приложение_3!F259</f>
        <v>473400</v>
      </c>
    </row>
    <row r="261" spans="1:5" s="37" customFormat="1" ht="26.25">
      <c r="A261" s="157" t="s">
        <v>259</v>
      </c>
      <c r="B261" s="58" t="s">
        <v>243</v>
      </c>
      <c r="C261" s="32" t="s">
        <v>258</v>
      </c>
      <c r="D261" s="58"/>
      <c r="E261" s="29">
        <f>E262+E264</f>
        <v>741960</v>
      </c>
    </row>
    <row r="262" spans="1:5" s="37" customFormat="1" ht="26.25">
      <c r="A262" s="28" t="s">
        <v>44</v>
      </c>
      <c r="B262" s="59" t="s">
        <v>243</v>
      </c>
      <c r="C262" s="25" t="s">
        <v>258</v>
      </c>
      <c r="D262" s="57" t="s">
        <v>32</v>
      </c>
      <c r="E262" s="29">
        <f>E263</f>
        <v>591960</v>
      </c>
    </row>
    <row r="263" spans="1:5" s="37" customFormat="1" ht="26.25">
      <c r="A263" s="28" t="s">
        <v>34</v>
      </c>
      <c r="B263" s="59" t="s">
        <v>243</v>
      </c>
      <c r="C263" s="25" t="s">
        <v>258</v>
      </c>
      <c r="D263" s="57" t="s">
        <v>7</v>
      </c>
      <c r="E263" s="30">
        <f>приложение_3!F262</f>
        <v>591960</v>
      </c>
    </row>
    <row r="264" spans="1:5" s="37" customFormat="1" ht="26.25">
      <c r="A264" s="28" t="s">
        <v>481</v>
      </c>
      <c r="B264" s="59" t="s">
        <v>243</v>
      </c>
      <c r="C264" s="35" t="s">
        <v>258</v>
      </c>
      <c r="D264" s="59" t="s">
        <v>479</v>
      </c>
      <c r="E264" s="29">
        <f>E265</f>
        <v>150000</v>
      </c>
    </row>
    <row r="265" spans="1:5" s="37" customFormat="1" ht="39">
      <c r="A265" s="28" t="s">
        <v>482</v>
      </c>
      <c r="B265" s="59" t="s">
        <v>243</v>
      </c>
      <c r="C265" s="35" t="s">
        <v>258</v>
      </c>
      <c r="D265" s="59" t="s">
        <v>480</v>
      </c>
      <c r="E265" s="30">
        <f>приложение_3!F264</f>
        <v>150000</v>
      </c>
    </row>
    <row r="266" spans="1:5" s="37" customFormat="1" ht="13.5">
      <c r="A266" s="69" t="s">
        <v>115</v>
      </c>
      <c r="B266" s="60" t="s">
        <v>243</v>
      </c>
      <c r="C266" s="49" t="s">
        <v>114</v>
      </c>
      <c r="D266" s="59"/>
      <c r="E266" s="39">
        <f>E267</f>
        <v>400000</v>
      </c>
    </row>
    <row r="267" spans="1:5" s="37" customFormat="1" ht="39">
      <c r="A267" s="156" t="s">
        <v>117</v>
      </c>
      <c r="B267" s="57" t="s">
        <v>243</v>
      </c>
      <c r="C267" s="35" t="s">
        <v>116</v>
      </c>
      <c r="D267" s="59"/>
      <c r="E267" s="36">
        <f>E268</f>
        <v>400000</v>
      </c>
    </row>
    <row r="268" spans="1:5" s="37" customFormat="1" ht="39">
      <c r="A268" s="157" t="s">
        <v>119</v>
      </c>
      <c r="B268" s="58" t="s">
        <v>243</v>
      </c>
      <c r="C268" s="32" t="s">
        <v>118</v>
      </c>
      <c r="D268" s="58"/>
      <c r="E268" s="36">
        <f>E269</f>
        <v>400000</v>
      </c>
    </row>
    <row r="269" spans="1:5" s="37" customFormat="1" ht="26.25">
      <c r="A269" s="28" t="s">
        <v>44</v>
      </c>
      <c r="B269" s="57" t="s">
        <v>243</v>
      </c>
      <c r="C269" s="35" t="s">
        <v>118</v>
      </c>
      <c r="D269" s="59" t="s">
        <v>32</v>
      </c>
      <c r="E269" s="36">
        <f>E270</f>
        <v>400000</v>
      </c>
    </row>
    <row r="270" spans="1:5" s="37" customFormat="1" ht="26.25">
      <c r="A270" s="28" t="s">
        <v>34</v>
      </c>
      <c r="B270" s="57" t="s">
        <v>243</v>
      </c>
      <c r="C270" s="35" t="s">
        <v>118</v>
      </c>
      <c r="D270" s="59" t="s">
        <v>7</v>
      </c>
      <c r="E270" s="38">
        <f>приложение_3!F269</f>
        <v>400000</v>
      </c>
    </row>
    <row r="271" spans="1:5" s="37" customFormat="1" ht="41.25">
      <c r="A271" s="69" t="s">
        <v>184</v>
      </c>
      <c r="B271" s="60" t="s">
        <v>243</v>
      </c>
      <c r="C271" s="49" t="s">
        <v>185</v>
      </c>
      <c r="D271" s="59"/>
      <c r="E271" s="39">
        <f>E272</f>
        <v>20000</v>
      </c>
    </row>
    <row r="272" spans="1:5" s="46" customFormat="1" ht="26.25">
      <c r="A272" s="156" t="s">
        <v>207</v>
      </c>
      <c r="B272" s="57" t="s">
        <v>243</v>
      </c>
      <c r="C272" s="25" t="s">
        <v>192</v>
      </c>
      <c r="D272" s="57"/>
      <c r="E272" s="36">
        <f>E273</f>
        <v>20000</v>
      </c>
    </row>
    <row r="273" spans="1:5" s="37" customFormat="1" ht="12.75">
      <c r="A273" s="157" t="s">
        <v>223</v>
      </c>
      <c r="B273" s="58" t="s">
        <v>243</v>
      </c>
      <c r="C273" s="32" t="s">
        <v>194</v>
      </c>
      <c r="D273" s="58"/>
      <c r="E273" s="36">
        <f>E274</f>
        <v>20000</v>
      </c>
    </row>
    <row r="274" spans="1:5" s="37" customFormat="1" ht="12.75">
      <c r="A274" s="28" t="s">
        <v>129</v>
      </c>
      <c r="B274" s="57" t="s">
        <v>243</v>
      </c>
      <c r="C274" s="25" t="s">
        <v>194</v>
      </c>
      <c r="D274" s="57" t="s">
        <v>93</v>
      </c>
      <c r="E274" s="36">
        <f>E275</f>
        <v>20000</v>
      </c>
    </row>
    <row r="275" spans="1:5" s="37" customFormat="1" ht="12.75">
      <c r="A275" s="28" t="s">
        <v>95</v>
      </c>
      <c r="B275" s="57" t="s">
        <v>243</v>
      </c>
      <c r="C275" s="25" t="s">
        <v>194</v>
      </c>
      <c r="D275" s="57" t="s">
        <v>94</v>
      </c>
      <c r="E275" s="30">
        <f>приложение_3!F274</f>
        <v>20000</v>
      </c>
    </row>
    <row r="276" spans="1:5" s="37" customFormat="1" ht="12.75">
      <c r="A276" s="41" t="s">
        <v>219</v>
      </c>
      <c r="B276" s="67" t="s">
        <v>237</v>
      </c>
      <c r="C276" s="48"/>
      <c r="D276" s="75"/>
      <c r="E276" s="22">
        <f>E277</f>
        <v>14916220.129999999</v>
      </c>
    </row>
    <row r="277" spans="1:5" s="27" customFormat="1" ht="12.75">
      <c r="A277" s="40" t="s">
        <v>123</v>
      </c>
      <c r="B277" s="60" t="s">
        <v>168</v>
      </c>
      <c r="C277" s="70"/>
      <c r="D277" s="74"/>
      <c r="E277" s="39">
        <f>E278</f>
        <v>14916220.129999999</v>
      </c>
    </row>
    <row r="278" spans="1:5" s="27" customFormat="1" ht="41.25">
      <c r="A278" s="69" t="s">
        <v>130</v>
      </c>
      <c r="B278" s="60" t="s">
        <v>168</v>
      </c>
      <c r="C278" s="49" t="s">
        <v>124</v>
      </c>
      <c r="D278" s="59"/>
      <c r="E278" s="39">
        <f>E279</f>
        <v>14916220.129999999</v>
      </c>
    </row>
    <row r="279" spans="1:5" s="27" customFormat="1" ht="26.25">
      <c r="A279" s="156" t="s">
        <v>126</v>
      </c>
      <c r="B279" s="59" t="s">
        <v>168</v>
      </c>
      <c r="C279" s="35" t="s">
        <v>125</v>
      </c>
      <c r="D279" s="59"/>
      <c r="E279" s="36">
        <f>E280+E285+E290</f>
        <v>14916220.129999999</v>
      </c>
    </row>
    <row r="280" spans="1:5" s="27" customFormat="1" ht="26.25">
      <c r="A280" s="157" t="s">
        <v>104</v>
      </c>
      <c r="B280" s="58" t="s">
        <v>168</v>
      </c>
      <c r="C280" s="32" t="s">
        <v>127</v>
      </c>
      <c r="D280" s="58"/>
      <c r="E280" s="36">
        <f>E281+E283</f>
        <v>9012875.93</v>
      </c>
    </row>
    <row r="281" spans="1:5" s="37" customFormat="1" ht="52.5">
      <c r="A281" s="28" t="s">
        <v>137</v>
      </c>
      <c r="B281" s="59" t="s">
        <v>168</v>
      </c>
      <c r="C281" s="35" t="s">
        <v>127</v>
      </c>
      <c r="D281" s="58" t="s">
        <v>6</v>
      </c>
      <c r="E281" s="34">
        <f>E282</f>
        <v>7952663</v>
      </c>
    </row>
    <row r="282" spans="1:5" s="37" customFormat="1" ht="12.75">
      <c r="A282" s="28" t="s">
        <v>105</v>
      </c>
      <c r="B282" s="59" t="s">
        <v>168</v>
      </c>
      <c r="C282" s="35" t="s">
        <v>127</v>
      </c>
      <c r="D282" s="59" t="s">
        <v>2</v>
      </c>
      <c r="E282" s="38">
        <f>приложение_3!F281</f>
        <v>7952663</v>
      </c>
    </row>
    <row r="283" spans="1:5" s="37" customFormat="1" ht="26.25">
      <c r="A283" s="28" t="s">
        <v>44</v>
      </c>
      <c r="B283" s="59" t="s">
        <v>168</v>
      </c>
      <c r="C283" s="35" t="s">
        <v>127</v>
      </c>
      <c r="D283" s="58" t="s">
        <v>32</v>
      </c>
      <c r="E283" s="34">
        <f>E284</f>
        <v>1060212.93</v>
      </c>
    </row>
    <row r="284" spans="1:5" s="37" customFormat="1" ht="26.25">
      <c r="A284" s="28" t="s">
        <v>34</v>
      </c>
      <c r="B284" s="59" t="s">
        <v>168</v>
      </c>
      <c r="C284" s="35" t="s">
        <v>127</v>
      </c>
      <c r="D284" s="59" t="s">
        <v>7</v>
      </c>
      <c r="E284" s="38">
        <f>приложение_3!F283</f>
        <v>1060212.93</v>
      </c>
    </row>
    <row r="285" spans="1:5" s="37" customFormat="1" ht="26.25">
      <c r="A285" s="157" t="s">
        <v>209</v>
      </c>
      <c r="B285" s="58" t="s">
        <v>168</v>
      </c>
      <c r="C285" s="32" t="s">
        <v>208</v>
      </c>
      <c r="D285" s="58"/>
      <c r="E285" s="36">
        <f>E286+E288</f>
        <v>1513140</v>
      </c>
    </row>
    <row r="286" spans="1:5" s="37" customFormat="1" ht="16.5" customHeight="1">
      <c r="A286" s="28" t="s">
        <v>137</v>
      </c>
      <c r="B286" s="59" t="s">
        <v>168</v>
      </c>
      <c r="C286" s="35" t="s">
        <v>208</v>
      </c>
      <c r="D286" s="59" t="s">
        <v>6</v>
      </c>
      <c r="E286" s="36">
        <f>E287</f>
        <v>251750</v>
      </c>
    </row>
    <row r="287" spans="1:5" s="37" customFormat="1" ht="12.75">
      <c r="A287" s="28" t="s">
        <v>105</v>
      </c>
      <c r="B287" s="59" t="s">
        <v>168</v>
      </c>
      <c r="C287" s="35" t="s">
        <v>208</v>
      </c>
      <c r="D287" s="59" t="s">
        <v>2</v>
      </c>
      <c r="E287" s="38">
        <f>приложение_3!F286</f>
        <v>251750</v>
      </c>
    </row>
    <row r="288" spans="1:5" s="37" customFormat="1" ht="26.25">
      <c r="A288" s="28" t="s">
        <v>44</v>
      </c>
      <c r="B288" s="59" t="s">
        <v>168</v>
      </c>
      <c r="C288" s="35" t="s">
        <v>208</v>
      </c>
      <c r="D288" s="59" t="s">
        <v>32</v>
      </c>
      <c r="E288" s="36">
        <f>E289</f>
        <v>1261390</v>
      </c>
    </row>
    <row r="289" spans="1:5" s="37" customFormat="1" ht="26.25">
      <c r="A289" s="28" t="s">
        <v>34</v>
      </c>
      <c r="B289" s="59" t="s">
        <v>168</v>
      </c>
      <c r="C289" s="35" t="s">
        <v>208</v>
      </c>
      <c r="D289" s="59" t="s">
        <v>7</v>
      </c>
      <c r="E289" s="38">
        <f>приложение_3!F288</f>
        <v>1261390</v>
      </c>
    </row>
    <row r="290" spans="1:5" s="37" customFormat="1" ht="26.25">
      <c r="A290" s="157" t="s">
        <v>224</v>
      </c>
      <c r="B290" s="58" t="s">
        <v>168</v>
      </c>
      <c r="C290" s="32" t="s">
        <v>199</v>
      </c>
      <c r="D290" s="58"/>
      <c r="E290" s="36">
        <f>E291</f>
        <v>4390204.2</v>
      </c>
    </row>
    <row r="291" spans="1:5" s="37" customFormat="1" ht="26.25">
      <c r="A291" s="28" t="s">
        <v>44</v>
      </c>
      <c r="B291" s="59" t="s">
        <v>168</v>
      </c>
      <c r="C291" s="35" t="s">
        <v>199</v>
      </c>
      <c r="D291" s="59" t="s">
        <v>32</v>
      </c>
      <c r="E291" s="36">
        <f>E292</f>
        <v>4390204.2</v>
      </c>
    </row>
    <row r="292" spans="1:5" s="37" customFormat="1" ht="26.25">
      <c r="A292" s="28" t="s">
        <v>34</v>
      </c>
      <c r="B292" s="59" t="s">
        <v>168</v>
      </c>
      <c r="C292" s="35" t="s">
        <v>199</v>
      </c>
      <c r="D292" s="59" t="s">
        <v>7</v>
      </c>
      <c r="E292" s="38">
        <f>приложение_3!F291</f>
        <v>4390204.2</v>
      </c>
    </row>
    <row r="293" spans="1:5" s="37" customFormat="1" ht="12.75">
      <c r="A293" s="41" t="s">
        <v>268</v>
      </c>
      <c r="B293" s="67" t="s">
        <v>269</v>
      </c>
      <c r="C293" s="42"/>
      <c r="D293" s="61"/>
      <c r="E293" s="22">
        <f aca="true" t="shared" si="1" ref="E293:E298">E294</f>
        <v>1010000</v>
      </c>
    </row>
    <row r="294" spans="1:5" s="37" customFormat="1" ht="12.75">
      <c r="A294" s="40" t="s">
        <v>270</v>
      </c>
      <c r="B294" s="60" t="s">
        <v>271</v>
      </c>
      <c r="C294" s="49"/>
      <c r="D294" s="59"/>
      <c r="E294" s="39">
        <f t="shared" si="1"/>
        <v>1010000</v>
      </c>
    </row>
    <row r="295" spans="1:5" s="37" customFormat="1" ht="54.75">
      <c r="A295" s="69" t="s">
        <v>272</v>
      </c>
      <c r="B295" s="60" t="s">
        <v>271</v>
      </c>
      <c r="C295" s="49" t="s">
        <v>273</v>
      </c>
      <c r="D295" s="59"/>
      <c r="E295" s="39">
        <f t="shared" si="1"/>
        <v>1010000</v>
      </c>
    </row>
    <row r="296" spans="1:5" s="37" customFormat="1" ht="26.25">
      <c r="A296" s="156" t="s">
        <v>274</v>
      </c>
      <c r="B296" s="59" t="s">
        <v>271</v>
      </c>
      <c r="C296" s="35" t="s">
        <v>275</v>
      </c>
      <c r="D296" s="59"/>
      <c r="E296" s="36">
        <f t="shared" si="1"/>
        <v>1010000</v>
      </c>
    </row>
    <row r="297" spans="1:5" s="37" customFormat="1" ht="12.75">
      <c r="A297" s="157" t="s">
        <v>277</v>
      </c>
      <c r="B297" s="58" t="s">
        <v>271</v>
      </c>
      <c r="C297" s="32" t="s">
        <v>276</v>
      </c>
      <c r="D297" s="58"/>
      <c r="E297" s="36">
        <f>E298</f>
        <v>1010000</v>
      </c>
    </row>
    <row r="298" spans="1:5" s="37" customFormat="1" ht="12.75">
      <c r="A298" s="28" t="s">
        <v>121</v>
      </c>
      <c r="B298" s="57" t="s">
        <v>271</v>
      </c>
      <c r="C298" s="35" t="s">
        <v>276</v>
      </c>
      <c r="D298" s="57" t="s">
        <v>55</v>
      </c>
      <c r="E298" s="36">
        <f t="shared" si="1"/>
        <v>1010000</v>
      </c>
    </row>
    <row r="299" spans="1:5" s="37" customFormat="1" ht="12.75">
      <c r="A299" s="28" t="s">
        <v>8</v>
      </c>
      <c r="B299" s="57" t="s">
        <v>271</v>
      </c>
      <c r="C299" s="35" t="s">
        <v>276</v>
      </c>
      <c r="D299" s="57" t="s">
        <v>122</v>
      </c>
      <c r="E299" s="38">
        <f>приложение_3!F298</f>
        <v>1010000</v>
      </c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</sheetData>
  <sheetProtection/>
  <mergeCells count="3">
    <mergeCell ref="C2:E2"/>
    <mergeCell ref="C3:E3"/>
    <mergeCell ref="A5:E5"/>
  </mergeCells>
  <printOptions/>
  <pageMargins left="0.7874015748031497" right="0.3937007874015748" top="0.3937007874015748" bottom="0.3937007874015748" header="0.31496062992125984" footer="0.31496062992125984"/>
  <pageSetup fitToHeight="10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view="pageBreakPreview" zoomScaleSheetLayoutView="100" zoomScalePageLayoutView="0" workbookViewId="0" topLeftCell="A1">
      <selection activeCell="F90" sqref="F90"/>
    </sheetView>
  </sheetViews>
  <sheetFormatPr defaultColWidth="9.375" defaultRowHeight="12.75"/>
  <cols>
    <col min="1" max="1" width="55.25390625" style="1" customWidth="1"/>
    <col min="2" max="2" width="9.50390625" style="7" customWidth="1"/>
    <col min="3" max="3" width="12.00390625" style="7" customWidth="1"/>
    <col min="4" max="4" width="9.375" style="7" customWidth="1"/>
    <col min="5" max="5" width="14.50390625" style="1" customWidth="1"/>
    <col min="6" max="6" width="13.50390625" style="1" customWidth="1"/>
    <col min="7" max="16384" width="9.375" style="1" customWidth="1"/>
  </cols>
  <sheetData>
    <row r="1" spans="2:5" ht="12.75">
      <c r="B1" s="168" t="s">
        <v>293</v>
      </c>
      <c r="C1" s="168"/>
      <c r="D1" s="168"/>
      <c r="E1" s="168"/>
    </row>
    <row r="2" spans="2:7" ht="70.5" customHeight="1">
      <c r="B2" s="167" t="s">
        <v>442</v>
      </c>
      <c r="C2" s="167"/>
      <c r="D2" s="167"/>
      <c r="E2" s="167"/>
      <c r="G2" s="2"/>
    </row>
    <row r="3" spans="2:7" ht="12.75" customHeight="1">
      <c r="B3" s="167" t="s">
        <v>484</v>
      </c>
      <c r="C3" s="167"/>
      <c r="D3" s="167"/>
      <c r="E3" s="167"/>
      <c r="G3" s="2"/>
    </row>
    <row r="4" spans="3:7" ht="12.75">
      <c r="C4" s="6"/>
      <c r="D4" s="6"/>
      <c r="E4" s="6"/>
      <c r="G4" s="2"/>
    </row>
    <row r="5" spans="1:5" ht="67.5" customHeight="1">
      <c r="A5" s="165" t="s">
        <v>449</v>
      </c>
      <c r="B5" s="165"/>
      <c r="C5" s="165"/>
      <c r="D5" s="165"/>
      <c r="E5" s="165"/>
    </row>
    <row r="6" ht="15" customHeight="1">
      <c r="E6" s="8" t="s">
        <v>5</v>
      </c>
    </row>
    <row r="7" spans="1:6" s="11" customFormat="1" ht="102" customHeight="1">
      <c r="A7" s="9" t="s">
        <v>9</v>
      </c>
      <c r="B7" s="10" t="s">
        <v>155</v>
      </c>
      <c r="C7" s="10" t="s">
        <v>128</v>
      </c>
      <c r="D7" s="10" t="s">
        <v>227</v>
      </c>
      <c r="E7" s="10" t="s">
        <v>446</v>
      </c>
      <c r="F7" s="10" t="s">
        <v>447</v>
      </c>
    </row>
    <row r="8" spans="1:6" s="14" customFormat="1" ht="12.75">
      <c r="A8" s="9">
        <v>1</v>
      </c>
      <c r="B8" s="12" t="s">
        <v>0</v>
      </c>
      <c r="C8" s="12" t="s">
        <v>1</v>
      </c>
      <c r="D8" s="12" t="s">
        <v>20</v>
      </c>
      <c r="E8" s="13" t="s">
        <v>21</v>
      </c>
      <c r="F8" s="13" t="s">
        <v>140</v>
      </c>
    </row>
    <row r="9" spans="1:6" s="14" customFormat="1" ht="26.25">
      <c r="A9" s="15" t="s">
        <v>132</v>
      </c>
      <c r="B9" s="16"/>
      <c r="C9" s="16"/>
      <c r="D9" s="16"/>
      <c r="E9" s="17"/>
      <c r="F9" s="17"/>
    </row>
    <row r="10" spans="1:6" s="14" customFormat="1" ht="12.75">
      <c r="A10" s="82" t="s">
        <v>211</v>
      </c>
      <c r="B10" s="84"/>
      <c r="C10" s="84"/>
      <c r="D10" s="84"/>
      <c r="E10" s="85">
        <f>E11+E80+E89+E114+E139+E204+E211+E235+E263+E280</f>
        <v>144796104.07</v>
      </c>
      <c r="F10" s="85">
        <f>F11+F80+F89+F114+F139+F204+F211+F235+F263+F280</f>
        <v>146956039.66</v>
      </c>
    </row>
    <row r="11" spans="1:6" s="23" customFormat="1" ht="12.75">
      <c r="A11" s="20" t="s">
        <v>212</v>
      </c>
      <c r="B11" s="71" t="s">
        <v>229</v>
      </c>
      <c r="C11" s="21"/>
      <c r="D11" s="21"/>
      <c r="E11" s="22">
        <f>E12+E17+E29+E35</f>
        <v>24099069.83</v>
      </c>
      <c r="F11" s="22">
        <f>F12+F17+F29+F35</f>
        <v>24491603.73</v>
      </c>
    </row>
    <row r="12" spans="1:6" s="27" customFormat="1" ht="39">
      <c r="A12" s="31" t="s">
        <v>10</v>
      </c>
      <c r="B12" s="62" t="s">
        <v>156</v>
      </c>
      <c r="C12" s="56"/>
      <c r="D12" s="58"/>
      <c r="E12" s="39">
        <f aca="true" t="shared" si="0" ref="E12:F15">E13</f>
        <v>2068920</v>
      </c>
      <c r="F12" s="39">
        <f t="shared" si="0"/>
        <v>2068920</v>
      </c>
    </row>
    <row r="13" spans="1:6" s="27" customFormat="1" ht="42" customHeight="1">
      <c r="A13" s="69" t="s">
        <v>23</v>
      </c>
      <c r="B13" s="62" t="s">
        <v>156</v>
      </c>
      <c r="C13" s="56" t="s">
        <v>22</v>
      </c>
      <c r="D13" s="59"/>
      <c r="E13" s="39">
        <f t="shared" si="0"/>
        <v>2068920</v>
      </c>
      <c r="F13" s="39">
        <f t="shared" si="0"/>
        <v>2068920</v>
      </c>
    </row>
    <row r="14" spans="1:6" s="27" customFormat="1" ht="26.25">
      <c r="A14" s="157" t="s">
        <v>25</v>
      </c>
      <c r="B14" s="58" t="s">
        <v>156</v>
      </c>
      <c r="C14" s="32" t="s">
        <v>24</v>
      </c>
      <c r="D14" s="59"/>
      <c r="E14" s="36">
        <f t="shared" si="0"/>
        <v>2068920</v>
      </c>
      <c r="F14" s="36">
        <f t="shared" si="0"/>
        <v>2068920</v>
      </c>
    </row>
    <row r="15" spans="1:6" s="27" customFormat="1" ht="52.5">
      <c r="A15" s="28" t="s">
        <v>137</v>
      </c>
      <c r="B15" s="59" t="s">
        <v>156</v>
      </c>
      <c r="C15" s="35" t="s">
        <v>24</v>
      </c>
      <c r="D15" s="59" t="s">
        <v>6</v>
      </c>
      <c r="E15" s="36">
        <f t="shared" si="0"/>
        <v>2068920</v>
      </c>
      <c r="F15" s="36">
        <f t="shared" si="0"/>
        <v>2068920</v>
      </c>
    </row>
    <row r="16" spans="1:6" s="27" customFormat="1" ht="26.25">
      <c r="A16" s="28" t="s">
        <v>26</v>
      </c>
      <c r="B16" s="59" t="s">
        <v>156</v>
      </c>
      <c r="C16" s="35" t="s">
        <v>24</v>
      </c>
      <c r="D16" s="59" t="s">
        <v>4</v>
      </c>
      <c r="E16" s="38">
        <f>приложение_4!F16</f>
        <v>2068920</v>
      </c>
      <c r="F16" s="38">
        <f>приложение_4!G16</f>
        <v>2068920</v>
      </c>
    </row>
    <row r="17" spans="1:6" ht="39">
      <c r="A17" s="31" t="s">
        <v>136</v>
      </c>
      <c r="B17" s="62" t="s">
        <v>157</v>
      </c>
      <c r="C17" s="56"/>
      <c r="D17" s="58"/>
      <c r="E17" s="39">
        <f>E18+E25</f>
        <v>12355571.209999999</v>
      </c>
      <c r="F17" s="39">
        <f>F18+F25</f>
        <v>12355571.11</v>
      </c>
    </row>
    <row r="18" spans="1:6" ht="41.25">
      <c r="A18" s="69" t="s">
        <v>141</v>
      </c>
      <c r="B18" s="62" t="s">
        <v>157</v>
      </c>
      <c r="C18" s="56" t="s">
        <v>27</v>
      </c>
      <c r="D18" s="58"/>
      <c r="E18" s="39">
        <f>E19</f>
        <v>11608140.51</v>
      </c>
      <c r="F18" s="39">
        <f>F19</f>
        <v>11608140.41</v>
      </c>
    </row>
    <row r="19" spans="1:6" ht="26.25">
      <c r="A19" s="156" t="s">
        <v>29</v>
      </c>
      <c r="B19" s="58" t="s">
        <v>157</v>
      </c>
      <c r="C19" s="32" t="s">
        <v>28</v>
      </c>
      <c r="D19" s="58"/>
      <c r="E19" s="36">
        <f>E20</f>
        <v>11608140.51</v>
      </c>
      <c r="F19" s="36">
        <f>F20</f>
        <v>11608140.41</v>
      </c>
    </row>
    <row r="20" spans="1:6" ht="12.75">
      <c r="A20" s="157" t="s">
        <v>31</v>
      </c>
      <c r="B20" s="58" t="s">
        <v>157</v>
      </c>
      <c r="C20" s="32" t="s">
        <v>30</v>
      </c>
      <c r="D20" s="59"/>
      <c r="E20" s="36">
        <f>E21+E24</f>
        <v>11608140.51</v>
      </c>
      <c r="F20" s="36">
        <f>F21+F24</f>
        <v>11608140.41</v>
      </c>
    </row>
    <row r="21" spans="1:6" s="37" customFormat="1" ht="52.5">
      <c r="A21" s="28" t="s">
        <v>137</v>
      </c>
      <c r="B21" s="59" t="s">
        <v>157</v>
      </c>
      <c r="C21" s="35" t="s">
        <v>30</v>
      </c>
      <c r="D21" s="59" t="s">
        <v>6</v>
      </c>
      <c r="E21" s="36">
        <f>E22</f>
        <v>9347977.84</v>
      </c>
      <c r="F21" s="36">
        <f>F22</f>
        <v>9347977.84</v>
      </c>
    </row>
    <row r="22" spans="1:6" s="37" customFormat="1" ht="26.25">
      <c r="A22" s="28" t="s">
        <v>26</v>
      </c>
      <c r="B22" s="59" t="s">
        <v>157</v>
      </c>
      <c r="C22" s="35" t="s">
        <v>30</v>
      </c>
      <c r="D22" s="59" t="s">
        <v>4</v>
      </c>
      <c r="E22" s="38">
        <f>приложение_4!F22</f>
        <v>9347977.84</v>
      </c>
      <c r="F22" s="38">
        <f>приложение_4!G22</f>
        <v>9347977.84</v>
      </c>
    </row>
    <row r="23" spans="1:6" s="37" customFormat="1" ht="30" customHeight="1">
      <c r="A23" s="28" t="s">
        <v>33</v>
      </c>
      <c r="B23" s="59" t="s">
        <v>157</v>
      </c>
      <c r="C23" s="35" t="s">
        <v>30</v>
      </c>
      <c r="D23" s="59" t="s">
        <v>32</v>
      </c>
      <c r="E23" s="36">
        <f>E24</f>
        <v>2260162.67</v>
      </c>
      <c r="F23" s="36">
        <f>F24</f>
        <v>2260162.57</v>
      </c>
    </row>
    <row r="24" spans="1:6" s="37" customFormat="1" ht="32.25" customHeight="1">
      <c r="A24" s="28" t="s">
        <v>34</v>
      </c>
      <c r="B24" s="59" t="s">
        <v>157</v>
      </c>
      <c r="C24" s="35" t="s">
        <v>30</v>
      </c>
      <c r="D24" s="59" t="s">
        <v>7</v>
      </c>
      <c r="E24" s="38">
        <f>приложение_4!F24</f>
        <v>2260162.67</v>
      </c>
      <c r="F24" s="38">
        <f>приложение_4!G24</f>
        <v>2260162.57</v>
      </c>
    </row>
    <row r="25" spans="1:6" s="37" customFormat="1" ht="13.5">
      <c r="A25" s="69" t="s">
        <v>142</v>
      </c>
      <c r="B25" s="60" t="s">
        <v>157</v>
      </c>
      <c r="C25" s="49" t="s">
        <v>39</v>
      </c>
      <c r="D25" s="59"/>
      <c r="E25" s="39">
        <f aca="true" t="shared" si="1" ref="E25:F27">E26</f>
        <v>747430.7</v>
      </c>
      <c r="F25" s="39">
        <f t="shared" si="1"/>
        <v>747430.7</v>
      </c>
    </row>
    <row r="26" spans="1:6" s="37" customFormat="1" ht="26.25">
      <c r="A26" s="157" t="s">
        <v>41</v>
      </c>
      <c r="B26" s="58" t="s">
        <v>157</v>
      </c>
      <c r="C26" s="32" t="s">
        <v>40</v>
      </c>
      <c r="D26" s="59"/>
      <c r="E26" s="36">
        <f t="shared" si="1"/>
        <v>747430.7</v>
      </c>
      <c r="F26" s="36">
        <f t="shared" si="1"/>
        <v>747430.7</v>
      </c>
    </row>
    <row r="27" spans="1:6" s="37" customFormat="1" ht="52.5">
      <c r="A27" s="28" t="s">
        <v>137</v>
      </c>
      <c r="B27" s="59" t="s">
        <v>157</v>
      </c>
      <c r="C27" s="35" t="s">
        <v>40</v>
      </c>
      <c r="D27" s="59" t="s">
        <v>6</v>
      </c>
      <c r="E27" s="36">
        <f t="shared" si="1"/>
        <v>747430.7</v>
      </c>
      <c r="F27" s="36">
        <f t="shared" si="1"/>
        <v>747430.7</v>
      </c>
    </row>
    <row r="28" spans="1:6" s="37" customFormat="1" ht="26.25">
      <c r="A28" s="28" t="s">
        <v>26</v>
      </c>
      <c r="B28" s="59" t="s">
        <v>157</v>
      </c>
      <c r="C28" s="35" t="s">
        <v>40</v>
      </c>
      <c r="D28" s="59" t="s">
        <v>4</v>
      </c>
      <c r="E28" s="38">
        <f>приложение_4!F28</f>
        <v>747430.7</v>
      </c>
      <c r="F28" s="38">
        <f>приложение_4!G28</f>
        <v>747430.7</v>
      </c>
    </row>
    <row r="29" spans="1:6" s="37" customFormat="1" ht="12.75">
      <c r="A29" s="40" t="s">
        <v>262</v>
      </c>
      <c r="B29" s="60" t="s">
        <v>263</v>
      </c>
      <c r="C29" s="35"/>
      <c r="D29" s="59"/>
      <c r="E29" s="39">
        <f>E30</f>
        <v>200000</v>
      </c>
      <c r="F29" s="39">
        <f>F30</f>
        <v>200000</v>
      </c>
    </row>
    <row r="30" spans="1:6" s="37" customFormat="1" ht="41.25">
      <c r="A30" s="69" t="s">
        <v>220</v>
      </c>
      <c r="B30" s="60" t="s">
        <v>263</v>
      </c>
      <c r="C30" s="66" t="s">
        <v>56</v>
      </c>
      <c r="D30" s="59"/>
      <c r="E30" s="39">
        <f>E32</f>
        <v>200000</v>
      </c>
      <c r="F30" s="39">
        <f>F32</f>
        <v>200000</v>
      </c>
    </row>
    <row r="31" spans="1:6" s="37" customFormat="1" ht="26.25">
      <c r="A31" s="156" t="s">
        <v>58</v>
      </c>
      <c r="B31" s="59" t="s">
        <v>263</v>
      </c>
      <c r="C31" s="25" t="s">
        <v>57</v>
      </c>
      <c r="D31" s="59"/>
      <c r="E31" s="36">
        <f>E32</f>
        <v>200000</v>
      </c>
      <c r="F31" s="36">
        <f>F32</f>
        <v>200000</v>
      </c>
    </row>
    <row r="32" spans="1:6" s="37" customFormat="1" ht="12.75">
      <c r="A32" s="157" t="s">
        <v>154</v>
      </c>
      <c r="B32" s="58" t="s">
        <v>263</v>
      </c>
      <c r="C32" s="32" t="s">
        <v>143</v>
      </c>
      <c r="D32" s="59"/>
      <c r="E32" s="36">
        <f>E34</f>
        <v>200000</v>
      </c>
      <c r="F32" s="36">
        <f>F34</f>
        <v>200000</v>
      </c>
    </row>
    <row r="33" spans="1:6" s="37" customFormat="1" ht="12.75">
      <c r="A33" s="28" t="s">
        <v>36</v>
      </c>
      <c r="B33" s="59" t="s">
        <v>263</v>
      </c>
      <c r="C33" s="25" t="s">
        <v>143</v>
      </c>
      <c r="D33" s="59" t="s">
        <v>35</v>
      </c>
      <c r="E33" s="36">
        <f>E34</f>
        <v>200000</v>
      </c>
      <c r="F33" s="36">
        <f>F34</f>
        <v>200000</v>
      </c>
    </row>
    <row r="34" spans="1:6" s="37" customFormat="1" ht="12.75">
      <c r="A34" s="28" t="s">
        <v>264</v>
      </c>
      <c r="B34" s="59" t="s">
        <v>263</v>
      </c>
      <c r="C34" s="25" t="s">
        <v>143</v>
      </c>
      <c r="D34" s="59" t="s">
        <v>265</v>
      </c>
      <c r="E34" s="38">
        <f>приложение_4!F34</f>
        <v>200000</v>
      </c>
      <c r="F34" s="38">
        <f>приложение_4!G34</f>
        <v>200000</v>
      </c>
    </row>
    <row r="35" spans="1:6" s="37" customFormat="1" ht="12.75">
      <c r="A35" s="40" t="s">
        <v>11</v>
      </c>
      <c r="B35" s="60" t="s">
        <v>158</v>
      </c>
      <c r="C35" s="35"/>
      <c r="D35" s="59"/>
      <c r="E35" s="39">
        <f>E36+E44+E59+E64+E69</f>
        <v>9474578.620000001</v>
      </c>
      <c r="F35" s="39">
        <f>F36+F44+F59+F64+F69</f>
        <v>9867112.620000001</v>
      </c>
    </row>
    <row r="36" spans="1:6" s="37" customFormat="1" ht="41.25">
      <c r="A36" s="69" t="s">
        <v>144</v>
      </c>
      <c r="B36" s="60" t="s">
        <v>158</v>
      </c>
      <c r="C36" s="49" t="s">
        <v>45</v>
      </c>
      <c r="D36" s="59"/>
      <c r="E36" s="39">
        <f>E37</f>
        <v>5089458.62</v>
      </c>
      <c r="F36" s="39">
        <f>F37</f>
        <v>5089458.62</v>
      </c>
    </row>
    <row r="37" spans="1:6" s="37" customFormat="1" ht="26.25">
      <c r="A37" s="156" t="s">
        <v>138</v>
      </c>
      <c r="B37" s="59" t="s">
        <v>158</v>
      </c>
      <c r="C37" s="35" t="s">
        <v>46</v>
      </c>
      <c r="D37" s="59"/>
      <c r="E37" s="36">
        <f>E38+E41</f>
        <v>5089458.62</v>
      </c>
      <c r="F37" s="36">
        <f>F38+F41</f>
        <v>5089458.62</v>
      </c>
    </row>
    <row r="38" spans="1:6" s="37" customFormat="1" ht="39">
      <c r="A38" s="157" t="s">
        <v>48</v>
      </c>
      <c r="B38" s="58" t="s">
        <v>158</v>
      </c>
      <c r="C38" s="32" t="s">
        <v>47</v>
      </c>
      <c r="D38" s="59"/>
      <c r="E38" s="36">
        <f>E39</f>
        <v>4369458.62</v>
      </c>
      <c r="F38" s="36">
        <f>F39</f>
        <v>4369458.62</v>
      </c>
    </row>
    <row r="39" spans="1:6" s="37" customFormat="1" ht="52.5">
      <c r="A39" s="28" t="s">
        <v>137</v>
      </c>
      <c r="B39" s="59" t="s">
        <v>158</v>
      </c>
      <c r="C39" s="35" t="s">
        <v>47</v>
      </c>
      <c r="D39" s="59" t="s">
        <v>6</v>
      </c>
      <c r="E39" s="36">
        <f>E40</f>
        <v>4369458.62</v>
      </c>
      <c r="F39" s="36">
        <f>F40</f>
        <v>4369458.62</v>
      </c>
    </row>
    <row r="40" spans="1:6" s="37" customFormat="1" ht="26.25">
      <c r="A40" s="28" t="s">
        <v>26</v>
      </c>
      <c r="B40" s="59" t="s">
        <v>158</v>
      </c>
      <c r="C40" s="35" t="s">
        <v>47</v>
      </c>
      <c r="D40" s="59" t="s">
        <v>4</v>
      </c>
      <c r="E40" s="38">
        <f>приложение_4!F40</f>
        <v>4369458.62</v>
      </c>
      <c r="F40" s="38">
        <f>приложение_4!G40</f>
        <v>4369458.62</v>
      </c>
    </row>
    <row r="41" spans="1:6" s="27" customFormat="1" ht="39">
      <c r="A41" s="157" t="s">
        <v>169</v>
      </c>
      <c r="B41" s="58" t="s">
        <v>158</v>
      </c>
      <c r="C41" s="32" t="s">
        <v>170</v>
      </c>
      <c r="D41" s="59"/>
      <c r="E41" s="36">
        <f>E42</f>
        <v>720000</v>
      </c>
      <c r="F41" s="36">
        <f>F42</f>
        <v>720000</v>
      </c>
    </row>
    <row r="42" spans="1:6" s="27" customFormat="1" ht="26.25">
      <c r="A42" s="28" t="s">
        <v>44</v>
      </c>
      <c r="B42" s="57" t="s">
        <v>158</v>
      </c>
      <c r="C42" s="25" t="s">
        <v>170</v>
      </c>
      <c r="D42" s="57" t="s">
        <v>32</v>
      </c>
      <c r="E42" s="29">
        <f>E43</f>
        <v>720000</v>
      </c>
      <c r="F42" s="29">
        <f>F43</f>
        <v>720000</v>
      </c>
    </row>
    <row r="43" spans="1:6" s="27" customFormat="1" ht="31.5" customHeight="1">
      <c r="A43" s="28" t="s">
        <v>34</v>
      </c>
      <c r="B43" s="57" t="s">
        <v>158</v>
      </c>
      <c r="C43" s="25" t="s">
        <v>170</v>
      </c>
      <c r="D43" s="57" t="s">
        <v>7</v>
      </c>
      <c r="E43" s="38">
        <f>приложение_4!F43</f>
        <v>720000</v>
      </c>
      <c r="F43" s="38">
        <f>приложение_4!G43</f>
        <v>720000</v>
      </c>
    </row>
    <row r="44" spans="1:6" s="27" customFormat="1" ht="43.5" customHeight="1">
      <c r="A44" s="69" t="s">
        <v>184</v>
      </c>
      <c r="B44" s="65" t="s">
        <v>158</v>
      </c>
      <c r="C44" s="66" t="s">
        <v>185</v>
      </c>
      <c r="D44" s="65"/>
      <c r="E44" s="39">
        <f>E45+E51+E55</f>
        <v>1909892</v>
      </c>
      <c r="F44" s="39">
        <f>F45+F51+F55</f>
        <v>1909892</v>
      </c>
    </row>
    <row r="45" spans="1:6" s="27" customFormat="1" ht="31.5" customHeight="1">
      <c r="A45" s="156" t="s">
        <v>189</v>
      </c>
      <c r="B45" s="57" t="s">
        <v>158</v>
      </c>
      <c r="C45" s="25" t="s">
        <v>186</v>
      </c>
      <c r="D45" s="57"/>
      <c r="E45" s="36">
        <f>E46</f>
        <v>706892</v>
      </c>
      <c r="F45" s="36">
        <f>F46</f>
        <v>706892</v>
      </c>
    </row>
    <row r="46" spans="1:6" s="27" customFormat="1" ht="12.75">
      <c r="A46" s="157" t="s">
        <v>188</v>
      </c>
      <c r="B46" s="58" t="s">
        <v>158</v>
      </c>
      <c r="C46" s="32" t="s">
        <v>187</v>
      </c>
      <c r="D46" s="59"/>
      <c r="E46" s="36">
        <f>E47+E49</f>
        <v>706892</v>
      </c>
      <c r="F46" s="36">
        <f>F47+F49</f>
        <v>706892</v>
      </c>
    </row>
    <row r="47" spans="1:6" s="27" customFormat="1" ht="26.25">
      <c r="A47" s="28" t="s">
        <v>44</v>
      </c>
      <c r="B47" s="57" t="s">
        <v>158</v>
      </c>
      <c r="C47" s="25" t="s">
        <v>187</v>
      </c>
      <c r="D47" s="57" t="s">
        <v>32</v>
      </c>
      <c r="E47" s="36">
        <f>E48</f>
        <v>500000</v>
      </c>
      <c r="F47" s="36">
        <f>F48</f>
        <v>500000</v>
      </c>
    </row>
    <row r="48" spans="1:6" s="27" customFormat="1" ht="26.25">
      <c r="A48" s="28" t="s">
        <v>34</v>
      </c>
      <c r="B48" s="57" t="s">
        <v>158</v>
      </c>
      <c r="C48" s="25" t="s">
        <v>187</v>
      </c>
      <c r="D48" s="57" t="s">
        <v>7</v>
      </c>
      <c r="E48" s="38">
        <f>приложение_4!F48</f>
        <v>500000</v>
      </c>
      <c r="F48" s="38">
        <f>приложение_4!G48</f>
        <v>500000</v>
      </c>
    </row>
    <row r="49" spans="1:6" s="27" customFormat="1" ht="12.75">
      <c r="A49" s="28" t="s">
        <v>129</v>
      </c>
      <c r="B49" s="57" t="s">
        <v>158</v>
      </c>
      <c r="C49" s="25" t="s">
        <v>187</v>
      </c>
      <c r="D49" s="57" t="s">
        <v>93</v>
      </c>
      <c r="E49" s="36">
        <f>E50</f>
        <v>206892</v>
      </c>
      <c r="F49" s="36">
        <f>F50</f>
        <v>206892</v>
      </c>
    </row>
    <row r="50" spans="1:6" s="27" customFormat="1" ht="12.75">
      <c r="A50" s="28" t="s">
        <v>95</v>
      </c>
      <c r="B50" s="57" t="s">
        <v>158</v>
      </c>
      <c r="C50" s="25" t="s">
        <v>187</v>
      </c>
      <c r="D50" s="57" t="s">
        <v>94</v>
      </c>
      <c r="E50" s="38">
        <f>приложение_4!F50</f>
        <v>206892</v>
      </c>
      <c r="F50" s="38">
        <f>приложение_4!G50</f>
        <v>206892</v>
      </c>
    </row>
    <row r="51" spans="1:6" s="27" customFormat="1" ht="26.25">
      <c r="A51" s="72" t="s">
        <v>190</v>
      </c>
      <c r="B51" s="57" t="s">
        <v>158</v>
      </c>
      <c r="C51" s="25" t="s">
        <v>192</v>
      </c>
      <c r="D51" s="57"/>
      <c r="E51" s="36">
        <f aca="true" t="shared" si="2" ref="E51:F53">E52</f>
        <v>223000</v>
      </c>
      <c r="F51" s="36">
        <f t="shared" si="2"/>
        <v>223000</v>
      </c>
    </row>
    <row r="52" spans="1:6" s="27" customFormat="1" ht="26.25">
      <c r="A52" s="157" t="s">
        <v>191</v>
      </c>
      <c r="B52" s="58" t="s">
        <v>158</v>
      </c>
      <c r="C52" s="32" t="s">
        <v>193</v>
      </c>
      <c r="D52" s="59"/>
      <c r="E52" s="36">
        <f t="shared" si="2"/>
        <v>223000</v>
      </c>
      <c r="F52" s="36">
        <f t="shared" si="2"/>
        <v>223000</v>
      </c>
    </row>
    <row r="53" spans="1:6" s="27" customFormat="1" ht="26.25">
      <c r="A53" s="28" t="s">
        <v>44</v>
      </c>
      <c r="B53" s="57" t="s">
        <v>158</v>
      </c>
      <c r="C53" s="25" t="s">
        <v>193</v>
      </c>
      <c r="D53" s="57" t="s">
        <v>32</v>
      </c>
      <c r="E53" s="36">
        <f t="shared" si="2"/>
        <v>223000</v>
      </c>
      <c r="F53" s="36">
        <f t="shared" si="2"/>
        <v>223000</v>
      </c>
    </row>
    <row r="54" spans="1:6" s="27" customFormat="1" ht="26.25">
      <c r="A54" s="28" t="s">
        <v>34</v>
      </c>
      <c r="B54" s="57" t="s">
        <v>158</v>
      </c>
      <c r="C54" s="25" t="s">
        <v>193</v>
      </c>
      <c r="D54" s="57" t="s">
        <v>7</v>
      </c>
      <c r="E54" s="38">
        <f>приложение_4!F54</f>
        <v>223000</v>
      </c>
      <c r="F54" s="38">
        <f>приложение_4!G54</f>
        <v>223000</v>
      </c>
    </row>
    <row r="55" spans="1:6" s="27" customFormat="1" ht="12.75">
      <c r="A55" s="72" t="s">
        <v>195</v>
      </c>
      <c r="B55" s="57" t="s">
        <v>158</v>
      </c>
      <c r="C55" s="25" t="s">
        <v>196</v>
      </c>
      <c r="D55" s="57"/>
      <c r="E55" s="36">
        <f aca="true" t="shared" si="3" ref="E55:F57">E56</f>
        <v>980000</v>
      </c>
      <c r="F55" s="36">
        <f t="shared" si="3"/>
        <v>980000</v>
      </c>
    </row>
    <row r="56" spans="1:6" s="27" customFormat="1" ht="12.75">
      <c r="A56" s="157" t="s">
        <v>197</v>
      </c>
      <c r="B56" s="58" t="s">
        <v>158</v>
      </c>
      <c r="C56" s="32" t="s">
        <v>198</v>
      </c>
      <c r="D56" s="59"/>
      <c r="E56" s="36">
        <f t="shared" si="3"/>
        <v>980000</v>
      </c>
      <c r="F56" s="36">
        <f t="shared" si="3"/>
        <v>980000</v>
      </c>
    </row>
    <row r="57" spans="1:6" s="27" customFormat="1" ht="26.25">
      <c r="A57" s="28" t="s">
        <v>44</v>
      </c>
      <c r="B57" s="57" t="s">
        <v>158</v>
      </c>
      <c r="C57" s="25" t="s">
        <v>198</v>
      </c>
      <c r="D57" s="57" t="s">
        <v>32</v>
      </c>
      <c r="E57" s="36">
        <f t="shared" si="3"/>
        <v>980000</v>
      </c>
      <c r="F57" s="36">
        <f t="shared" si="3"/>
        <v>980000</v>
      </c>
    </row>
    <row r="58" spans="1:6" s="27" customFormat="1" ht="26.25">
      <c r="A58" s="28" t="s">
        <v>34</v>
      </c>
      <c r="B58" s="57" t="s">
        <v>158</v>
      </c>
      <c r="C58" s="25" t="s">
        <v>198</v>
      </c>
      <c r="D58" s="57" t="s">
        <v>7</v>
      </c>
      <c r="E58" s="38">
        <f>приложение_4!F58</f>
        <v>980000</v>
      </c>
      <c r="F58" s="38">
        <f>приложение_4!G58</f>
        <v>980000</v>
      </c>
    </row>
    <row r="59" spans="1:6" s="27" customFormat="1" ht="41.25">
      <c r="A59" s="69" t="s">
        <v>146</v>
      </c>
      <c r="B59" s="65" t="s">
        <v>158</v>
      </c>
      <c r="C59" s="66" t="s">
        <v>147</v>
      </c>
      <c r="D59" s="65"/>
      <c r="E59" s="26">
        <f aca="true" t="shared" si="4" ref="E59:F62">E60</f>
        <v>616000</v>
      </c>
      <c r="F59" s="26">
        <f t="shared" si="4"/>
        <v>616000</v>
      </c>
    </row>
    <row r="60" spans="1:6" s="27" customFormat="1" ht="39">
      <c r="A60" s="156" t="s">
        <v>172</v>
      </c>
      <c r="B60" s="57" t="s">
        <v>158</v>
      </c>
      <c r="C60" s="25" t="s">
        <v>148</v>
      </c>
      <c r="D60" s="57"/>
      <c r="E60" s="29">
        <f t="shared" si="4"/>
        <v>616000</v>
      </c>
      <c r="F60" s="29">
        <f t="shared" si="4"/>
        <v>616000</v>
      </c>
    </row>
    <row r="61" spans="1:6" s="27" customFormat="1" ht="26.25">
      <c r="A61" s="157" t="s">
        <v>221</v>
      </c>
      <c r="B61" s="58" t="s">
        <v>158</v>
      </c>
      <c r="C61" s="32" t="s">
        <v>252</v>
      </c>
      <c r="D61" s="59"/>
      <c r="E61" s="36">
        <f t="shared" si="4"/>
        <v>616000</v>
      </c>
      <c r="F61" s="36">
        <f t="shared" si="4"/>
        <v>616000</v>
      </c>
    </row>
    <row r="62" spans="1:6" s="27" customFormat="1" ht="26.25">
      <c r="A62" s="28" t="s">
        <v>44</v>
      </c>
      <c r="B62" s="57" t="s">
        <v>158</v>
      </c>
      <c r="C62" s="25" t="s">
        <v>252</v>
      </c>
      <c r="D62" s="57" t="s">
        <v>32</v>
      </c>
      <c r="E62" s="29">
        <f t="shared" si="4"/>
        <v>616000</v>
      </c>
      <c r="F62" s="29">
        <f t="shared" si="4"/>
        <v>616000</v>
      </c>
    </row>
    <row r="63" spans="1:6" s="27" customFormat="1" ht="26.25">
      <c r="A63" s="28" t="s">
        <v>34</v>
      </c>
      <c r="B63" s="57" t="s">
        <v>158</v>
      </c>
      <c r="C63" s="25" t="s">
        <v>252</v>
      </c>
      <c r="D63" s="57" t="s">
        <v>7</v>
      </c>
      <c r="E63" s="38">
        <f>приложение_4!F63</f>
        <v>616000</v>
      </c>
      <c r="F63" s="38">
        <f>приложение_4!G63</f>
        <v>616000</v>
      </c>
    </row>
    <row r="64" spans="1:6" s="27" customFormat="1" ht="54.75">
      <c r="A64" s="69" t="s">
        <v>203</v>
      </c>
      <c r="B64" s="65" t="s">
        <v>158</v>
      </c>
      <c r="C64" s="66" t="s">
        <v>204</v>
      </c>
      <c r="D64" s="65"/>
      <c r="E64" s="39">
        <f aca="true" t="shared" si="5" ref="E64:F67">E65</f>
        <v>100000</v>
      </c>
      <c r="F64" s="39">
        <f t="shared" si="5"/>
        <v>100000</v>
      </c>
    </row>
    <row r="65" spans="1:6" s="27" customFormat="1" ht="26.25">
      <c r="A65" s="156" t="s">
        <v>205</v>
      </c>
      <c r="B65" s="57" t="s">
        <v>158</v>
      </c>
      <c r="C65" s="25" t="s">
        <v>206</v>
      </c>
      <c r="D65" s="57"/>
      <c r="E65" s="36">
        <f t="shared" si="5"/>
        <v>100000</v>
      </c>
      <c r="F65" s="36">
        <f t="shared" si="5"/>
        <v>100000</v>
      </c>
    </row>
    <row r="66" spans="1:6" s="27" customFormat="1" ht="26.25">
      <c r="A66" s="157" t="s">
        <v>226</v>
      </c>
      <c r="B66" s="58" t="s">
        <v>158</v>
      </c>
      <c r="C66" s="32" t="s">
        <v>225</v>
      </c>
      <c r="D66" s="59"/>
      <c r="E66" s="36">
        <f t="shared" si="5"/>
        <v>100000</v>
      </c>
      <c r="F66" s="36">
        <f t="shared" si="5"/>
        <v>100000</v>
      </c>
    </row>
    <row r="67" spans="1:6" s="27" customFormat="1" ht="26.25">
      <c r="A67" s="28" t="s">
        <v>44</v>
      </c>
      <c r="B67" s="57" t="s">
        <v>158</v>
      </c>
      <c r="C67" s="35" t="s">
        <v>225</v>
      </c>
      <c r="D67" s="59" t="s">
        <v>32</v>
      </c>
      <c r="E67" s="36">
        <f t="shared" si="5"/>
        <v>100000</v>
      </c>
      <c r="F67" s="36">
        <f t="shared" si="5"/>
        <v>100000</v>
      </c>
    </row>
    <row r="68" spans="1:6" s="27" customFormat="1" ht="26.25">
      <c r="A68" s="28" t="s">
        <v>34</v>
      </c>
      <c r="B68" s="57" t="s">
        <v>158</v>
      </c>
      <c r="C68" s="35" t="s">
        <v>225</v>
      </c>
      <c r="D68" s="59" t="s">
        <v>7</v>
      </c>
      <c r="E68" s="38">
        <f>приложение_4!F68</f>
        <v>100000</v>
      </c>
      <c r="F68" s="38">
        <f>приложение_4!G68</f>
        <v>100000</v>
      </c>
    </row>
    <row r="69" spans="1:6" s="37" customFormat="1" ht="41.25">
      <c r="A69" s="69" t="s">
        <v>288</v>
      </c>
      <c r="B69" s="59" t="s">
        <v>158</v>
      </c>
      <c r="C69" s="35" t="s">
        <v>27</v>
      </c>
      <c r="D69" s="59"/>
      <c r="E69" s="39">
        <f>E70+E76</f>
        <v>1759228</v>
      </c>
      <c r="F69" s="39">
        <f>F70+F76</f>
        <v>2151762</v>
      </c>
    </row>
    <row r="70" spans="1:6" s="37" customFormat="1" ht="26.25">
      <c r="A70" s="156" t="s">
        <v>29</v>
      </c>
      <c r="B70" s="59" t="s">
        <v>158</v>
      </c>
      <c r="C70" s="35" t="s">
        <v>28</v>
      </c>
      <c r="D70" s="59"/>
      <c r="E70" s="36">
        <f>E71</f>
        <v>1200000</v>
      </c>
      <c r="F70" s="36">
        <f>F71</f>
        <v>1200000</v>
      </c>
    </row>
    <row r="71" spans="1:6" s="37" customFormat="1" ht="12.75">
      <c r="A71" s="157" t="s">
        <v>43</v>
      </c>
      <c r="B71" s="58" t="s">
        <v>158</v>
      </c>
      <c r="C71" s="32" t="s">
        <v>42</v>
      </c>
      <c r="D71" s="59"/>
      <c r="E71" s="36">
        <f>E72+E74</f>
        <v>1200000</v>
      </c>
      <c r="F71" s="36">
        <f>F72+F74</f>
        <v>1200000</v>
      </c>
    </row>
    <row r="72" spans="1:6" s="37" customFormat="1" ht="26.25">
      <c r="A72" s="28" t="s">
        <v>44</v>
      </c>
      <c r="B72" s="59" t="s">
        <v>158</v>
      </c>
      <c r="C72" s="35" t="s">
        <v>42</v>
      </c>
      <c r="D72" s="59" t="s">
        <v>32</v>
      </c>
      <c r="E72" s="36">
        <f>E73</f>
        <v>1150000</v>
      </c>
      <c r="F72" s="36">
        <f>F73</f>
        <v>1150000</v>
      </c>
    </row>
    <row r="73" spans="1:6" s="37" customFormat="1" ht="26.25">
      <c r="A73" s="28" t="s">
        <v>34</v>
      </c>
      <c r="B73" s="59" t="s">
        <v>158</v>
      </c>
      <c r="C73" s="35" t="s">
        <v>42</v>
      </c>
      <c r="D73" s="59" t="s">
        <v>7</v>
      </c>
      <c r="E73" s="38">
        <f>приложение_4!F73</f>
        <v>1150000</v>
      </c>
      <c r="F73" s="38">
        <f>приложение_4!G73</f>
        <v>1150000</v>
      </c>
    </row>
    <row r="74" spans="1:6" s="37" customFormat="1" ht="12.75">
      <c r="A74" s="28" t="s">
        <v>36</v>
      </c>
      <c r="B74" s="59" t="s">
        <v>158</v>
      </c>
      <c r="C74" s="35" t="s">
        <v>42</v>
      </c>
      <c r="D74" s="59" t="s">
        <v>35</v>
      </c>
      <c r="E74" s="36">
        <f>SUM(E75:E75)</f>
        <v>50000</v>
      </c>
      <c r="F74" s="36">
        <f>SUM(F75:F75)</f>
        <v>50000</v>
      </c>
    </row>
    <row r="75" spans="1:6" s="37" customFormat="1" ht="12.75">
      <c r="A75" s="28" t="s">
        <v>38</v>
      </c>
      <c r="B75" s="59" t="s">
        <v>158</v>
      </c>
      <c r="C75" s="35" t="s">
        <v>42</v>
      </c>
      <c r="D75" s="59" t="s">
        <v>37</v>
      </c>
      <c r="E75" s="38">
        <f>приложение_4!F75</f>
        <v>50000</v>
      </c>
      <c r="F75" s="38">
        <f>приложение_4!G75</f>
        <v>50000</v>
      </c>
    </row>
    <row r="76" spans="1:6" s="37" customFormat="1" ht="12.75">
      <c r="A76" s="72" t="s">
        <v>428</v>
      </c>
      <c r="B76" s="59" t="s">
        <v>158</v>
      </c>
      <c r="C76" s="35" t="s">
        <v>427</v>
      </c>
      <c r="D76" s="59"/>
      <c r="E76" s="36">
        <f aca="true" t="shared" si="6" ref="E76:F78">E77</f>
        <v>559228</v>
      </c>
      <c r="F76" s="36">
        <f t="shared" si="6"/>
        <v>951762</v>
      </c>
    </row>
    <row r="77" spans="1:6" s="37" customFormat="1" ht="26.25">
      <c r="A77" s="157" t="s">
        <v>430</v>
      </c>
      <c r="B77" s="58" t="s">
        <v>158</v>
      </c>
      <c r="C77" s="32" t="s">
        <v>429</v>
      </c>
      <c r="D77" s="59"/>
      <c r="E77" s="36">
        <f t="shared" si="6"/>
        <v>559228</v>
      </c>
      <c r="F77" s="36">
        <f t="shared" si="6"/>
        <v>951762</v>
      </c>
    </row>
    <row r="78" spans="1:6" s="37" customFormat="1" ht="12.75">
      <c r="A78" s="28" t="s">
        <v>36</v>
      </c>
      <c r="B78" s="59" t="s">
        <v>158</v>
      </c>
      <c r="C78" s="35" t="s">
        <v>429</v>
      </c>
      <c r="D78" s="59" t="s">
        <v>35</v>
      </c>
      <c r="E78" s="36">
        <f t="shared" si="6"/>
        <v>559228</v>
      </c>
      <c r="F78" s="36">
        <f t="shared" si="6"/>
        <v>951762</v>
      </c>
    </row>
    <row r="79" spans="1:6" s="37" customFormat="1" ht="12.75">
      <c r="A79" s="28" t="s">
        <v>264</v>
      </c>
      <c r="B79" s="59" t="s">
        <v>158</v>
      </c>
      <c r="C79" s="35" t="s">
        <v>429</v>
      </c>
      <c r="D79" s="59" t="s">
        <v>265</v>
      </c>
      <c r="E79" s="38">
        <f>приложение_4!F78</f>
        <v>559228</v>
      </c>
      <c r="F79" s="38">
        <f>приложение_4!G78</f>
        <v>951762</v>
      </c>
    </row>
    <row r="80" spans="1:6" s="23" customFormat="1" ht="12.75">
      <c r="A80" s="41" t="s">
        <v>213</v>
      </c>
      <c r="B80" s="67" t="s">
        <v>230</v>
      </c>
      <c r="C80" s="43"/>
      <c r="D80" s="67"/>
      <c r="E80" s="22">
        <f>E81</f>
        <v>790200</v>
      </c>
      <c r="F80" s="22">
        <f>F81</f>
        <v>790200</v>
      </c>
    </row>
    <row r="81" spans="1:6" ht="12.75">
      <c r="A81" s="40" t="s">
        <v>12</v>
      </c>
      <c r="B81" s="60" t="s">
        <v>159</v>
      </c>
      <c r="C81" s="49"/>
      <c r="D81" s="59"/>
      <c r="E81" s="39">
        <f>E83</f>
        <v>790200</v>
      </c>
      <c r="F81" s="39">
        <f>F83</f>
        <v>790200</v>
      </c>
    </row>
    <row r="82" spans="1:6" ht="27">
      <c r="A82" s="69" t="s">
        <v>50</v>
      </c>
      <c r="B82" s="62" t="s">
        <v>159</v>
      </c>
      <c r="C82" s="56" t="s">
        <v>49</v>
      </c>
      <c r="D82" s="58"/>
      <c r="E82" s="33">
        <f>E83</f>
        <v>790200</v>
      </c>
      <c r="F82" s="33">
        <f>F83</f>
        <v>790200</v>
      </c>
    </row>
    <row r="83" spans="1:6" ht="12.75">
      <c r="A83" s="156" t="s">
        <v>52</v>
      </c>
      <c r="B83" s="58" t="s">
        <v>159</v>
      </c>
      <c r="C83" s="32" t="s">
        <v>51</v>
      </c>
      <c r="D83" s="58"/>
      <c r="E83" s="34">
        <f>E84</f>
        <v>790200</v>
      </c>
      <c r="F83" s="34">
        <f>F84</f>
        <v>790200</v>
      </c>
    </row>
    <row r="84" spans="1:6" ht="26.25">
      <c r="A84" s="157" t="s">
        <v>54</v>
      </c>
      <c r="B84" s="58" t="s">
        <v>159</v>
      </c>
      <c r="C84" s="32" t="s">
        <v>53</v>
      </c>
      <c r="D84" s="59"/>
      <c r="E84" s="36">
        <f>E85+E87</f>
        <v>790200</v>
      </c>
      <c r="F84" s="36">
        <f>F85+F87</f>
        <v>790200</v>
      </c>
    </row>
    <row r="85" spans="1:6" ht="52.5">
      <c r="A85" s="28" t="s">
        <v>137</v>
      </c>
      <c r="B85" s="58" t="s">
        <v>159</v>
      </c>
      <c r="C85" s="32" t="s">
        <v>53</v>
      </c>
      <c r="D85" s="58" t="s">
        <v>6</v>
      </c>
      <c r="E85" s="34">
        <f>E86</f>
        <v>542666.5</v>
      </c>
      <c r="F85" s="34">
        <f>F86</f>
        <v>542666.5</v>
      </c>
    </row>
    <row r="86" spans="1:6" ht="26.25">
      <c r="A86" s="28" t="s">
        <v>26</v>
      </c>
      <c r="B86" s="58" t="s">
        <v>159</v>
      </c>
      <c r="C86" s="32" t="s">
        <v>53</v>
      </c>
      <c r="D86" s="58" t="s">
        <v>4</v>
      </c>
      <c r="E86" s="38">
        <f>приложение_4!F86</f>
        <v>542666.5</v>
      </c>
      <c r="F86" s="38">
        <f>приложение_4!G86</f>
        <v>542666.5</v>
      </c>
    </row>
    <row r="87" spans="1:6" ht="26.25">
      <c r="A87" s="28" t="s">
        <v>44</v>
      </c>
      <c r="B87" s="58" t="s">
        <v>159</v>
      </c>
      <c r="C87" s="32" t="s">
        <v>53</v>
      </c>
      <c r="D87" s="58" t="s">
        <v>32</v>
      </c>
      <c r="E87" s="36">
        <f>E88</f>
        <v>247533.5</v>
      </c>
      <c r="F87" s="36">
        <f>F88</f>
        <v>247533.5</v>
      </c>
    </row>
    <row r="88" spans="1:6" ht="26.25">
      <c r="A88" s="28" t="s">
        <v>34</v>
      </c>
      <c r="B88" s="58" t="s">
        <v>159</v>
      </c>
      <c r="C88" s="32" t="s">
        <v>53</v>
      </c>
      <c r="D88" s="58" t="s">
        <v>7</v>
      </c>
      <c r="E88" s="38">
        <f>приложение_4!F88</f>
        <v>247533.5</v>
      </c>
      <c r="F88" s="38">
        <f>приложение_4!G88</f>
        <v>247533.5</v>
      </c>
    </row>
    <row r="89" spans="1:6" s="27" customFormat="1" ht="26.25">
      <c r="A89" s="41" t="s">
        <v>396</v>
      </c>
      <c r="B89" s="67" t="s">
        <v>231</v>
      </c>
      <c r="C89" s="43"/>
      <c r="D89" s="67"/>
      <c r="E89" s="22">
        <f>E90</f>
        <v>4623307.97</v>
      </c>
      <c r="F89" s="22">
        <f>F90</f>
        <v>4623307.97</v>
      </c>
    </row>
    <row r="90" spans="1:6" s="27" customFormat="1" ht="33.75" customHeight="1">
      <c r="A90" s="24" t="s">
        <v>488</v>
      </c>
      <c r="B90" s="65" t="s">
        <v>245</v>
      </c>
      <c r="C90" s="66"/>
      <c r="D90" s="57"/>
      <c r="E90" s="26">
        <f>E91</f>
        <v>4623307.97</v>
      </c>
      <c r="F90" s="26">
        <f>F91</f>
        <v>4623307.97</v>
      </c>
    </row>
    <row r="91" spans="1:6" s="27" customFormat="1" ht="41.25">
      <c r="A91" s="69" t="s">
        <v>220</v>
      </c>
      <c r="B91" s="65" t="s">
        <v>245</v>
      </c>
      <c r="C91" s="66" t="s">
        <v>56</v>
      </c>
      <c r="D91" s="57"/>
      <c r="E91" s="26">
        <f>E92</f>
        <v>4623307.97</v>
      </c>
      <c r="F91" s="26">
        <f>F92</f>
        <v>4623307.97</v>
      </c>
    </row>
    <row r="92" spans="1:6" s="27" customFormat="1" ht="26.25">
      <c r="A92" s="156" t="s">
        <v>58</v>
      </c>
      <c r="B92" s="59" t="s">
        <v>245</v>
      </c>
      <c r="C92" s="25" t="s">
        <v>57</v>
      </c>
      <c r="D92" s="57"/>
      <c r="E92" s="29">
        <f>E96+E99+E104+E93+E109</f>
        <v>4623307.97</v>
      </c>
      <c r="F92" s="29">
        <f>F96+F99+F104+F93+F109</f>
        <v>4623307.97</v>
      </c>
    </row>
    <row r="93" spans="1:6" s="37" customFormat="1" ht="12.75">
      <c r="A93" s="157" t="s">
        <v>266</v>
      </c>
      <c r="B93" s="59" t="s">
        <v>245</v>
      </c>
      <c r="C93" s="32" t="s">
        <v>267</v>
      </c>
      <c r="D93" s="59"/>
      <c r="E93" s="36">
        <f>E94</f>
        <v>1943229.63</v>
      </c>
      <c r="F93" s="36">
        <f>F94</f>
        <v>1943229.63</v>
      </c>
    </row>
    <row r="94" spans="1:6" s="37" customFormat="1" ht="52.5">
      <c r="A94" s="28" t="s">
        <v>137</v>
      </c>
      <c r="B94" s="59" t="s">
        <v>245</v>
      </c>
      <c r="C94" s="25" t="s">
        <v>267</v>
      </c>
      <c r="D94" s="59" t="s">
        <v>6</v>
      </c>
      <c r="E94" s="36">
        <f>E95</f>
        <v>1943229.63</v>
      </c>
      <c r="F94" s="36">
        <f>F95</f>
        <v>1943229.63</v>
      </c>
    </row>
    <row r="95" spans="1:6" s="37" customFormat="1" ht="26.25">
      <c r="A95" s="28" t="s">
        <v>26</v>
      </c>
      <c r="B95" s="59" t="s">
        <v>245</v>
      </c>
      <c r="C95" s="25" t="s">
        <v>267</v>
      </c>
      <c r="D95" s="59" t="s">
        <v>4</v>
      </c>
      <c r="E95" s="38">
        <f>приложение_4!F95</f>
        <v>1943229.63</v>
      </c>
      <c r="F95" s="38">
        <f>приложение_4!G95</f>
        <v>1943229.63</v>
      </c>
    </row>
    <row r="96" spans="1:6" s="27" customFormat="1" ht="12.75">
      <c r="A96" s="157" t="s">
        <v>60</v>
      </c>
      <c r="B96" s="59" t="s">
        <v>245</v>
      </c>
      <c r="C96" s="32" t="s">
        <v>59</v>
      </c>
      <c r="D96" s="59"/>
      <c r="E96" s="36">
        <f>E97</f>
        <v>790000</v>
      </c>
      <c r="F96" s="36">
        <f>F97</f>
        <v>790000</v>
      </c>
    </row>
    <row r="97" spans="1:6" s="27" customFormat="1" ht="26.25">
      <c r="A97" s="28" t="s">
        <v>44</v>
      </c>
      <c r="B97" s="59" t="s">
        <v>245</v>
      </c>
      <c r="C97" s="25" t="s">
        <v>59</v>
      </c>
      <c r="D97" s="57" t="s">
        <v>32</v>
      </c>
      <c r="E97" s="29">
        <f>E98</f>
        <v>790000</v>
      </c>
      <c r="F97" s="29">
        <f>F98</f>
        <v>790000</v>
      </c>
    </row>
    <row r="98" spans="1:6" s="27" customFormat="1" ht="26.25">
      <c r="A98" s="28" t="s">
        <v>34</v>
      </c>
      <c r="B98" s="59" t="s">
        <v>245</v>
      </c>
      <c r="C98" s="25" t="s">
        <v>59</v>
      </c>
      <c r="D98" s="57" t="s">
        <v>7</v>
      </c>
      <c r="E98" s="38">
        <f>приложение_4!F98</f>
        <v>790000</v>
      </c>
      <c r="F98" s="38">
        <f>приложение_4!G98</f>
        <v>790000</v>
      </c>
    </row>
    <row r="99" spans="1:6" s="37" customFormat="1" ht="12.75">
      <c r="A99" s="157" t="s">
        <v>62</v>
      </c>
      <c r="B99" s="59" t="s">
        <v>245</v>
      </c>
      <c r="C99" s="32" t="s">
        <v>61</v>
      </c>
      <c r="D99" s="59"/>
      <c r="E99" s="36">
        <f>E100+E102</f>
        <v>1390078.34</v>
      </c>
      <c r="F99" s="36">
        <f>F100+F102</f>
        <v>1390078.34</v>
      </c>
    </row>
    <row r="100" spans="1:6" s="37" customFormat="1" ht="52.5">
      <c r="A100" s="28" t="s">
        <v>137</v>
      </c>
      <c r="B100" s="59" t="s">
        <v>245</v>
      </c>
      <c r="C100" s="35" t="s">
        <v>61</v>
      </c>
      <c r="D100" s="59" t="s">
        <v>6</v>
      </c>
      <c r="E100" s="36">
        <f>E101</f>
        <v>1380078.34</v>
      </c>
      <c r="F100" s="36">
        <f>F101</f>
        <v>1380078.34</v>
      </c>
    </row>
    <row r="101" spans="1:6" s="37" customFormat="1" ht="26.25">
      <c r="A101" s="28" t="s">
        <v>26</v>
      </c>
      <c r="B101" s="59" t="s">
        <v>245</v>
      </c>
      <c r="C101" s="35" t="s">
        <v>61</v>
      </c>
      <c r="D101" s="59" t="s">
        <v>4</v>
      </c>
      <c r="E101" s="38">
        <f>приложение_4!F101</f>
        <v>1380078.34</v>
      </c>
      <c r="F101" s="38">
        <f>приложение_4!G101</f>
        <v>1380078.34</v>
      </c>
    </row>
    <row r="102" spans="1:6" s="37" customFormat="1" ht="26.25">
      <c r="A102" s="28" t="s">
        <v>44</v>
      </c>
      <c r="B102" s="59" t="s">
        <v>245</v>
      </c>
      <c r="C102" s="35" t="s">
        <v>61</v>
      </c>
      <c r="D102" s="59" t="s">
        <v>32</v>
      </c>
      <c r="E102" s="36">
        <f>E103</f>
        <v>10000</v>
      </c>
      <c r="F102" s="36">
        <f>F103</f>
        <v>10000</v>
      </c>
    </row>
    <row r="103" spans="1:6" s="37" customFormat="1" ht="26.25">
      <c r="A103" s="28" t="s">
        <v>34</v>
      </c>
      <c r="B103" s="59" t="s">
        <v>245</v>
      </c>
      <c r="C103" s="35" t="s">
        <v>61</v>
      </c>
      <c r="D103" s="59" t="s">
        <v>7</v>
      </c>
      <c r="E103" s="38">
        <f>приложение_4!F103</f>
        <v>10000</v>
      </c>
      <c r="F103" s="38">
        <f>приложение_4!G103</f>
        <v>10000</v>
      </c>
    </row>
    <row r="104" spans="1:6" s="27" customFormat="1" ht="12.75">
      <c r="A104" s="157" t="s">
        <v>64</v>
      </c>
      <c r="B104" s="59" t="s">
        <v>245</v>
      </c>
      <c r="C104" s="32" t="s">
        <v>63</v>
      </c>
      <c r="D104" s="59"/>
      <c r="E104" s="36">
        <f>E105+E107</f>
        <v>285000</v>
      </c>
      <c r="F104" s="36">
        <f>F105+F107</f>
        <v>285000</v>
      </c>
    </row>
    <row r="105" spans="1:6" s="37" customFormat="1" ht="52.5">
      <c r="A105" s="28" t="s">
        <v>137</v>
      </c>
      <c r="B105" s="59" t="s">
        <v>245</v>
      </c>
      <c r="C105" s="35" t="s">
        <v>63</v>
      </c>
      <c r="D105" s="59" t="s">
        <v>6</v>
      </c>
      <c r="E105" s="36">
        <f>E106</f>
        <v>263000</v>
      </c>
      <c r="F105" s="36">
        <f>F106</f>
        <v>263000</v>
      </c>
    </row>
    <row r="106" spans="1:6" s="37" customFormat="1" ht="26.25">
      <c r="A106" s="28" t="s">
        <v>26</v>
      </c>
      <c r="B106" s="59" t="s">
        <v>245</v>
      </c>
      <c r="C106" s="35" t="s">
        <v>63</v>
      </c>
      <c r="D106" s="59" t="s">
        <v>4</v>
      </c>
      <c r="E106" s="38">
        <f>приложение_4!F106</f>
        <v>263000</v>
      </c>
      <c r="F106" s="38">
        <f>приложение_4!G106</f>
        <v>263000</v>
      </c>
    </row>
    <row r="107" spans="1:6" s="27" customFormat="1" ht="26.25">
      <c r="A107" s="28" t="s">
        <v>33</v>
      </c>
      <c r="B107" s="59" t="s">
        <v>245</v>
      </c>
      <c r="C107" s="25" t="s">
        <v>63</v>
      </c>
      <c r="D107" s="57" t="s">
        <v>32</v>
      </c>
      <c r="E107" s="36">
        <f>E108</f>
        <v>22000</v>
      </c>
      <c r="F107" s="36">
        <f>F108</f>
        <v>22000</v>
      </c>
    </row>
    <row r="108" spans="1:6" s="27" customFormat="1" ht="30.75" customHeight="1">
      <c r="A108" s="28" t="s">
        <v>34</v>
      </c>
      <c r="B108" s="59" t="s">
        <v>245</v>
      </c>
      <c r="C108" s="25" t="s">
        <v>63</v>
      </c>
      <c r="D108" s="57" t="s">
        <v>7</v>
      </c>
      <c r="E108" s="38">
        <f>приложение_4!F108</f>
        <v>22000</v>
      </c>
      <c r="F108" s="38">
        <f>приложение_4!G108</f>
        <v>22000</v>
      </c>
    </row>
    <row r="109" spans="1:6" s="27" customFormat="1" ht="33.75" customHeight="1">
      <c r="A109" s="157" t="s">
        <v>248</v>
      </c>
      <c r="B109" s="58" t="s">
        <v>245</v>
      </c>
      <c r="C109" s="32" t="s">
        <v>249</v>
      </c>
      <c r="D109" s="59"/>
      <c r="E109" s="36">
        <f>E110+E112</f>
        <v>215000</v>
      </c>
      <c r="F109" s="36">
        <f>F110+F112</f>
        <v>215000</v>
      </c>
    </row>
    <row r="110" spans="1:6" s="27" customFormat="1" ht="36" customHeight="1">
      <c r="A110" s="28" t="s">
        <v>250</v>
      </c>
      <c r="B110" s="57" t="s">
        <v>245</v>
      </c>
      <c r="C110" s="57" t="s">
        <v>249</v>
      </c>
      <c r="D110" s="57">
        <v>100</v>
      </c>
      <c r="E110" s="29">
        <f>E111</f>
        <v>100000</v>
      </c>
      <c r="F110" s="29">
        <f>F111</f>
        <v>100000</v>
      </c>
    </row>
    <row r="111" spans="1:6" s="27" customFormat="1" ht="26.25">
      <c r="A111" s="28" t="s">
        <v>251</v>
      </c>
      <c r="B111" s="57" t="s">
        <v>245</v>
      </c>
      <c r="C111" s="57" t="s">
        <v>249</v>
      </c>
      <c r="D111" s="57" t="s">
        <v>4</v>
      </c>
      <c r="E111" s="38">
        <f>приложение_4!F111</f>
        <v>100000</v>
      </c>
      <c r="F111" s="38">
        <f>приложение_4!G111</f>
        <v>100000</v>
      </c>
    </row>
    <row r="112" spans="1:6" s="27" customFormat="1" ht="26.25">
      <c r="A112" s="28" t="s">
        <v>44</v>
      </c>
      <c r="B112" s="57" t="s">
        <v>245</v>
      </c>
      <c r="C112" s="57" t="s">
        <v>249</v>
      </c>
      <c r="D112" s="57" t="s">
        <v>32</v>
      </c>
      <c r="E112" s="36">
        <f>E113</f>
        <v>115000</v>
      </c>
      <c r="F112" s="36">
        <f>F113</f>
        <v>115000</v>
      </c>
    </row>
    <row r="113" spans="1:6" s="27" customFormat="1" ht="26.25">
      <c r="A113" s="28" t="s">
        <v>34</v>
      </c>
      <c r="B113" s="57" t="s">
        <v>245</v>
      </c>
      <c r="C113" s="57" t="s">
        <v>249</v>
      </c>
      <c r="D113" s="57" t="s">
        <v>7</v>
      </c>
      <c r="E113" s="38">
        <f>приложение_4!F113</f>
        <v>115000</v>
      </c>
      <c r="F113" s="38">
        <f>приложение_4!G113</f>
        <v>115000</v>
      </c>
    </row>
    <row r="114" spans="1:6" s="23" customFormat="1" ht="12.75">
      <c r="A114" s="41" t="s">
        <v>214</v>
      </c>
      <c r="B114" s="67" t="s">
        <v>232</v>
      </c>
      <c r="C114" s="43"/>
      <c r="D114" s="67"/>
      <c r="E114" s="22">
        <f>E130+E115</f>
        <v>31265953</v>
      </c>
      <c r="F114" s="22">
        <f>F130+F115</f>
        <v>33632280.43</v>
      </c>
    </row>
    <row r="115" spans="1:6" s="27" customFormat="1" ht="12.75">
      <c r="A115" s="24" t="s">
        <v>13</v>
      </c>
      <c r="B115" s="65" t="s">
        <v>160</v>
      </c>
      <c r="C115" s="25"/>
      <c r="D115" s="57"/>
      <c r="E115" s="26">
        <f>E116</f>
        <v>30765953</v>
      </c>
      <c r="F115" s="26">
        <f>F116</f>
        <v>32752742</v>
      </c>
    </row>
    <row r="116" spans="1:6" s="27" customFormat="1" ht="41.25">
      <c r="A116" s="69" t="s">
        <v>150</v>
      </c>
      <c r="B116" s="65" t="s">
        <v>160</v>
      </c>
      <c r="C116" s="66" t="s">
        <v>65</v>
      </c>
      <c r="D116" s="57"/>
      <c r="E116" s="26">
        <f>E117</f>
        <v>30765953</v>
      </c>
      <c r="F116" s="26">
        <f>F117</f>
        <v>32752742</v>
      </c>
    </row>
    <row r="117" spans="1:6" s="27" customFormat="1" ht="26.25">
      <c r="A117" s="156" t="s">
        <v>67</v>
      </c>
      <c r="B117" s="57" t="s">
        <v>160</v>
      </c>
      <c r="C117" s="25" t="s">
        <v>66</v>
      </c>
      <c r="D117" s="57"/>
      <c r="E117" s="29">
        <f>E118+E121+E124+E127</f>
        <v>30765953</v>
      </c>
      <c r="F117" s="29">
        <f>F118+F121+F124+F127</f>
        <v>32752742</v>
      </c>
    </row>
    <row r="118" spans="1:6" s="27" customFormat="1" ht="12.75">
      <c r="A118" s="157" t="s">
        <v>69</v>
      </c>
      <c r="B118" s="58" t="s">
        <v>160</v>
      </c>
      <c r="C118" s="32" t="s">
        <v>68</v>
      </c>
      <c r="D118" s="59"/>
      <c r="E118" s="36">
        <f>E119</f>
        <v>19543300</v>
      </c>
      <c r="F118" s="36">
        <f>F119</f>
        <v>20252300</v>
      </c>
    </row>
    <row r="119" spans="1:6" s="27" customFormat="1" ht="26.25">
      <c r="A119" s="28" t="s">
        <v>44</v>
      </c>
      <c r="B119" s="57" t="s">
        <v>160</v>
      </c>
      <c r="C119" s="25" t="s">
        <v>68</v>
      </c>
      <c r="D119" s="57" t="s">
        <v>32</v>
      </c>
      <c r="E119" s="29">
        <f>E120</f>
        <v>19543300</v>
      </c>
      <c r="F119" s="29">
        <f>F120</f>
        <v>20252300</v>
      </c>
    </row>
    <row r="120" spans="1:6" s="27" customFormat="1" ht="26.25">
      <c r="A120" s="28" t="s">
        <v>34</v>
      </c>
      <c r="B120" s="57" t="s">
        <v>160</v>
      </c>
      <c r="C120" s="25" t="s">
        <v>68</v>
      </c>
      <c r="D120" s="57" t="s">
        <v>7</v>
      </c>
      <c r="E120" s="38">
        <f>приложение_4!F120</f>
        <v>19543300</v>
      </c>
      <c r="F120" s="38">
        <f>приложение_4!G120</f>
        <v>20252300</v>
      </c>
    </row>
    <row r="121" spans="1:6" s="27" customFormat="1" ht="12.75">
      <c r="A121" s="157" t="s">
        <v>71</v>
      </c>
      <c r="B121" s="58" t="s">
        <v>160</v>
      </c>
      <c r="C121" s="32" t="s">
        <v>70</v>
      </c>
      <c r="D121" s="59"/>
      <c r="E121" s="36">
        <f>E122</f>
        <v>9200963</v>
      </c>
      <c r="F121" s="36">
        <f>F122</f>
        <v>10314112</v>
      </c>
    </row>
    <row r="122" spans="1:6" s="27" customFormat="1" ht="26.25">
      <c r="A122" s="87" t="s">
        <v>44</v>
      </c>
      <c r="B122" s="57" t="s">
        <v>160</v>
      </c>
      <c r="C122" s="25" t="s">
        <v>70</v>
      </c>
      <c r="D122" s="57" t="s">
        <v>32</v>
      </c>
      <c r="E122" s="36">
        <f>E123</f>
        <v>9200963</v>
      </c>
      <c r="F122" s="36">
        <f>F123</f>
        <v>10314112</v>
      </c>
    </row>
    <row r="123" spans="1:6" s="27" customFormat="1" ht="26.25">
      <c r="A123" s="87" t="s">
        <v>34</v>
      </c>
      <c r="B123" s="57" t="s">
        <v>160</v>
      </c>
      <c r="C123" s="25" t="s">
        <v>70</v>
      </c>
      <c r="D123" s="57" t="s">
        <v>7</v>
      </c>
      <c r="E123" s="38">
        <f>приложение_4!F123</f>
        <v>9200963</v>
      </c>
      <c r="F123" s="38">
        <f>приложение_4!G123</f>
        <v>10314112</v>
      </c>
    </row>
    <row r="124" spans="1:6" s="27" customFormat="1" ht="12.75">
      <c r="A124" s="157" t="s">
        <v>171</v>
      </c>
      <c r="B124" s="58" t="s">
        <v>160</v>
      </c>
      <c r="C124" s="32" t="s">
        <v>151</v>
      </c>
      <c r="D124" s="59"/>
      <c r="E124" s="36">
        <f>E125</f>
        <v>186000</v>
      </c>
      <c r="F124" s="36">
        <f>F125</f>
        <v>186000</v>
      </c>
    </row>
    <row r="125" spans="1:6" s="27" customFormat="1" ht="26.25">
      <c r="A125" s="28" t="s">
        <v>33</v>
      </c>
      <c r="B125" s="57" t="s">
        <v>160</v>
      </c>
      <c r="C125" s="25" t="s">
        <v>151</v>
      </c>
      <c r="D125" s="57" t="s">
        <v>32</v>
      </c>
      <c r="E125" s="36">
        <f>E126</f>
        <v>186000</v>
      </c>
      <c r="F125" s="36">
        <f>F126</f>
        <v>186000</v>
      </c>
    </row>
    <row r="126" spans="1:6" s="27" customFormat="1" ht="32.25" customHeight="1">
      <c r="A126" s="28" t="s">
        <v>34</v>
      </c>
      <c r="B126" s="57" t="s">
        <v>160</v>
      </c>
      <c r="C126" s="25" t="s">
        <v>151</v>
      </c>
      <c r="D126" s="57" t="s">
        <v>7</v>
      </c>
      <c r="E126" s="38">
        <f>приложение_4!F126</f>
        <v>186000</v>
      </c>
      <c r="F126" s="38">
        <f>приложение_4!G126</f>
        <v>186000</v>
      </c>
    </row>
    <row r="127" spans="1:6" s="27" customFormat="1" ht="26.25">
      <c r="A127" s="157" t="s">
        <v>145</v>
      </c>
      <c r="B127" s="58" t="s">
        <v>160</v>
      </c>
      <c r="C127" s="32" t="s">
        <v>72</v>
      </c>
      <c r="D127" s="59"/>
      <c r="E127" s="36">
        <f>E128</f>
        <v>1835690</v>
      </c>
      <c r="F127" s="36">
        <f>F128</f>
        <v>2000330</v>
      </c>
    </row>
    <row r="128" spans="1:6" s="27" customFormat="1" ht="33" customHeight="1">
      <c r="A128" s="28" t="s">
        <v>33</v>
      </c>
      <c r="B128" s="57" t="s">
        <v>160</v>
      </c>
      <c r="C128" s="25" t="s">
        <v>72</v>
      </c>
      <c r="D128" s="57" t="s">
        <v>32</v>
      </c>
      <c r="E128" s="36">
        <f>E129</f>
        <v>1835690</v>
      </c>
      <c r="F128" s="36">
        <f>F129</f>
        <v>2000330</v>
      </c>
    </row>
    <row r="129" spans="1:6" s="27" customFormat="1" ht="30.75" customHeight="1">
      <c r="A129" s="28" t="s">
        <v>34</v>
      </c>
      <c r="B129" s="57" t="s">
        <v>160</v>
      </c>
      <c r="C129" s="25" t="s">
        <v>72</v>
      </c>
      <c r="D129" s="57" t="s">
        <v>7</v>
      </c>
      <c r="E129" s="38">
        <f>приложение_4!F129</f>
        <v>1835690</v>
      </c>
      <c r="F129" s="38">
        <f>приложение_4!G129</f>
        <v>2000330</v>
      </c>
    </row>
    <row r="130" spans="1:6" ht="12.75">
      <c r="A130" s="31" t="s">
        <v>14</v>
      </c>
      <c r="B130" s="62" t="s">
        <v>161</v>
      </c>
      <c r="C130" s="56"/>
      <c r="D130" s="58"/>
      <c r="E130" s="33">
        <f>E131</f>
        <v>500000</v>
      </c>
      <c r="F130" s="33">
        <f>F131</f>
        <v>879538.4299999999</v>
      </c>
    </row>
    <row r="131" spans="1:6" ht="41.25">
      <c r="A131" s="69" t="s">
        <v>146</v>
      </c>
      <c r="B131" s="62" t="s">
        <v>161</v>
      </c>
      <c r="C131" s="49" t="s">
        <v>147</v>
      </c>
      <c r="D131" s="59"/>
      <c r="E131" s="33">
        <f>E132</f>
        <v>500000</v>
      </c>
      <c r="F131" s="33">
        <f>F132</f>
        <v>879538.4299999999</v>
      </c>
    </row>
    <row r="132" spans="1:6" ht="39">
      <c r="A132" s="156" t="s">
        <v>172</v>
      </c>
      <c r="B132" s="58" t="s">
        <v>161</v>
      </c>
      <c r="C132" s="35" t="s">
        <v>148</v>
      </c>
      <c r="D132" s="59"/>
      <c r="E132" s="34">
        <f>E133+E136</f>
        <v>500000</v>
      </c>
      <c r="F132" s="34">
        <f>F133+F136</f>
        <v>879538.4299999999</v>
      </c>
    </row>
    <row r="133" spans="1:6" ht="26.25">
      <c r="A133" s="157" t="s">
        <v>149</v>
      </c>
      <c r="B133" s="58" t="s">
        <v>161</v>
      </c>
      <c r="C133" s="32" t="s">
        <v>253</v>
      </c>
      <c r="D133" s="59"/>
      <c r="E133" s="36">
        <f>E134</f>
        <v>500000</v>
      </c>
      <c r="F133" s="36">
        <f>F134</f>
        <v>500000</v>
      </c>
    </row>
    <row r="134" spans="1:6" ht="26.25">
      <c r="A134" s="28" t="s">
        <v>44</v>
      </c>
      <c r="B134" s="58" t="s">
        <v>161</v>
      </c>
      <c r="C134" s="35" t="s">
        <v>253</v>
      </c>
      <c r="D134" s="58" t="s">
        <v>32</v>
      </c>
      <c r="E134" s="34">
        <f>E135</f>
        <v>500000</v>
      </c>
      <c r="F134" s="34">
        <f>F135</f>
        <v>500000</v>
      </c>
    </row>
    <row r="135" spans="1:6" ht="33" customHeight="1">
      <c r="A135" s="28" t="s">
        <v>34</v>
      </c>
      <c r="B135" s="58" t="s">
        <v>161</v>
      </c>
      <c r="C135" s="35" t="s">
        <v>253</v>
      </c>
      <c r="D135" s="59" t="s">
        <v>7</v>
      </c>
      <c r="E135" s="38">
        <f>приложение_4!F135</f>
        <v>500000</v>
      </c>
      <c r="F135" s="38">
        <f>приложение_4!G135</f>
        <v>500000</v>
      </c>
    </row>
    <row r="136" spans="1:6" ht="39">
      <c r="A136" s="157" t="s">
        <v>437</v>
      </c>
      <c r="B136" s="58" t="s">
        <v>161</v>
      </c>
      <c r="C136" s="32" t="s">
        <v>413</v>
      </c>
      <c r="D136" s="59"/>
      <c r="E136" s="36">
        <f>E137</f>
        <v>0</v>
      </c>
      <c r="F136" s="36">
        <f>F137</f>
        <v>379538.43</v>
      </c>
    </row>
    <row r="137" spans="1:6" ht="26.25">
      <c r="A137" s="28" t="s">
        <v>44</v>
      </c>
      <c r="B137" s="58" t="s">
        <v>161</v>
      </c>
      <c r="C137" s="35" t="s">
        <v>413</v>
      </c>
      <c r="D137" s="59" t="s">
        <v>32</v>
      </c>
      <c r="E137" s="36">
        <f>E138</f>
        <v>0</v>
      </c>
      <c r="F137" s="36">
        <f>F138</f>
        <v>379538.43</v>
      </c>
    </row>
    <row r="138" spans="1:6" ht="26.25">
      <c r="A138" s="28" t="s">
        <v>34</v>
      </c>
      <c r="B138" s="58" t="s">
        <v>161</v>
      </c>
      <c r="C138" s="35" t="s">
        <v>413</v>
      </c>
      <c r="D138" s="59" t="s">
        <v>7</v>
      </c>
      <c r="E138" s="38">
        <f>приложение_4!F138</f>
        <v>0</v>
      </c>
      <c r="F138" s="38">
        <f>приложение_4!G138</f>
        <v>379538.43</v>
      </c>
    </row>
    <row r="139" spans="1:6" s="23" customFormat="1" ht="12.75">
      <c r="A139" s="41" t="s">
        <v>215</v>
      </c>
      <c r="B139" s="67" t="s">
        <v>233</v>
      </c>
      <c r="C139" s="43"/>
      <c r="D139" s="67"/>
      <c r="E139" s="22">
        <f>E140+E151+E177</f>
        <v>54384745.07</v>
      </c>
      <c r="F139" s="22">
        <f>F140+F151+F177</f>
        <v>53141360.53</v>
      </c>
    </row>
    <row r="140" spans="1:6" s="27" customFormat="1" ht="12.75">
      <c r="A140" s="24" t="s">
        <v>15</v>
      </c>
      <c r="B140" s="65" t="s">
        <v>162</v>
      </c>
      <c r="C140" s="66"/>
      <c r="D140" s="57"/>
      <c r="E140" s="26">
        <f>E141+E146</f>
        <v>1439100</v>
      </c>
      <c r="F140" s="26">
        <f>F141+F146</f>
        <v>1424100</v>
      </c>
    </row>
    <row r="141" spans="1:6" s="27" customFormat="1" ht="27">
      <c r="A141" s="69" t="s">
        <v>152</v>
      </c>
      <c r="B141" s="65" t="s">
        <v>162</v>
      </c>
      <c r="C141" s="66" t="s">
        <v>73</v>
      </c>
      <c r="D141" s="57"/>
      <c r="E141" s="26">
        <f aca="true" t="shared" si="7" ref="E141:F144">E142</f>
        <v>1257100</v>
      </c>
      <c r="F141" s="26">
        <f t="shared" si="7"/>
        <v>1242100</v>
      </c>
    </row>
    <row r="142" spans="1:6" s="27" customFormat="1" ht="26.25">
      <c r="A142" s="156" t="s">
        <v>75</v>
      </c>
      <c r="B142" s="57" t="s">
        <v>162</v>
      </c>
      <c r="C142" s="25" t="s">
        <v>74</v>
      </c>
      <c r="D142" s="57"/>
      <c r="E142" s="29">
        <f t="shared" si="7"/>
        <v>1257100</v>
      </c>
      <c r="F142" s="29">
        <f t="shared" si="7"/>
        <v>1242100</v>
      </c>
    </row>
    <row r="143" spans="1:6" s="27" customFormat="1" ht="52.5">
      <c r="A143" s="157" t="s">
        <v>77</v>
      </c>
      <c r="B143" s="58" t="s">
        <v>162</v>
      </c>
      <c r="C143" s="32" t="s">
        <v>76</v>
      </c>
      <c r="D143" s="59"/>
      <c r="E143" s="36">
        <f t="shared" si="7"/>
        <v>1257100</v>
      </c>
      <c r="F143" s="36">
        <f t="shared" si="7"/>
        <v>1242100</v>
      </c>
    </row>
    <row r="144" spans="1:6" s="27" customFormat="1" ht="26.25">
      <c r="A144" s="28" t="s">
        <v>44</v>
      </c>
      <c r="B144" s="57" t="s">
        <v>162</v>
      </c>
      <c r="C144" s="25" t="s">
        <v>76</v>
      </c>
      <c r="D144" s="57" t="s">
        <v>32</v>
      </c>
      <c r="E144" s="29">
        <f t="shared" si="7"/>
        <v>1257100</v>
      </c>
      <c r="F144" s="29">
        <f t="shared" si="7"/>
        <v>1242100</v>
      </c>
    </row>
    <row r="145" spans="1:6" s="27" customFormat="1" ht="30" customHeight="1">
      <c r="A145" s="28" t="s">
        <v>34</v>
      </c>
      <c r="B145" s="57" t="s">
        <v>162</v>
      </c>
      <c r="C145" s="25" t="s">
        <v>76</v>
      </c>
      <c r="D145" s="57" t="s">
        <v>7</v>
      </c>
      <c r="E145" s="38">
        <f>приложение_4!F145</f>
        <v>1257100</v>
      </c>
      <c r="F145" s="38">
        <f>приложение_4!G145</f>
        <v>1242100</v>
      </c>
    </row>
    <row r="146" spans="1:6" s="27" customFormat="1" ht="48" customHeight="1">
      <c r="A146" s="69" t="s">
        <v>146</v>
      </c>
      <c r="B146" s="65" t="s">
        <v>162</v>
      </c>
      <c r="C146" s="66" t="s">
        <v>147</v>
      </c>
      <c r="D146" s="65"/>
      <c r="E146" s="39">
        <f aca="true" t="shared" si="8" ref="E146:F149">E147</f>
        <v>182000</v>
      </c>
      <c r="F146" s="39">
        <f t="shared" si="8"/>
        <v>182000</v>
      </c>
    </row>
    <row r="147" spans="1:6" s="27" customFormat="1" ht="44.25" customHeight="1">
      <c r="A147" s="156" t="s">
        <v>172</v>
      </c>
      <c r="B147" s="57" t="s">
        <v>162</v>
      </c>
      <c r="C147" s="25" t="s">
        <v>148</v>
      </c>
      <c r="D147" s="57"/>
      <c r="E147" s="36">
        <f t="shared" si="8"/>
        <v>182000</v>
      </c>
      <c r="F147" s="36">
        <f t="shared" si="8"/>
        <v>182000</v>
      </c>
    </row>
    <row r="148" spans="1:6" s="27" customFormat="1" ht="30" customHeight="1">
      <c r="A148" s="157" t="s">
        <v>221</v>
      </c>
      <c r="B148" s="58" t="s">
        <v>162</v>
      </c>
      <c r="C148" s="32" t="s">
        <v>252</v>
      </c>
      <c r="D148" s="59"/>
      <c r="E148" s="36">
        <f t="shared" si="8"/>
        <v>182000</v>
      </c>
      <c r="F148" s="36">
        <f t="shared" si="8"/>
        <v>182000</v>
      </c>
    </row>
    <row r="149" spans="1:6" s="27" customFormat="1" ht="30" customHeight="1">
      <c r="A149" s="28" t="s">
        <v>44</v>
      </c>
      <c r="B149" s="57" t="s">
        <v>162</v>
      </c>
      <c r="C149" s="25" t="s">
        <v>252</v>
      </c>
      <c r="D149" s="57" t="s">
        <v>32</v>
      </c>
      <c r="E149" s="36">
        <f t="shared" si="8"/>
        <v>182000</v>
      </c>
      <c r="F149" s="36">
        <f t="shared" si="8"/>
        <v>182000</v>
      </c>
    </row>
    <row r="150" spans="1:6" s="27" customFormat="1" ht="30" customHeight="1">
      <c r="A150" s="28" t="s">
        <v>34</v>
      </c>
      <c r="B150" s="57" t="s">
        <v>162</v>
      </c>
      <c r="C150" s="25" t="s">
        <v>252</v>
      </c>
      <c r="D150" s="57" t="s">
        <v>7</v>
      </c>
      <c r="E150" s="38">
        <f>приложение_4!F150</f>
        <v>182000</v>
      </c>
      <c r="F150" s="38">
        <f>приложение_4!G150</f>
        <v>182000</v>
      </c>
    </row>
    <row r="151" spans="1:6" s="37" customFormat="1" ht="12.75">
      <c r="A151" s="31" t="s">
        <v>16</v>
      </c>
      <c r="B151" s="62" t="s">
        <v>163</v>
      </c>
      <c r="C151" s="32"/>
      <c r="D151" s="58"/>
      <c r="E151" s="33">
        <f>E152+E157+E162+E172</f>
        <v>20282888.15</v>
      </c>
      <c r="F151" s="33">
        <f>F152+F157+F162+F172</f>
        <v>20282888.15</v>
      </c>
    </row>
    <row r="152" spans="1:6" s="37" customFormat="1" ht="41.25">
      <c r="A152" s="69" t="s">
        <v>222</v>
      </c>
      <c r="B152" s="60" t="s">
        <v>163</v>
      </c>
      <c r="C152" s="49" t="s">
        <v>111</v>
      </c>
      <c r="D152" s="58"/>
      <c r="E152" s="39">
        <f aca="true" t="shared" si="9" ref="E152:F155">E153</f>
        <v>264000</v>
      </c>
      <c r="F152" s="39">
        <f t="shared" si="9"/>
        <v>264000</v>
      </c>
    </row>
    <row r="153" spans="1:6" s="37" customFormat="1" ht="39">
      <c r="A153" s="156" t="s">
        <v>201</v>
      </c>
      <c r="B153" s="59" t="s">
        <v>163</v>
      </c>
      <c r="C153" s="35" t="s">
        <v>112</v>
      </c>
      <c r="D153" s="58"/>
      <c r="E153" s="36">
        <f t="shared" si="9"/>
        <v>264000</v>
      </c>
      <c r="F153" s="36">
        <f t="shared" si="9"/>
        <v>264000</v>
      </c>
    </row>
    <row r="154" spans="1:6" s="37" customFormat="1" ht="26.25">
      <c r="A154" s="157" t="s">
        <v>113</v>
      </c>
      <c r="B154" s="58" t="s">
        <v>163</v>
      </c>
      <c r="C154" s="32" t="s">
        <v>183</v>
      </c>
      <c r="D154" s="59"/>
      <c r="E154" s="36">
        <f t="shared" si="9"/>
        <v>264000</v>
      </c>
      <c r="F154" s="36">
        <f t="shared" si="9"/>
        <v>264000</v>
      </c>
    </row>
    <row r="155" spans="1:6" s="37" customFormat="1" ht="12.75">
      <c r="A155" s="28" t="s">
        <v>36</v>
      </c>
      <c r="B155" s="59" t="s">
        <v>163</v>
      </c>
      <c r="C155" s="25" t="s">
        <v>183</v>
      </c>
      <c r="D155" s="57" t="s">
        <v>35</v>
      </c>
      <c r="E155" s="36">
        <f t="shared" si="9"/>
        <v>264000</v>
      </c>
      <c r="F155" s="36">
        <f t="shared" si="9"/>
        <v>264000</v>
      </c>
    </row>
    <row r="156" spans="1:6" s="37" customFormat="1" ht="39">
      <c r="A156" s="28" t="s">
        <v>210</v>
      </c>
      <c r="B156" s="59" t="s">
        <v>163</v>
      </c>
      <c r="C156" s="25" t="s">
        <v>183</v>
      </c>
      <c r="D156" s="57" t="s">
        <v>78</v>
      </c>
      <c r="E156" s="38">
        <f>приложение_4!F156</f>
        <v>264000</v>
      </c>
      <c r="F156" s="38">
        <f>приложение_4!G156</f>
        <v>264000</v>
      </c>
    </row>
    <row r="157" spans="1:6" s="37" customFormat="1" ht="27">
      <c r="A157" s="69" t="s">
        <v>152</v>
      </c>
      <c r="B157" s="62" t="s">
        <v>163</v>
      </c>
      <c r="C157" s="56" t="s">
        <v>73</v>
      </c>
      <c r="D157" s="58"/>
      <c r="E157" s="33">
        <f>E158</f>
        <v>800000</v>
      </c>
      <c r="F157" s="33">
        <f>F158</f>
        <v>800000</v>
      </c>
    </row>
    <row r="158" spans="1:6" s="37" customFormat="1" ht="26.25">
      <c r="A158" s="72" t="s">
        <v>75</v>
      </c>
      <c r="B158" s="58" t="s">
        <v>163</v>
      </c>
      <c r="C158" s="32" t="s">
        <v>74</v>
      </c>
      <c r="D158" s="58"/>
      <c r="E158" s="34">
        <f>E159</f>
        <v>800000</v>
      </c>
      <c r="F158" s="34">
        <f>F159</f>
        <v>800000</v>
      </c>
    </row>
    <row r="159" spans="1:6" s="37" customFormat="1" ht="26.25">
      <c r="A159" s="157" t="s">
        <v>261</v>
      </c>
      <c r="B159" s="58" t="s">
        <v>163</v>
      </c>
      <c r="C159" s="32" t="s">
        <v>260</v>
      </c>
      <c r="D159" s="59"/>
      <c r="E159" s="36">
        <f>E161</f>
        <v>800000</v>
      </c>
      <c r="F159" s="36">
        <f>F161</f>
        <v>800000</v>
      </c>
    </row>
    <row r="160" spans="1:6" s="37" customFormat="1" ht="26.25">
      <c r="A160" s="28" t="s">
        <v>44</v>
      </c>
      <c r="B160" s="58" t="s">
        <v>163</v>
      </c>
      <c r="C160" s="32" t="s">
        <v>260</v>
      </c>
      <c r="D160" s="58" t="s">
        <v>32</v>
      </c>
      <c r="E160" s="36">
        <f>E161</f>
        <v>800000</v>
      </c>
      <c r="F160" s="36">
        <f>F161</f>
        <v>800000</v>
      </c>
    </row>
    <row r="161" spans="1:6" s="37" customFormat="1" ht="26.25">
      <c r="A161" s="28" t="s">
        <v>34</v>
      </c>
      <c r="B161" s="58" t="s">
        <v>163</v>
      </c>
      <c r="C161" s="32" t="s">
        <v>260</v>
      </c>
      <c r="D161" s="58" t="s">
        <v>7</v>
      </c>
      <c r="E161" s="38">
        <f>приложение_4!F161</f>
        <v>800000</v>
      </c>
      <c r="F161" s="38">
        <f>приложение_4!G161</f>
        <v>800000</v>
      </c>
    </row>
    <row r="162" spans="1:6" s="37" customFormat="1" ht="48" customHeight="1">
      <c r="A162" s="69" t="s">
        <v>139</v>
      </c>
      <c r="B162" s="62" t="s">
        <v>163</v>
      </c>
      <c r="C162" s="56" t="s">
        <v>79</v>
      </c>
      <c r="D162" s="58"/>
      <c r="E162" s="33">
        <f>E163</f>
        <v>19133888.15</v>
      </c>
      <c r="F162" s="33">
        <f>F163</f>
        <v>19133888.15</v>
      </c>
    </row>
    <row r="163" spans="1:6" s="37" customFormat="1" ht="26.25">
      <c r="A163" s="156" t="s">
        <v>135</v>
      </c>
      <c r="B163" s="58" t="s">
        <v>163</v>
      </c>
      <c r="C163" s="32" t="s">
        <v>80</v>
      </c>
      <c r="D163" s="58"/>
      <c r="E163" s="34">
        <f>E164+E169</f>
        <v>19133888.15</v>
      </c>
      <c r="F163" s="34">
        <f>F164+F169</f>
        <v>19133888.15</v>
      </c>
    </row>
    <row r="164" spans="1:6" s="27" customFormat="1" ht="12.75">
      <c r="A164" s="157" t="s">
        <v>81</v>
      </c>
      <c r="B164" s="58" t="s">
        <v>163</v>
      </c>
      <c r="C164" s="32" t="s">
        <v>131</v>
      </c>
      <c r="D164" s="59"/>
      <c r="E164" s="36">
        <f>E165+E167</f>
        <v>14900000</v>
      </c>
      <c r="F164" s="36">
        <f>F165+F167</f>
        <v>14900000</v>
      </c>
    </row>
    <row r="165" spans="1:6" s="27" customFormat="1" ht="26.25">
      <c r="A165" s="28" t="s">
        <v>44</v>
      </c>
      <c r="B165" s="57" t="s">
        <v>163</v>
      </c>
      <c r="C165" s="25" t="s">
        <v>131</v>
      </c>
      <c r="D165" s="57" t="s">
        <v>32</v>
      </c>
      <c r="E165" s="29">
        <f>E166</f>
        <v>2900000</v>
      </c>
      <c r="F165" s="29">
        <f>F166</f>
        <v>2900000</v>
      </c>
    </row>
    <row r="166" spans="1:6" s="27" customFormat="1" ht="26.25">
      <c r="A166" s="28" t="s">
        <v>34</v>
      </c>
      <c r="B166" s="57" t="s">
        <v>163</v>
      </c>
      <c r="C166" s="25" t="s">
        <v>131</v>
      </c>
      <c r="D166" s="57" t="s">
        <v>7</v>
      </c>
      <c r="E166" s="38">
        <f>приложение_4!F166</f>
        <v>2900000</v>
      </c>
      <c r="F166" s="38">
        <f>приложение_4!G166</f>
        <v>2900000</v>
      </c>
    </row>
    <row r="167" spans="1:6" s="27" customFormat="1" ht="12.75">
      <c r="A167" s="28" t="s">
        <v>36</v>
      </c>
      <c r="B167" s="57" t="s">
        <v>163</v>
      </c>
      <c r="C167" s="25" t="s">
        <v>131</v>
      </c>
      <c r="D167" s="57" t="s">
        <v>35</v>
      </c>
      <c r="E167" s="36">
        <f>E168</f>
        <v>12000000</v>
      </c>
      <c r="F167" s="36">
        <f>F168</f>
        <v>12000000</v>
      </c>
    </row>
    <row r="168" spans="1:6" s="37" customFormat="1" ht="39">
      <c r="A168" s="28" t="s">
        <v>210</v>
      </c>
      <c r="B168" s="58" t="s">
        <v>163</v>
      </c>
      <c r="C168" s="32" t="s">
        <v>131</v>
      </c>
      <c r="D168" s="58" t="s">
        <v>78</v>
      </c>
      <c r="E168" s="38">
        <f>приложение_4!F168</f>
        <v>12000000</v>
      </c>
      <c r="F168" s="38">
        <f>приложение_4!G168</f>
        <v>12000000</v>
      </c>
    </row>
    <row r="169" spans="1:6" s="37" customFormat="1" ht="118.5">
      <c r="A169" s="157" t="s">
        <v>436</v>
      </c>
      <c r="B169" s="58" t="s">
        <v>163</v>
      </c>
      <c r="C169" s="32" t="s">
        <v>289</v>
      </c>
      <c r="D169" s="59"/>
      <c r="E169" s="36">
        <f>E170</f>
        <v>4233888.15</v>
      </c>
      <c r="F169" s="36">
        <f>F170</f>
        <v>4233888.15</v>
      </c>
    </row>
    <row r="170" spans="1:6" s="37" customFormat="1" ht="26.25">
      <c r="A170" s="87" t="s">
        <v>44</v>
      </c>
      <c r="B170" s="58" t="s">
        <v>163</v>
      </c>
      <c r="C170" s="32" t="s">
        <v>289</v>
      </c>
      <c r="D170" s="58" t="s">
        <v>32</v>
      </c>
      <c r="E170" s="36">
        <f>E171</f>
        <v>4233888.15</v>
      </c>
      <c r="F170" s="36">
        <f>F171</f>
        <v>4233888.15</v>
      </c>
    </row>
    <row r="171" spans="1:6" s="37" customFormat="1" ht="26.25">
      <c r="A171" s="87" t="s">
        <v>34</v>
      </c>
      <c r="B171" s="58" t="s">
        <v>163</v>
      </c>
      <c r="C171" s="32" t="s">
        <v>289</v>
      </c>
      <c r="D171" s="58" t="s">
        <v>7</v>
      </c>
      <c r="E171" s="38">
        <f>приложение_4!F171</f>
        <v>4233888.15</v>
      </c>
      <c r="F171" s="38">
        <f>приложение_4!G171</f>
        <v>4233888.15</v>
      </c>
    </row>
    <row r="172" spans="1:6" s="37" customFormat="1" ht="41.25">
      <c r="A172" s="69" t="s">
        <v>146</v>
      </c>
      <c r="B172" s="62" t="s">
        <v>163</v>
      </c>
      <c r="C172" s="56" t="s">
        <v>147</v>
      </c>
      <c r="D172" s="58"/>
      <c r="E172" s="33">
        <f aca="true" t="shared" si="10" ref="E172:F175">E173</f>
        <v>85000</v>
      </c>
      <c r="F172" s="33">
        <f t="shared" si="10"/>
        <v>85000</v>
      </c>
    </row>
    <row r="173" spans="1:6" s="37" customFormat="1" ht="39">
      <c r="A173" s="156" t="s">
        <v>172</v>
      </c>
      <c r="B173" s="58" t="s">
        <v>163</v>
      </c>
      <c r="C173" s="32" t="s">
        <v>148</v>
      </c>
      <c r="D173" s="58"/>
      <c r="E173" s="36">
        <f t="shared" si="10"/>
        <v>85000</v>
      </c>
      <c r="F173" s="36">
        <f t="shared" si="10"/>
        <v>85000</v>
      </c>
    </row>
    <row r="174" spans="1:6" s="37" customFormat="1" ht="26.25">
      <c r="A174" s="157" t="s">
        <v>221</v>
      </c>
      <c r="B174" s="58" t="s">
        <v>163</v>
      </c>
      <c r="C174" s="32" t="s">
        <v>252</v>
      </c>
      <c r="D174" s="58"/>
      <c r="E174" s="36">
        <f t="shared" si="10"/>
        <v>85000</v>
      </c>
      <c r="F174" s="36">
        <f t="shared" si="10"/>
        <v>85000</v>
      </c>
    </row>
    <row r="175" spans="1:6" s="37" customFormat="1" ht="26.25">
      <c r="A175" s="28" t="s">
        <v>44</v>
      </c>
      <c r="B175" s="58" t="s">
        <v>163</v>
      </c>
      <c r="C175" s="32" t="s">
        <v>252</v>
      </c>
      <c r="D175" s="58" t="s">
        <v>32</v>
      </c>
      <c r="E175" s="36">
        <f t="shared" si="10"/>
        <v>85000</v>
      </c>
      <c r="F175" s="36">
        <f t="shared" si="10"/>
        <v>85000</v>
      </c>
    </row>
    <row r="176" spans="1:6" s="37" customFormat="1" ht="26.25">
      <c r="A176" s="28" t="s">
        <v>34</v>
      </c>
      <c r="B176" s="58" t="s">
        <v>163</v>
      </c>
      <c r="C176" s="32" t="s">
        <v>252</v>
      </c>
      <c r="D176" s="58" t="s">
        <v>7</v>
      </c>
      <c r="E176" s="38">
        <f>приложение_4!F176</f>
        <v>85000</v>
      </c>
      <c r="F176" s="38">
        <f>приложение_4!G176</f>
        <v>85000</v>
      </c>
    </row>
    <row r="177" spans="1:6" s="37" customFormat="1" ht="12.75">
      <c r="A177" s="31" t="s">
        <v>17</v>
      </c>
      <c r="B177" s="62" t="s">
        <v>164</v>
      </c>
      <c r="C177" s="56"/>
      <c r="D177" s="58"/>
      <c r="E177" s="33">
        <f>E178+E194+E199</f>
        <v>32662756.92</v>
      </c>
      <c r="F177" s="33">
        <f>F178+F194+F199</f>
        <v>31434372.38</v>
      </c>
    </row>
    <row r="178" spans="1:6" ht="41.25">
      <c r="A178" s="69" t="s">
        <v>241</v>
      </c>
      <c r="B178" s="62" t="s">
        <v>164</v>
      </c>
      <c r="C178" s="56" t="s">
        <v>83</v>
      </c>
      <c r="D178" s="58"/>
      <c r="E178" s="33">
        <f>E179</f>
        <v>22973618</v>
      </c>
      <c r="F178" s="33">
        <f>F179</f>
        <v>21745233.47</v>
      </c>
    </row>
    <row r="179" spans="1:6" ht="12.75">
      <c r="A179" s="156" t="s">
        <v>85</v>
      </c>
      <c r="B179" s="58" t="s">
        <v>164</v>
      </c>
      <c r="C179" s="32" t="s">
        <v>84</v>
      </c>
      <c r="D179" s="58"/>
      <c r="E179" s="34">
        <f>E180+E185+E188+E191</f>
        <v>22973618</v>
      </c>
      <c r="F179" s="34">
        <f>F180+F185+F188+F191</f>
        <v>21745233.47</v>
      </c>
    </row>
    <row r="180" spans="1:6" ht="12.75">
      <c r="A180" s="157" t="s">
        <v>82</v>
      </c>
      <c r="B180" s="58" t="s">
        <v>164</v>
      </c>
      <c r="C180" s="32" t="s">
        <v>86</v>
      </c>
      <c r="D180" s="59"/>
      <c r="E180" s="36">
        <f>E181+E183</f>
        <v>5920925.9</v>
      </c>
      <c r="F180" s="36">
        <f>F181+F183</f>
        <v>6078875.9</v>
      </c>
    </row>
    <row r="181" spans="1:6" ht="26.25">
      <c r="A181" s="28" t="s">
        <v>44</v>
      </c>
      <c r="B181" s="58" t="s">
        <v>164</v>
      </c>
      <c r="C181" s="32" t="s">
        <v>86</v>
      </c>
      <c r="D181" s="58" t="s">
        <v>32</v>
      </c>
      <c r="E181" s="36">
        <f>E182</f>
        <v>5915925.9</v>
      </c>
      <c r="F181" s="36">
        <f>F182</f>
        <v>6073875.9</v>
      </c>
    </row>
    <row r="182" spans="1:6" s="23" customFormat="1" ht="30.75" customHeight="1">
      <c r="A182" s="28" t="s">
        <v>34</v>
      </c>
      <c r="B182" s="58" t="s">
        <v>164</v>
      </c>
      <c r="C182" s="32" t="s">
        <v>86</v>
      </c>
      <c r="D182" s="58" t="s">
        <v>7</v>
      </c>
      <c r="E182" s="38">
        <f>приложение_4!F182</f>
        <v>5915925.9</v>
      </c>
      <c r="F182" s="38">
        <f>приложение_4!G182</f>
        <v>6073875.9</v>
      </c>
    </row>
    <row r="183" spans="1:6" s="23" customFormat="1" ht="12.75">
      <c r="A183" s="28" t="s">
        <v>36</v>
      </c>
      <c r="B183" s="58" t="s">
        <v>164</v>
      </c>
      <c r="C183" s="32" t="s">
        <v>86</v>
      </c>
      <c r="D183" s="58" t="s">
        <v>35</v>
      </c>
      <c r="E183" s="36">
        <f>E184</f>
        <v>5000</v>
      </c>
      <c r="F183" s="36">
        <f>F184</f>
        <v>5000</v>
      </c>
    </row>
    <row r="184" spans="1:6" s="23" customFormat="1" ht="12.75">
      <c r="A184" s="28" t="s">
        <v>38</v>
      </c>
      <c r="B184" s="58" t="s">
        <v>164</v>
      </c>
      <c r="C184" s="32" t="s">
        <v>86</v>
      </c>
      <c r="D184" s="58" t="s">
        <v>37</v>
      </c>
      <c r="E184" s="38">
        <f>приложение_4!F184</f>
        <v>5000</v>
      </c>
      <c r="F184" s="38">
        <f>приложение_4!G184</f>
        <v>5000</v>
      </c>
    </row>
    <row r="185" spans="1:6" ht="26.25">
      <c r="A185" s="157" t="s">
        <v>88</v>
      </c>
      <c r="B185" s="58" t="s">
        <v>164</v>
      </c>
      <c r="C185" s="32" t="s">
        <v>87</v>
      </c>
      <c r="D185" s="59"/>
      <c r="E185" s="36">
        <f>E186</f>
        <v>1061200</v>
      </c>
      <c r="F185" s="36">
        <f>F186</f>
        <v>1103600</v>
      </c>
    </row>
    <row r="186" spans="1:6" ht="26.25">
      <c r="A186" s="28" t="s">
        <v>44</v>
      </c>
      <c r="B186" s="58" t="s">
        <v>164</v>
      </c>
      <c r="C186" s="32" t="s">
        <v>87</v>
      </c>
      <c r="D186" s="58" t="s">
        <v>32</v>
      </c>
      <c r="E186" s="34">
        <f>E187</f>
        <v>1061200</v>
      </c>
      <c r="F186" s="34">
        <f>F187</f>
        <v>1103600</v>
      </c>
    </row>
    <row r="187" spans="1:6" s="23" customFormat="1" ht="29.25" customHeight="1">
      <c r="A187" s="28" t="s">
        <v>34</v>
      </c>
      <c r="B187" s="58" t="s">
        <v>164</v>
      </c>
      <c r="C187" s="32" t="s">
        <v>87</v>
      </c>
      <c r="D187" s="58" t="s">
        <v>7</v>
      </c>
      <c r="E187" s="38">
        <f>приложение_4!F187</f>
        <v>1061200</v>
      </c>
      <c r="F187" s="38">
        <f>приложение_4!G187</f>
        <v>1103600</v>
      </c>
    </row>
    <row r="188" spans="1:6" ht="12.75">
      <c r="A188" s="157" t="s">
        <v>90</v>
      </c>
      <c r="B188" s="58" t="s">
        <v>164</v>
      </c>
      <c r="C188" s="32" t="s">
        <v>89</v>
      </c>
      <c r="D188" s="59"/>
      <c r="E188" s="36">
        <f>E189</f>
        <v>913250</v>
      </c>
      <c r="F188" s="36">
        <f>F189</f>
        <v>934780</v>
      </c>
    </row>
    <row r="189" spans="1:6" ht="26.25">
      <c r="A189" s="28" t="s">
        <v>44</v>
      </c>
      <c r="B189" s="58" t="s">
        <v>164</v>
      </c>
      <c r="C189" s="32" t="s">
        <v>89</v>
      </c>
      <c r="D189" s="58" t="s">
        <v>32</v>
      </c>
      <c r="E189" s="36">
        <f>E190</f>
        <v>913250</v>
      </c>
      <c r="F189" s="36">
        <f>F190</f>
        <v>934780</v>
      </c>
    </row>
    <row r="190" spans="1:6" s="23" customFormat="1" ht="30.75" customHeight="1">
      <c r="A190" s="28" t="s">
        <v>34</v>
      </c>
      <c r="B190" s="58" t="s">
        <v>164</v>
      </c>
      <c r="C190" s="32" t="s">
        <v>89</v>
      </c>
      <c r="D190" s="58" t="s">
        <v>7</v>
      </c>
      <c r="E190" s="38">
        <f>приложение_4!F190</f>
        <v>913250</v>
      </c>
      <c r="F190" s="38">
        <f>приложение_4!G190</f>
        <v>934780</v>
      </c>
    </row>
    <row r="191" spans="1:6" ht="12.75">
      <c r="A191" s="157" t="s">
        <v>92</v>
      </c>
      <c r="B191" s="58" t="s">
        <v>164</v>
      </c>
      <c r="C191" s="32" t="s">
        <v>91</v>
      </c>
      <c r="D191" s="59"/>
      <c r="E191" s="36">
        <f>E192</f>
        <v>15078242.100000001</v>
      </c>
      <c r="F191" s="36">
        <f>F192</f>
        <v>13627977.57</v>
      </c>
    </row>
    <row r="192" spans="1:6" ht="26.25">
      <c r="A192" s="28" t="s">
        <v>44</v>
      </c>
      <c r="B192" s="58" t="s">
        <v>164</v>
      </c>
      <c r="C192" s="32" t="s">
        <v>91</v>
      </c>
      <c r="D192" s="58" t="s">
        <v>32</v>
      </c>
      <c r="E192" s="36">
        <f>E193</f>
        <v>15078242.100000001</v>
      </c>
      <c r="F192" s="36">
        <f>F193</f>
        <v>13627977.57</v>
      </c>
    </row>
    <row r="193" spans="1:6" ht="26.25">
      <c r="A193" s="28" t="s">
        <v>34</v>
      </c>
      <c r="B193" s="58" t="s">
        <v>164</v>
      </c>
      <c r="C193" s="32" t="s">
        <v>91</v>
      </c>
      <c r="D193" s="58" t="s">
        <v>7</v>
      </c>
      <c r="E193" s="38">
        <f>приложение_4!F193</f>
        <v>15078242.100000001</v>
      </c>
      <c r="F193" s="38">
        <f>приложение_4!G193</f>
        <v>13627977.57</v>
      </c>
    </row>
    <row r="194" spans="1:6" ht="27">
      <c r="A194" s="69" t="s">
        <v>255</v>
      </c>
      <c r="B194" s="62" t="s">
        <v>164</v>
      </c>
      <c r="C194" s="56" t="s">
        <v>254</v>
      </c>
      <c r="D194" s="58"/>
      <c r="E194" s="33">
        <f>E195</f>
        <v>9556738.92</v>
      </c>
      <c r="F194" s="33">
        <f>F195</f>
        <v>9556738.91</v>
      </c>
    </row>
    <row r="195" spans="1:6" ht="26.25">
      <c r="A195" s="156" t="s">
        <v>414</v>
      </c>
      <c r="B195" s="58" t="s">
        <v>164</v>
      </c>
      <c r="C195" s="32" t="s">
        <v>416</v>
      </c>
      <c r="D195" s="58"/>
      <c r="E195" s="34">
        <f aca="true" t="shared" si="11" ref="E195:F202">E196</f>
        <v>9556738.92</v>
      </c>
      <c r="F195" s="34">
        <f t="shared" si="11"/>
        <v>9556738.91</v>
      </c>
    </row>
    <row r="196" spans="1:6" ht="26.25">
      <c r="A196" s="157" t="s">
        <v>415</v>
      </c>
      <c r="B196" s="58" t="s">
        <v>164</v>
      </c>
      <c r="C196" s="32" t="s">
        <v>417</v>
      </c>
      <c r="D196" s="59"/>
      <c r="E196" s="36">
        <f t="shared" si="11"/>
        <v>9556738.92</v>
      </c>
      <c r="F196" s="36">
        <f t="shared" si="11"/>
        <v>9556738.91</v>
      </c>
    </row>
    <row r="197" spans="1:6" ht="26.25">
      <c r="A197" s="28" t="s">
        <v>44</v>
      </c>
      <c r="B197" s="58" t="s">
        <v>164</v>
      </c>
      <c r="C197" s="32" t="s">
        <v>417</v>
      </c>
      <c r="D197" s="58" t="s">
        <v>32</v>
      </c>
      <c r="E197" s="34">
        <f t="shared" si="11"/>
        <v>9556738.92</v>
      </c>
      <c r="F197" s="34">
        <f t="shared" si="11"/>
        <v>9556738.91</v>
      </c>
    </row>
    <row r="198" spans="1:6" ht="26.25">
      <c r="A198" s="28" t="s">
        <v>34</v>
      </c>
      <c r="B198" s="58" t="s">
        <v>164</v>
      </c>
      <c r="C198" s="32" t="s">
        <v>417</v>
      </c>
      <c r="D198" s="58" t="s">
        <v>7</v>
      </c>
      <c r="E198" s="38">
        <f>приложение_4!F198</f>
        <v>9556738.92</v>
      </c>
      <c r="F198" s="38">
        <f>приложение_4!G198</f>
        <v>9556738.91</v>
      </c>
    </row>
    <row r="199" spans="1:6" ht="41.25">
      <c r="A199" s="69" t="s">
        <v>184</v>
      </c>
      <c r="B199" s="60" t="s">
        <v>164</v>
      </c>
      <c r="C199" s="49" t="s">
        <v>185</v>
      </c>
      <c r="D199" s="59"/>
      <c r="E199" s="39">
        <f t="shared" si="11"/>
        <v>132400</v>
      </c>
      <c r="F199" s="39">
        <f t="shared" si="11"/>
        <v>132400</v>
      </c>
    </row>
    <row r="200" spans="1:6" ht="26.25">
      <c r="A200" s="72" t="s">
        <v>190</v>
      </c>
      <c r="B200" s="59" t="s">
        <v>164</v>
      </c>
      <c r="C200" s="35" t="s">
        <v>192</v>
      </c>
      <c r="D200" s="58"/>
      <c r="E200" s="36">
        <f t="shared" si="11"/>
        <v>132400</v>
      </c>
      <c r="F200" s="36">
        <f t="shared" si="11"/>
        <v>132400</v>
      </c>
    </row>
    <row r="201" spans="1:6" ht="26.25">
      <c r="A201" s="157" t="s">
        <v>191</v>
      </c>
      <c r="B201" s="59" t="s">
        <v>164</v>
      </c>
      <c r="C201" s="35" t="s">
        <v>193</v>
      </c>
      <c r="D201" s="58"/>
      <c r="E201" s="36">
        <f t="shared" si="11"/>
        <v>132400</v>
      </c>
      <c r="F201" s="36">
        <f t="shared" si="11"/>
        <v>132400</v>
      </c>
    </row>
    <row r="202" spans="1:6" ht="26.25">
      <c r="A202" s="28" t="s">
        <v>44</v>
      </c>
      <c r="B202" s="59" t="s">
        <v>164</v>
      </c>
      <c r="C202" s="35" t="s">
        <v>193</v>
      </c>
      <c r="D202" s="58" t="s">
        <v>32</v>
      </c>
      <c r="E202" s="36">
        <f t="shared" si="11"/>
        <v>132400</v>
      </c>
      <c r="F202" s="36">
        <f t="shared" si="11"/>
        <v>132400</v>
      </c>
    </row>
    <row r="203" spans="1:6" ht="26.25">
      <c r="A203" s="28" t="s">
        <v>34</v>
      </c>
      <c r="B203" s="59" t="s">
        <v>164</v>
      </c>
      <c r="C203" s="35" t="s">
        <v>193</v>
      </c>
      <c r="D203" s="58" t="s">
        <v>7</v>
      </c>
      <c r="E203" s="38">
        <f>приложение_4!F203</f>
        <v>132400</v>
      </c>
      <c r="F203" s="38">
        <f>приложение_4!G203</f>
        <v>132400</v>
      </c>
    </row>
    <row r="204" spans="1:6" s="46" customFormat="1" ht="12.75">
      <c r="A204" s="41" t="s">
        <v>216</v>
      </c>
      <c r="B204" s="67" t="s">
        <v>234</v>
      </c>
      <c r="C204" s="43"/>
      <c r="D204" s="67"/>
      <c r="E204" s="22">
        <f aca="true" t="shared" si="12" ref="E204:F209">E205</f>
        <v>250000</v>
      </c>
      <c r="F204" s="22">
        <f t="shared" si="12"/>
        <v>250000</v>
      </c>
    </row>
    <row r="205" spans="1:6" s="37" customFormat="1" ht="12.75">
      <c r="A205" s="40" t="s">
        <v>18</v>
      </c>
      <c r="B205" s="60" t="s">
        <v>165</v>
      </c>
      <c r="C205" s="49"/>
      <c r="D205" s="59"/>
      <c r="E205" s="39">
        <f t="shared" si="12"/>
        <v>250000</v>
      </c>
      <c r="F205" s="39">
        <f t="shared" si="12"/>
        <v>250000</v>
      </c>
    </row>
    <row r="206" spans="1:6" s="37" customFormat="1" ht="13.5">
      <c r="A206" s="69" t="s">
        <v>173</v>
      </c>
      <c r="B206" s="60" t="s">
        <v>165</v>
      </c>
      <c r="C206" s="49" t="s">
        <v>153</v>
      </c>
      <c r="D206" s="74"/>
      <c r="E206" s="39">
        <f t="shared" si="12"/>
        <v>250000</v>
      </c>
      <c r="F206" s="39">
        <f t="shared" si="12"/>
        <v>250000</v>
      </c>
    </row>
    <row r="207" spans="1:6" s="37" customFormat="1" ht="26.25">
      <c r="A207" s="156" t="s">
        <v>174</v>
      </c>
      <c r="B207" s="59" t="s">
        <v>165</v>
      </c>
      <c r="C207" s="35" t="s">
        <v>175</v>
      </c>
      <c r="D207" s="74"/>
      <c r="E207" s="36">
        <f t="shared" si="12"/>
        <v>250000</v>
      </c>
      <c r="F207" s="36">
        <f t="shared" si="12"/>
        <v>250000</v>
      </c>
    </row>
    <row r="208" spans="1:6" s="37" customFormat="1" ht="12.75">
      <c r="A208" s="157" t="s">
        <v>177</v>
      </c>
      <c r="B208" s="58" t="s">
        <v>165</v>
      </c>
      <c r="C208" s="32" t="s">
        <v>176</v>
      </c>
      <c r="D208" s="59"/>
      <c r="E208" s="36">
        <f>E209</f>
        <v>250000</v>
      </c>
      <c r="F208" s="36">
        <f>F209</f>
        <v>250000</v>
      </c>
    </row>
    <row r="209" spans="1:6" s="37" customFormat="1" ht="26.25">
      <c r="A209" s="28" t="s">
        <v>44</v>
      </c>
      <c r="B209" s="59" t="s">
        <v>165</v>
      </c>
      <c r="C209" s="35" t="s">
        <v>176</v>
      </c>
      <c r="D209" s="74" t="s">
        <v>32</v>
      </c>
      <c r="E209" s="36">
        <f t="shared" si="12"/>
        <v>250000</v>
      </c>
      <c r="F209" s="36">
        <f t="shared" si="12"/>
        <v>250000</v>
      </c>
    </row>
    <row r="210" spans="1:6" s="37" customFormat="1" ht="26.25">
      <c r="A210" s="28" t="s">
        <v>34</v>
      </c>
      <c r="B210" s="59" t="s">
        <v>165</v>
      </c>
      <c r="C210" s="35" t="s">
        <v>176</v>
      </c>
      <c r="D210" s="74" t="s">
        <v>7</v>
      </c>
      <c r="E210" s="38">
        <f>приложение_4!F210</f>
        <v>250000</v>
      </c>
      <c r="F210" s="38">
        <f>приложение_4!G210</f>
        <v>250000</v>
      </c>
    </row>
    <row r="211" spans="1:6" s="46" customFormat="1" ht="12.75">
      <c r="A211" s="41" t="s">
        <v>217</v>
      </c>
      <c r="B211" s="67" t="s">
        <v>235</v>
      </c>
      <c r="C211" s="48"/>
      <c r="D211" s="75"/>
      <c r="E211" s="22">
        <f>E212</f>
        <v>14629885</v>
      </c>
      <c r="F211" s="22">
        <f>F212</f>
        <v>14629885</v>
      </c>
    </row>
    <row r="212" spans="1:6" s="37" customFormat="1" ht="12.75">
      <c r="A212" s="40" t="s">
        <v>96</v>
      </c>
      <c r="B212" s="59" t="s">
        <v>166</v>
      </c>
      <c r="C212" s="47"/>
      <c r="D212" s="74"/>
      <c r="E212" s="39">
        <f>E213</f>
        <v>14629885</v>
      </c>
      <c r="F212" s="39">
        <f>F213</f>
        <v>14629885</v>
      </c>
    </row>
    <row r="213" spans="1:6" s="37" customFormat="1" ht="27">
      <c r="A213" s="69" t="s">
        <v>98</v>
      </c>
      <c r="B213" s="59" t="s">
        <v>166</v>
      </c>
      <c r="C213" s="35" t="s">
        <v>97</v>
      </c>
      <c r="D213" s="59"/>
      <c r="E213" s="39">
        <f>E214+E227</f>
        <v>14629885</v>
      </c>
      <c r="F213" s="39">
        <f>F214+F227</f>
        <v>14629885</v>
      </c>
    </row>
    <row r="214" spans="1:6" s="37" customFormat="1" ht="41.25">
      <c r="A214" s="69" t="s">
        <v>100</v>
      </c>
      <c r="B214" s="60" t="s">
        <v>166</v>
      </c>
      <c r="C214" s="49" t="s">
        <v>99</v>
      </c>
      <c r="D214" s="60"/>
      <c r="E214" s="39">
        <f>E215</f>
        <v>12947693</v>
      </c>
      <c r="F214" s="39">
        <f>F215</f>
        <v>12947693</v>
      </c>
    </row>
    <row r="215" spans="1:6" s="37" customFormat="1" ht="26.25">
      <c r="A215" s="156" t="s">
        <v>102</v>
      </c>
      <c r="B215" s="59" t="s">
        <v>166</v>
      </c>
      <c r="C215" s="35" t="s">
        <v>101</v>
      </c>
      <c r="D215" s="59"/>
      <c r="E215" s="36">
        <f>E216+E221+E224</f>
        <v>12947693</v>
      </c>
      <c r="F215" s="36">
        <f>F216+F221+F224</f>
        <v>12947693</v>
      </c>
    </row>
    <row r="216" spans="1:6" s="37" customFormat="1" ht="26.25">
      <c r="A216" s="157" t="s">
        <v>104</v>
      </c>
      <c r="B216" s="58" t="s">
        <v>166</v>
      </c>
      <c r="C216" s="32" t="s">
        <v>103</v>
      </c>
      <c r="D216" s="59"/>
      <c r="E216" s="36">
        <f>E217+E219</f>
        <v>12185520</v>
      </c>
      <c r="F216" s="36">
        <f>F217+F219</f>
        <v>12185520</v>
      </c>
    </row>
    <row r="217" spans="1:6" s="37" customFormat="1" ht="52.5">
      <c r="A217" s="28" t="s">
        <v>137</v>
      </c>
      <c r="B217" s="59" t="s">
        <v>166</v>
      </c>
      <c r="C217" s="35" t="s">
        <v>103</v>
      </c>
      <c r="D217" s="59" t="s">
        <v>6</v>
      </c>
      <c r="E217" s="36">
        <f>E218</f>
        <v>10328725</v>
      </c>
      <c r="F217" s="36">
        <f>F218</f>
        <v>10328725</v>
      </c>
    </row>
    <row r="218" spans="1:6" s="37" customFormat="1" ht="12.75">
      <c r="A218" s="28" t="s">
        <v>105</v>
      </c>
      <c r="B218" s="59" t="s">
        <v>166</v>
      </c>
      <c r="C218" s="35" t="s">
        <v>103</v>
      </c>
      <c r="D218" s="59" t="s">
        <v>2</v>
      </c>
      <c r="E218" s="38">
        <f>приложение_4!F218</f>
        <v>10328725</v>
      </c>
      <c r="F218" s="38">
        <f>приложение_4!G218</f>
        <v>10328725</v>
      </c>
    </row>
    <row r="219" spans="1:6" s="37" customFormat="1" ht="26.25">
      <c r="A219" s="28" t="s">
        <v>44</v>
      </c>
      <c r="B219" s="59" t="s">
        <v>166</v>
      </c>
      <c r="C219" s="35" t="s">
        <v>103</v>
      </c>
      <c r="D219" s="59" t="s">
        <v>32</v>
      </c>
      <c r="E219" s="36">
        <f>E220</f>
        <v>1856795</v>
      </c>
      <c r="F219" s="36">
        <f>F220</f>
        <v>1856795</v>
      </c>
    </row>
    <row r="220" spans="1:6" s="37" customFormat="1" ht="31.5" customHeight="1">
      <c r="A220" s="28" t="s">
        <v>34</v>
      </c>
      <c r="B220" s="59" t="s">
        <v>166</v>
      </c>
      <c r="C220" s="35" t="s">
        <v>103</v>
      </c>
      <c r="D220" s="59" t="s">
        <v>7</v>
      </c>
      <c r="E220" s="38">
        <f>приложение_4!F220</f>
        <v>1856795</v>
      </c>
      <c r="F220" s="38">
        <f>приложение_4!G220</f>
        <v>1856795</v>
      </c>
    </row>
    <row r="221" spans="1:6" s="37" customFormat="1" ht="15" customHeight="1">
      <c r="A221" s="157" t="s">
        <v>180</v>
      </c>
      <c r="B221" s="58" t="s">
        <v>166</v>
      </c>
      <c r="C221" s="32" t="s">
        <v>178</v>
      </c>
      <c r="D221" s="59"/>
      <c r="E221" s="36">
        <f>E222</f>
        <v>704173</v>
      </c>
      <c r="F221" s="36">
        <f>F222</f>
        <v>704173</v>
      </c>
    </row>
    <row r="222" spans="1:6" s="37" customFormat="1" ht="26.25">
      <c r="A222" s="28" t="s">
        <v>44</v>
      </c>
      <c r="B222" s="59" t="s">
        <v>166</v>
      </c>
      <c r="C222" s="35" t="s">
        <v>178</v>
      </c>
      <c r="D222" s="59" t="s">
        <v>32</v>
      </c>
      <c r="E222" s="36">
        <f>E223</f>
        <v>704173</v>
      </c>
      <c r="F222" s="36">
        <f>F223</f>
        <v>704173</v>
      </c>
    </row>
    <row r="223" spans="1:6" s="37" customFormat="1" ht="26.25">
      <c r="A223" s="28" t="s">
        <v>34</v>
      </c>
      <c r="B223" s="59" t="s">
        <v>166</v>
      </c>
      <c r="C223" s="35" t="s">
        <v>178</v>
      </c>
      <c r="D223" s="59" t="s">
        <v>7</v>
      </c>
      <c r="E223" s="38">
        <f>приложение_4!F223</f>
        <v>704173</v>
      </c>
      <c r="F223" s="38">
        <f>приложение_4!G223</f>
        <v>704173</v>
      </c>
    </row>
    <row r="224" spans="1:6" s="37" customFormat="1" ht="26.25">
      <c r="A224" s="157" t="s">
        <v>181</v>
      </c>
      <c r="B224" s="58" t="s">
        <v>166</v>
      </c>
      <c r="C224" s="32" t="s">
        <v>179</v>
      </c>
      <c r="D224" s="59"/>
      <c r="E224" s="36">
        <f>E225</f>
        <v>58000</v>
      </c>
      <c r="F224" s="36">
        <f>F225</f>
        <v>58000</v>
      </c>
    </row>
    <row r="225" spans="1:6" s="37" customFormat="1" ht="26.25">
      <c r="A225" s="28" t="s">
        <v>44</v>
      </c>
      <c r="B225" s="59" t="s">
        <v>166</v>
      </c>
      <c r="C225" s="35" t="s">
        <v>179</v>
      </c>
      <c r="D225" s="59" t="s">
        <v>32</v>
      </c>
      <c r="E225" s="36">
        <f>E226</f>
        <v>58000</v>
      </c>
      <c r="F225" s="36">
        <f>F226</f>
        <v>58000</v>
      </c>
    </row>
    <row r="226" spans="1:6" s="37" customFormat="1" ht="26.25">
      <c r="A226" s="28" t="s">
        <v>34</v>
      </c>
      <c r="B226" s="59" t="s">
        <v>166</v>
      </c>
      <c r="C226" s="35" t="s">
        <v>179</v>
      </c>
      <c r="D226" s="59" t="s">
        <v>7</v>
      </c>
      <c r="E226" s="38">
        <f>приложение_4!F226</f>
        <v>58000</v>
      </c>
      <c r="F226" s="38">
        <f>приложение_4!G226</f>
        <v>58000</v>
      </c>
    </row>
    <row r="227" spans="1:6" s="37" customFormat="1" ht="27">
      <c r="A227" s="69" t="s">
        <v>107</v>
      </c>
      <c r="B227" s="60" t="s">
        <v>166</v>
      </c>
      <c r="C227" s="49" t="s">
        <v>106</v>
      </c>
      <c r="D227" s="59"/>
      <c r="E227" s="39">
        <f>E228</f>
        <v>1682192</v>
      </c>
      <c r="F227" s="39">
        <f>F228</f>
        <v>1682192</v>
      </c>
    </row>
    <row r="228" spans="1:6" s="37" customFormat="1" ht="26.25">
      <c r="A228" s="156" t="s">
        <v>109</v>
      </c>
      <c r="B228" s="59" t="s">
        <v>166</v>
      </c>
      <c r="C228" s="35" t="s">
        <v>108</v>
      </c>
      <c r="D228" s="59"/>
      <c r="E228" s="36">
        <f>E229+E232</f>
        <v>1682192</v>
      </c>
      <c r="F228" s="36">
        <f>F229+F232</f>
        <v>1682192</v>
      </c>
    </row>
    <row r="229" spans="1:6" s="37" customFormat="1" ht="26.25">
      <c r="A229" s="157" t="s">
        <v>104</v>
      </c>
      <c r="B229" s="58" t="s">
        <v>166</v>
      </c>
      <c r="C229" s="32" t="s">
        <v>110</v>
      </c>
      <c r="D229" s="59"/>
      <c r="E229" s="36">
        <f>E230</f>
        <v>1382192</v>
      </c>
      <c r="F229" s="36">
        <f>F230</f>
        <v>1382192</v>
      </c>
    </row>
    <row r="230" spans="1:6" s="37" customFormat="1" ht="52.5">
      <c r="A230" s="28" t="s">
        <v>137</v>
      </c>
      <c r="B230" s="59" t="s">
        <v>166</v>
      </c>
      <c r="C230" s="35" t="s">
        <v>110</v>
      </c>
      <c r="D230" s="58" t="s">
        <v>6</v>
      </c>
      <c r="E230" s="34">
        <f>E231</f>
        <v>1382192</v>
      </c>
      <c r="F230" s="34">
        <f>F231</f>
        <v>1382192</v>
      </c>
    </row>
    <row r="231" spans="1:6" s="37" customFormat="1" ht="18" customHeight="1">
      <c r="A231" s="28" t="s">
        <v>105</v>
      </c>
      <c r="B231" s="59" t="s">
        <v>166</v>
      </c>
      <c r="C231" s="35" t="s">
        <v>110</v>
      </c>
      <c r="D231" s="59" t="s">
        <v>2</v>
      </c>
      <c r="E231" s="38">
        <f>приложение_4!F231</f>
        <v>1382192</v>
      </c>
      <c r="F231" s="38">
        <f>приложение_4!G231</f>
        <v>1382192</v>
      </c>
    </row>
    <row r="232" spans="1:6" s="37" customFormat="1" ht="12.75">
      <c r="A232" s="157" t="s">
        <v>180</v>
      </c>
      <c r="B232" s="58" t="s">
        <v>166</v>
      </c>
      <c r="C232" s="32" t="s">
        <v>182</v>
      </c>
      <c r="D232" s="59"/>
      <c r="E232" s="36">
        <f>E233</f>
        <v>300000</v>
      </c>
      <c r="F232" s="36">
        <f>F233</f>
        <v>300000</v>
      </c>
    </row>
    <row r="233" spans="1:6" s="37" customFormat="1" ht="26.25">
      <c r="A233" s="28" t="s">
        <v>44</v>
      </c>
      <c r="B233" s="59" t="s">
        <v>166</v>
      </c>
      <c r="C233" s="35" t="s">
        <v>182</v>
      </c>
      <c r="D233" s="59" t="s">
        <v>32</v>
      </c>
      <c r="E233" s="34">
        <f>E234</f>
        <v>300000</v>
      </c>
      <c r="F233" s="34">
        <f>F234</f>
        <v>300000</v>
      </c>
    </row>
    <row r="234" spans="1:6" s="37" customFormat="1" ht="26.25">
      <c r="A234" s="28" t="s">
        <v>34</v>
      </c>
      <c r="B234" s="59" t="s">
        <v>166</v>
      </c>
      <c r="C234" s="35" t="s">
        <v>182</v>
      </c>
      <c r="D234" s="59" t="s">
        <v>7</v>
      </c>
      <c r="E234" s="38">
        <f>приложение_4!F234</f>
        <v>300000</v>
      </c>
      <c r="F234" s="38">
        <f>приложение_4!G234</f>
        <v>300000</v>
      </c>
    </row>
    <row r="235" spans="1:6" s="46" customFormat="1" ht="12.75">
      <c r="A235" s="41" t="s">
        <v>218</v>
      </c>
      <c r="B235" s="67" t="s">
        <v>236</v>
      </c>
      <c r="C235" s="48"/>
      <c r="D235" s="75"/>
      <c r="E235" s="22">
        <f>E236+E242</f>
        <v>1710360</v>
      </c>
      <c r="F235" s="22">
        <f>F236+F242</f>
        <v>1710360</v>
      </c>
    </row>
    <row r="236" spans="1:6" s="37" customFormat="1" ht="13.5">
      <c r="A236" s="50" t="s">
        <v>19</v>
      </c>
      <c r="B236" s="60" t="s">
        <v>167</v>
      </c>
      <c r="C236" s="70"/>
      <c r="D236" s="74"/>
      <c r="E236" s="39">
        <f aca="true" t="shared" si="13" ref="E236:F240">E237</f>
        <v>75000</v>
      </c>
      <c r="F236" s="39">
        <f t="shared" si="13"/>
        <v>75000</v>
      </c>
    </row>
    <row r="237" spans="1:6" s="37" customFormat="1" ht="41.25">
      <c r="A237" s="69" t="s">
        <v>222</v>
      </c>
      <c r="B237" s="60" t="s">
        <v>167</v>
      </c>
      <c r="C237" s="49" t="s">
        <v>111</v>
      </c>
      <c r="D237" s="74"/>
      <c r="E237" s="39">
        <f t="shared" si="13"/>
        <v>75000</v>
      </c>
      <c r="F237" s="39">
        <f t="shared" si="13"/>
        <v>75000</v>
      </c>
    </row>
    <row r="238" spans="1:6" s="37" customFormat="1" ht="39">
      <c r="A238" s="156" t="s">
        <v>201</v>
      </c>
      <c r="B238" s="59" t="s">
        <v>167</v>
      </c>
      <c r="C238" s="35" t="s">
        <v>112</v>
      </c>
      <c r="D238" s="74"/>
      <c r="E238" s="36">
        <f t="shared" si="13"/>
        <v>75000</v>
      </c>
      <c r="F238" s="36">
        <f t="shared" si="13"/>
        <v>75000</v>
      </c>
    </row>
    <row r="239" spans="1:6" s="52" customFormat="1" ht="105">
      <c r="A239" s="157" t="s">
        <v>120</v>
      </c>
      <c r="B239" s="58" t="s">
        <v>167</v>
      </c>
      <c r="C239" s="32" t="s">
        <v>242</v>
      </c>
      <c r="D239" s="59"/>
      <c r="E239" s="36">
        <f t="shared" si="13"/>
        <v>75000</v>
      </c>
      <c r="F239" s="36">
        <f t="shared" si="13"/>
        <v>75000</v>
      </c>
    </row>
    <row r="240" spans="1:6" s="53" customFormat="1" ht="12.75">
      <c r="A240" s="28" t="s">
        <v>121</v>
      </c>
      <c r="B240" s="59" t="s">
        <v>167</v>
      </c>
      <c r="C240" s="35" t="s">
        <v>242</v>
      </c>
      <c r="D240" s="76" t="s">
        <v>55</v>
      </c>
      <c r="E240" s="51">
        <f t="shared" si="13"/>
        <v>75000</v>
      </c>
      <c r="F240" s="51">
        <f t="shared" si="13"/>
        <v>75000</v>
      </c>
    </row>
    <row r="241" spans="1:6" s="37" customFormat="1" ht="12.75">
      <c r="A241" s="28" t="s">
        <v>8</v>
      </c>
      <c r="B241" s="59" t="s">
        <v>167</v>
      </c>
      <c r="C241" s="35" t="s">
        <v>242</v>
      </c>
      <c r="D241" s="59" t="s">
        <v>122</v>
      </c>
      <c r="E241" s="38">
        <f>приложение_4!F241</f>
        <v>75000</v>
      </c>
      <c r="F241" s="38">
        <f>приложение_4!G241</f>
        <v>75000</v>
      </c>
    </row>
    <row r="242" spans="1:6" s="37" customFormat="1" ht="13.5">
      <c r="A242" s="50" t="s">
        <v>244</v>
      </c>
      <c r="B242" s="60" t="s">
        <v>243</v>
      </c>
      <c r="C242" s="35"/>
      <c r="D242" s="59"/>
      <c r="E242" s="39">
        <f>E243+E258+E253</f>
        <v>1635360</v>
      </c>
      <c r="F242" s="39">
        <f>F243+F258+F253</f>
        <v>1635360</v>
      </c>
    </row>
    <row r="243" spans="1:6" s="37" customFormat="1" ht="41.25">
      <c r="A243" s="69" t="s">
        <v>222</v>
      </c>
      <c r="B243" s="60" t="s">
        <v>243</v>
      </c>
      <c r="C243" s="49" t="s">
        <v>111</v>
      </c>
      <c r="D243" s="74"/>
      <c r="E243" s="39">
        <f>E244</f>
        <v>1215360</v>
      </c>
      <c r="F243" s="39">
        <f>F244</f>
        <v>1215360</v>
      </c>
    </row>
    <row r="244" spans="1:6" s="37" customFormat="1" ht="39">
      <c r="A244" s="156" t="s">
        <v>201</v>
      </c>
      <c r="B244" s="59" t="s">
        <v>243</v>
      </c>
      <c r="C244" s="35" t="s">
        <v>112</v>
      </c>
      <c r="D244" s="74"/>
      <c r="E244" s="36">
        <f>E245+E248</f>
        <v>1215360</v>
      </c>
      <c r="F244" s="36">
        <f>F245+F248</f>
        <v>1215360</v>
      </c>
    </row>
    <row r="245" spans="1:6" s="37" customFormat="1" ht="26.25">
      <c r="A245" s="157" t="s">
        <v>113</v>
      </c>
      <c r="B245" s="58" t="s">
        <v>243</v>
      </c>
      <c r="C245" s="32" t="s">
        <v>183</v>
      </c>
      <c r="D245" s="59"/>
      <c r="E245" s="36">
        <f>E246</f>
        <v>473400</v>
      </c>
      <c r="F245" s="36">
        <f>F246</f>
        <v>473400</v>
      </c>
    </row>
    <row r="246" spans="1:6" s="27" customFormat="1" ht="12.75">
      <c r="A246" s="28" t="s">
        <v>129</v>
      </c>
      <c r="B246" s="59" t="s">
        <v>243</v>
      </c>
      <c r="C246" s="35" t="s">
        <v>183</v>
      </c>
      <c r="D246" s="74" t="s">
        <v>93</v>
      </c>
      <c r="E246" s="36">
        <f>E247</f>
        <v>473400</v>
      </c>
      <c r="F246" s="36">
        <f>F247</f>
        <v>473400</v>
      </c>
    </row>
    <row r="247" spans="1:6" s="27" customFormat="1" ht="12.75">
      <c r="A247" s="28" t="s">
        <v>95</v>
      </c>
      <c r="B247" s="59" t="s">
        <v>243</v>
      </c>
      <c r="C247" s="35" t="s">
        <v>183</v>
      </c>
      <c r="D247" s="74" t="s">
        <v>94</v>
      </c>
      <c r="E247" s="38">
        <f>приложение_4!F247</f>
        <v>473400</v>
      </c>
      <c r="F247" s="38">
        <f>приложение_4!G247</f>
        <v>473400</v>
      </c>
    </row>
    <row r="248" spans="1:6" s="27" customFormat="1" ht="26.25">
      <c r="A248" s="157" t="s">
        <v>259</v>
      </c>
      <c r="B248" s="59" t="s">
        <v>243</v>
      </c>
      <c r="C248" s="35" t="s">
        <v>258</v>
      </c>
      <c r="D248" s="74"/>
      <c r="E248" s="36">
        <f>E249+E251</f>
        <v>741960</v>
      </c>
      <c r="F248" s="36">
        <f>F249+F251</f>
        <v>741960</v>
      </c>
    </row>
    <row r="249" spans="1:6" s="27" customFormat="1" ht="26.25">
      <c r="A249" s="28" t="s">
        <v>44</v>
      </c>
      <c r="B249" s="59" t="s">
        <v>243</v>
      </c>
      <c r="C249" s="35" t="s">
        <v>258</v>
      </c>
      <c r="D249" s="74" t="s">
        <v>32</v>
      </c>
      <c r="E249" s="36">
        <f>E250</f>
        <v>591960</v>
      </c>
      <c r="F249" s="36">
        <f>F250</f>
        <v>591960</v>
      </c>
    </row>
    <row r="250" spans="1:6" s="27" customFormat="1" ht="26.25">
      <c r="A250" s="28" t="s">
        <v>34</v>
      </c>
      <c r="B250" s="59" t="s">
        <v>243</v>
      </c>
      <c r="C250" s="35" t="s">
        <v>258</v>
      </c>
      <c r="D250" s="74" t="s">
        <v>7</v>
      </c>
      <c r="E250" s="38">
        <f>приложение_4!F250</f>
        <v>591960</v>
      </c>
      <c r="F250" s="38">
        <f>приложение_4!G250</f>
        <v>591960</v>
      </c>
    </row>
    <row r="251" spans="1:6" s="27" customFormat="1" ht="26.25">
      <c r="A251" s="28" t="s">
        <v>481</v>
      </c>
      <c r="B251" s="59" t="s">
        <v>243</v>
      </c>
      <c r="C251" s="35" t="s">
        <v>258</v>
      </c>
      <c r="D251" s="59" t="s">
        <v>479</v>
      </c>
      <c r="E251" s="36">
        <f>E252</f>
        <v>150000</v>
      </c>
      <c r="F251" s="36">
        <f>F252</f>
        <v>150000</v>
      </c>
    </row>
    <row r="252" spans="1:6" s="27" customFormat="1" ht="39">
      <c r="A252" s="28" t="s">
        <v>482</v>
      </c>
      <c r="B252" s="59" t="s">
        <v>243</v>
      </c>
      <c r="C252" s="35" t="s">
        <v>258</v>
      </c>
      <c r="D252" s="59" t="s">
        <v>480</v>
      </c>
      <c r="E252" s="38">
        <f>приложение_4!F252</f>
        <v>150000</v>
      </c>
      <c r="F252" s="38">
        <f>приложение_4!G252</f>
        <v>150000</v>
      </c>
    </row>
    <row r="253" spans="1:6" s="37" customFormat="1" ht="13.5">
      <c r="A253" s="69" t="s">
        <v>115</v>
      </c>
      <c r="B253" s="60" t="s">
        <v>243</v>
      </c>
      <c r="C253" s="49" t="s">
        <v>114</v>
      </c>
      <c r="D253" s="59"/>
      <c r="E253" s="39">
        <f aca="true" t="shared" si="14" ref="E253:F256">E254</f>
        <v>400000</v>
      </c>
      <c r="F253" s="39">
        <f t="shared" si="14"/>
        <v>400000</v>
      </c>
    </row>
    <row r="254" spans="1:6" s="37" customFormat="1" ht="46.5" customHeight="1">
      <c r="A254" s="156" t="s">
        <v>117</v>
      </c>
      <c r="B254" s="57" t="s">
        <v>243</v>
      </c>
      <c r="C254" s="35" t="s">
        <v>116</v>
      </c>
      <c r="D254" s="59"/>
      <c r="E254" s="36">
        <f t="shared" si="14"/>
        <v>400000</v>
      </c>
      <c r="F254" s="36">
        <f t="shared" si="14"/>
        <v>400000</v>
      </c>
    </row>
    <row r="255" spans="1:6" s="37" customFormat="1" ht="39">
      <c r="A255" s="157" t="s">
        <v>119</v>
      </c>
      <c r="B255" s="58" t="s">
        <v>243</v>
      </c>
      <c r="C255" s="32" t="s">
        <v>118</v>
      </c>
      <c r="D255" s="59"/>
      <c r="E255" s="36">
        <f t="shared" si="14"/>
        <v>400000</v>
      </c>
      <c r="F255" s="36">
        <f t="shared" si="14"/>
        <v>400000</v>
      </c>
    </row>
    <row r="256" spans="1:6" s="37" customFormat="1" ht="26.25">
      <c r="A256" s="28" t="s">
        <v>44</v>
      </c>
      <c r="B256" s="57" t="s">
        <v>243</v>
      </c>
      <c r="C256" s="35" t="s">
        <v>118</v>
      </c>
      <c r="D256" s="59" t="s">
        <v>32</v>
      </c>
      <c r="E256" s="36">
        <f t="shared" si="14"/>
        <v>400000</v>
      </c>
      <c r="F256" s="36">
        <f t="shared" si="14"/>
        <v>400000</v>
      </c>
    </row>
    <row r="257" spans="1:6" s="37" customFormat="1" ht="26.25">
      <c r="A257" s="28" t="s">
        <v>34</v>
      </c>
      <c r="B257" s="57" t="s">
        <v>243</v>
      </c>
      <c r="C257" s="35" t="s">
        <v>118</v>
      </c>
      <c r="D257" s="59" t="s">
        <v>7</v>
      </c>
      <c r="E257" s="38">
        <f>приложение_4!F257</f>
        <v>400000</v>
      </c>
      <c r="F257" s="38">
        <f>приложение_4!G257</f>
        <v>400000</v>
      </c>
    </row>
    <row r="258" spans="1:6" s="27" customFormat="1" ht="41.25">
      <c r="A258" s="69" t="s">
        <v>184</v>
      </c>
      <c r="B258" s="60" t="s">
        <v>243</v>
      </c>
      <c r="C258" s="49" t="s">
        <v>185</v>
      </c>
      <c r="D258" s="59"/>
      <c r="E258" s="39">
        <f aca="true" t="shared" si="15" ref="E258:F261">E259</f>
        <v>20000</v>
      </c>
      <c r="F258" s="39">
        <f t="shared" si="15"/>
        <v>20000</v>
      </c>
    </row>
    <row r="259" spans="1:6" s="27" customFormat="1" ht="26.25">
      <c r="A259" s="156" t="s">
        <v>207</v>
      </c>
      <c r="B259" s="57" t="s">
        <v>243</v>
      </c>
      <c r="C259" s="25" t="s">
        <v>192</v>
      </c>
      <c r="D259" s="57"/>
      <c r="E259" s="36">
        <f t="shared" si="15"/>
        <v>20000</v>
      </c>
      <c r="F259" s="36">
        <f t="shared" si="15"/>
        <v>20000</v>
      </c>
    </row>
    <row r="260" spans="1:6" s="27" customFormat="1" ht="12.75">
      <c r="A260" s="157" t="s">
        <v>223</v>
      </c>
      <c r="B260" s="58" t="s">
        <v>243</v>
      </c>
      <c r="C260" s="32" t="s">
        <v>194</v>
      </c>
      <c r="D260" s="59"/>
      <c r="E260" s="36">
        <f t="shared" si="15"/>
        <v>20000</v>
      </c>
      <c r="F260" s="36">
        <f t="shared" si="15"/>
        <v>20000</v>
      </c>
    </row>
    <row r="261" spans="1:6" s="27" customFormat="1" ht="12.75">
      <c r="A261" s="28" t="s">
        <v>129</v>
      </c>
      <c r="B261" s="57" t="s">
        <v>243</v>
      </c>
      <c r="C261" s="25" t="s">
        <v>194</v>
      </c>
      <c r="D261" s="57" t="s">
        <v>93</v>
      </c>
      <c r="E261" s="36">
        <f t="shared" si="15"/>
        <v>20000</v>
      </c>
      <c r="F261" s="36">
        <f t="shared" si="15"/>
        <v>20000</v>
      </c>
    </row>
    <row r="262" spans="1:6" s="27" customFormat="1" ht="12.75">
      <c r="A262" s="28" t="s">
        <v>95</v>
      </c>
      <c r="B262" s="57" t="s">
        <v>243</v>
      </c>
      <c r="C262" s="25" t="s">
        <v>194</v>
      </c>
      <c r="D262" s="57" t="s">
        <v>94</v>
      </c>
      <c r="E262" s="38">
        <f>приложение_4!F262</f>
        <v>20000</v>
      </c>
      <c r="F262" s="38">
        <f>приложение_4!G262</f>
        <v>20000</v>
      </c>
    </row>
    <row r="263" spans="1:6" s="46" customFormat="1" ht="12.75">
      <c r="A263" s="41" t="s">
        <v>219</v>
      </c>
      <c r="B263" s="67" t="s">
        <v>237</v>
      </c>
      <c r="C263" s="48"/>
      <c r="D263" s="75"/>
      <c r="E263" s="22">
        <f aca="true" t="shared" si="16" ref="E263:F265">E264</f>
        <v>12032583.2</v>
      </c>
      <c r="F263" s="22">
        <f t="shared" si="16"/>
        <v>12677042</v>
      </c>
    </row>
    <row r="264" spans="1:6" s="37" customFormat="1" ht="12.75">
      <c r="A264" s="40" t="s">
        <v>123</v>
      </c>
      <c r="B264" s="60" t="s">
        <v>168</v>
      </c>
      <c r="C264" s="70"/>
      <c r="D264" s="74"/>
      <c r="E264" s="39">
        <f t="shared" si="16"/>
        <v>12032583.2</v>
      </c>
      <c r="F264" s="39">
        <f t="shared" si="16"/>
        <v>12677042</v>
      </c>
    </row>
    <row r="265" spans="1:6" s="37" customFormat="1" ht="41.25">
      <c r="A265" s="69" t="s">
        <v>130</v>
      </c>
      <c r="B265" s="60" t="s">
        <v>168</v>
      </c>
      <c r="C265" s="49" t="s">
        <v>124</v>
      </c>
      <c r="D265" s="59"/>
      <c r="E265" s="39">
        <f t="shared" si="16"/>
        <v>12032583.2</v>
      </c>
      <c r="F265" s="39">
        <f t="shared" si="16"/>
        <v>12677042</v>
      </c>
    </row>
    <row r="266" spans="1:6" s="37" customFormat="1" ht="26.25">
      <c r="A266" s="156" t="s">
        <v>126</v>
      </c>
      <c r="B266" s="59" t="s">
        <v>168</v>
      </c>
      <c r="C266" s="35" t="s">
        <v>125</v>
      </c>
      <c r="D266" s="59"/>
      <c r="E266" s="36">
        <f>E267+E272+E277</f>
        <v>12032583.2</v>
      </c>
      <c r="F266" s="36">
        <f>F267+F272+F277</f>
        <v>12677042</v>
      </c>
    </row>
    <row r="267" spans="1:6" s="37" customFormat="1" ht="26.25">
      <c r="A267" s="157" t="s">
        <v>104</v>
      </c>
      <c r="B267" s="58" t="s">
        <v>168</v>
      </c>
      <c r="C267" s="32" t="s">
        <v>127</v>
      </c>
      <c r="D267" s="59"/>
      <c r="E267" s="36">
        <f>E268+E270</f>
        <v>8506829</v>
      </c>
      <c r="F267" s="36">
        <f>F268+F270</f>
        <v>8506829</v>
      </c>
    </row>
    <row r="268" spans="1:6" s="37" customFormat="1" ht="52.5">
      <c r="A268" s="28" t="s">
        <v>137</v>
      </c>
      <c r="B268" s="59" t="s">
        <v>168</v>
      </c>
      <c r="C268" s="35" t="s">
        <v>127</v>
      </c>
      <c r="D268" s="58" t="s">
        <v>6</v>
      </c>
      <c r="E268" s="34">
        <f>E269</f>
        <v>7952663</v>
      </c>
      <c r="F268" s="34">
        <f>F269</f>
        <v>7952663</v>
      </c>
    </row>
    <row r="269" spans="1:6" s="37" customFormat="1" ht="18" customHeight="1">
      <c r="A269" s="28" t="s">
        <v>105</v>
      </c>
      <c r="B269" s="59" t="s">
        <v>168</v>
      </c>
      <c r="C269" s="35" t="s">
        <v>127</v>
      </c>
      <c r="D269" s="59" t="s">
        <v>2</v>
      </c>
      <c r="E269" s="38">
        <f>приложение_4!F269</f>
        <v>7952663</v>
      </c>
      <c r="F269" s="38">
        <f>приложение_4!G269</f>
        <v>7952663</v>
      </c>
    </row>
    <row r="270" spans="1:6" s="37" customFormat="1" ht="26.25">
      <c r="A270" s="28" t="s">
        <v>44</v>
      </c>
      <c r="B270" s="59" t="s">
        <v>168</v>
      </c>
      <c r="C270" s="35" t="s">
        <v>127</v>
      </c>
      <c r="D270" s="58" t="s">
        <v>32</v>
      </c>
      <c r="E270" s="34">
        <f>E271</f>
        <v>554166</v>
      </c>
      <c r="F270" s="34">
        <f>F271</f>
        <v>554166</v>
      </c>
    </row>
    <row r="271" spans="1:6" s="37" customFormat="1" ht="26.25">
      <c r="A271" s="28" t="s">
        <v>34</v>
      </c>
      <c r="B271" s="59" t="s">
        <v>168</v>
      </c>
      <c r="C271" s="35" t="s">
        <v>127</v>
      </c>
      <c r="D271" s="59" t="s">
        <v>7</v>
      </c>
      <c r="E271" s="38">
        <f>приложение_4!F271</f>
        <v>554166</v>
      </c>
      <c r="F271" s="38">
        <f>приложение_4!G271</f>
        <v>554166</v>
      </c>
    </row>
    <row r="272" spans="1:6" s="37" customFormat="1" ht="26.25">
      <c r="A272" s="157" t="s">
        <v>209</v>
      </c>
      <c r="B272" s="58" t="s">
        <v>168</v>
      </c>
      <c r="C272" s="32" t="s">
        <v>208</v>
      </c>
      <c r="D272" s="59"/>
      <c r="E272" s="36">
        <f>E273+E275</f>
        <v>1513140</v>
      </c>
      <c r="F272" s="36">
        <f>F273+F275</f>
        <v>1513140</v>
      </c>
    </row>
    <row r="273" spans="1:6" s="37" customFormat="1" ht="52.5">
      <c r="A273" s="28" t="s">
        <v>137</v>
      </c>
      <c r="B273" s="59" t="s">
        <v>168</v>
      </c>
      <c r="C273" s="35" t="s">
        <v>208</v>
      </c>
      <c r="D273" s="59" t="s">
        <v>6</v>
      </c>
      <c r="E273" s="36">
        <f>E274</f>
        <v>251750</v>
      </c>
      <c r="F273" s="36">
        <f>F274</f>
        <v>251750</v>
      </c>
    </row>
    <row r="274" spans="1:6" s="37" customFormat="1" ht="12.75">
      <c r="A274" s="28" t="s">
        <v>105</v>
      </c>
      <c r="B274" s="59" t="s">
        <v>168</v>
      </c>
      <c r="C274" s="35" t="s">
        <v>208</v>
      </c>
      <c r="D274" s="59" t="s">
        <v>2</v>
      </c>
      <c r="E274" s="38">
        <f>приложение_4!F274</f>
        <v>251750</v>
      </c>
      <c r="F274" s="38">
        <f>приложение_4!G274</f>
        <v>251750</v>
      </c>
    </row>
    <row r="275" spans="1:6" s="37" customFormat="1" ht="26.25">
      <c r="A275" s="28" t="s">
        <v>44</v>
      </c>
      <c r="B275" s="59" t="s">
        <v>168</v>
      </c>
      <c r="C275" s="35" t="s">
        <v>208</v>
      </c>
      <c r="D275" s="59" t="s">
        <v>32</v>
      </c>
      <c r="E275" s="36">
        <f>E276</f>
        <v>1261390</v>
      </c>
      <c r="F275" s="36">
        <f>F276</f>
        <v>1261390</v>
      </c>
    </row>
    <row r="276" spans="1:6" s="37" customFormat="1" ht="26.25">
      <c r="A276" s="28" t="s">
        <v>34</v>
      </c>
      <c r="B276" s="59" t="s">
        <v>168</v>
      </c>
      <c r="C276" s="35" t="s">
        <v>208</v>
      </c>
      <c r="D276" s="59" t="s">
        <v>7</v>
      </c>
      <c r="E276" s="38">
        <f>приложение_4!F276</f>
        <v>1261390</v>
      </c>
      <c r="F276" s="38">
        <f>приложение_4!G276</f>
        <v>1261390</v>
      </c>
    </row>
    <row r="277" spans="1:6" s="37" customFormat="1" ht="26.25">
      <c r="A277" s="157" t="s">
        <v>224</v>
      </c>
      <c r="B277" s="58" t="s">
        <v>168</v>
      </c>
      <c r="C277" s="32" t="s">
        <v>199</v>
      </c>
      <c r="D277" s="59"/>
      <c r="E277" s="36">
        <f>E278</f>
        <v>2012614.2</v>
      </c>
      <c r="F277" s="36">
        <f>F278</f>
        <v>2657073</v>
      </c>
    </row>
    <row r="278" spans="1:6" s="37" customFormat="1" ht="26.25">
      <c r="A278" s="28" t="s">
        <v>44</v>
      </c>
      <c r="B278" s="59" t="s">
        <v>168</v>
      </c>
      <c r="C278" s="35" t="s">
        <v>199</v>
      </c>
      <c r="D278" s="59" t="s">
        <v>32</v>
      </c>
      <c r="E278" s="36">
        <f>E279</f>
        <v>2012614.2</v>
      </c>
      <c r="F278" s="36">
        <f>F279</f>
        <v>2657073</v>
      </c>
    </row>
    <row r="279" spans="1:6" s="37" customFormat="1" ht="26.25">
      <c r="A279" s="28" t="s">
        <v>34</v>
      </c>
      <c r="B279" s="59" t="s">
        <v>168</v>
      </c>
      <c r="C279" s="35" t="s">
        <v>199</v>
      </c>
      <c r="D279" s="59" t="s">
        <v>7</v>
      </c>
      <c r="E279" s="38">
        <f>приложение_4!F279</f>
        <v>2012614.2</v>
      </c>
      <c r="F279" s="38">
        <f>приложение_4!G279</f>
        <v>2657073</v>
      </c>
    </row>
    <row r="280" spans="1:6" s="37" customFormat="1" ht="12.75">
      <c r="A280" s="41" t="s">
        <v>268</v>
      </c>
      <c r="B280" s="67" t="s">
        <v>269</v>
      </c>
      <c r="C280" s="42"/>
      <c r="D280" s="61"/>
      <c r="E280" s="22">
        <f aca="true" t="shared" si="17" ref="E280:F285">E281</f>
        <v>1010000</v>
      </c>
      <c r="F280" s="22">
        <f t="shared" si="17"/>
        <v>1010000</v>
      </c>
    </row>
    <row r="281" spans="1:6" s="37" customFormat="1" ht="12.75">
      <c r="A281" s="40" t="s">
        <v>270</v>
      </c>
      <c r="B281" s="60" t="s">
        <v>271</v>
      </c>
      <c r="C281" s="49"/>
      <c r="D281" s="59"/>
      <c r="E281" s="39">
        <f t="shared" si="17"/>
        <v>1010000</v>
      </c>
      <c r="F281" s="39">
        <f t="shared" si="17"/>
        <v>1010000</v>
      </c>
    </row>
    <row r="282" spans="1:6" s="37" customFormat="1" ht="54.75">
      <c r="A282" s="69" t="s">
        <v>272</v>
      </c>
      <c r="B282" s="60" t="s">
        <v>271</v>
      </c>
      <c r="C282" s="49" t="s">
        <v>273</v>
      </c>
      <c r="D282" s="59"/>
      <c r="E282" s="39">
        <f t="shared" si="17"/>
        <v>1010000</v>
      </c>
      <c r="F282" s="39">
        <f t="shared" si="17"/>
        <v>1010000</v>
      </c>
    </row>
    <row r="283" spans="1:6" s="37" customFormat="1" ht="26.25">
      <c r="A283" s="156" t="s">
        <v>274</v>
      </c>
      <c r="B283" s="59" t="s">
        <v>271</v>
      </c>
      <c r="C283" s="35" t="s">
        <v>275</v>
      </c>
      <c r="D283" s="59"/>
      <c r="E283" s="36">
        <f t="shared" si="17"/>
        <v>1010000</v>
      </c>
      <c r="F283" s="36">
        <f t="shared" si="17"/>
        <v>1010000</v>
      </c>
    </row>
    <row r="284" spans="1:6" s="37" customFormat="1" ht="12.75">
      <c r="A284" s="157" t="s">
        <v>277</v>
      </c>
      <c r="B284" s="58" t="s">
        <v>271</v>
      </c>
      <c r="C284" s="32" t="s">
        <v>276</v>
      </c>
      <c r="D284" s="59"/>
      <c r="E284" s="36">
        <f t="shared" si="17"/>
        <v>1010000</v>
      </c>
      <c r="F284" s="36">
        <f t="shared" si="17"/>
        <v>1010000</v>
      </c>
    </row>
    <row r="285" spans="1:6" s="37" customFormat="1" ht="26.25">
      <c r="A285" s="28" t="s">
        <v>44</v>
      </c>
      <c r="B285" s="57" t="s">
        <v>271</v>
      </c>
      <c r="C285" s="35" t="s">
        <v>276</v>
      </c>
      <c r="D285" s="57" t="s">
        <v>32</v>
      </c>
      <c r="E285" s="36">
        <f t="shared" si="17"/>
        <v>1010000</v>
      </c>
      <c r="F285" s="36">
        <f t="shared" si="17"/>
        <v>1010000</v>
      </c>
    </row>
    <row r="286" spans="1:6" s="37" customFormat="1" ht="26.25">
      <c r="A286" s="28" t="s">
        <v>34</v>
      </c>
      <c r="B286" s="57" t="s">
        <v>271</v>
      </c>
      <c r="C286" s="35" t="s">
        <v>276</v>
      </c>
      <c r="D286" s="57" t="s">
        <v>7</v>
      </c>
      <c r="E286" s="38">
        <f>приложение_4!F286</f>
        <v>1010000</v>
      </c>
      <c r="F286" s="38">
        <f>приложение_4!G286</f>
        <v>1010000</v>
      </c>
    </row>
    <row r="287" s="37" customFormat="1" ht="12.75">
      <c r="D287" s="63"/>
    </row>
    <row r="288" s="37" customFormat="1" ht="12.75">
      <c r="D288" s="63"/>
    </row>
    <row r="289" s="37" customFormat="1" ht="12.75">
      <c r="D289" s="63"/>
    </row>
    <row r="290" s="37" customFormat="1" ht="12.75">
      <c r="D290" s="63"/>
    </row>
    <row r="291" s="37" customFormat="1" ht="12.75">
      <c r="D291" s="63"/>
    </row>
    <row r="292" s="37" customFormat="1" ht="12.75">
      <c r="D292" s="63"/>
    </row>
    <row r="293" s="37" customFormat="1" ht="12.75">
      <c r="D293" s="63"/>
    </row>
    <row r="294" s="37" customFormat="1" ht="12.75">
      <c r="D294" s="63"/>
    </row>
    <row r="295" spans="2:4" ht="12.75">
      <c r="B295" s="1"/>
      <c r="C295" s="1"/>
      <c r="D295" s="1"/>
    </row>
    <row r="296" spans="2:4" ht="12.75">
      <c r="B296" s="1"/>
      <c r="C296" s="1"/>
      <c r="D296" s="1"/>
    </row>
    <row r="297" spans="2:4" ht="12.75">
      <c r="B297" s="1"/>
      <c r="C297" s="1"/>
      <c r="D297" s="1"/>
    </row>
    <row r="298" spans="2:4" ht="12.75">
      <c r="B298" s="1"/>
      <c r="C298" s="1"/>
      <c r="D298" s="1"/>
    </row>
    <row r="299" spans="2:4" ht="12.75">
      <c r="B299" s="1"/>
      <c r="C299" s="1"/>
      <c r="D299" s="1"/>
    </row>
    <row r="300" spans="2:4" ht="12.75">
      <c r="B300" s="1"/>
      <c r="C300" s="1"/>
      <c r="D300" s="1"/>
    </row>
    <row r="301" spans="2:4" ht="12.75">
      <c r="B301" s="1"/>
      <c r="C301" s="1"/>
      <c r="D301" s="1"/>
    </row>
    <row r="302" spans="2:4" ht="12.75">
      <c r="B302" s="1"/>
      <c r="C302" s="1"/>
      <c r="D302" s="1"/>
    </row>
    <row r="303" spans="2:4" ht="12.75">
      <c r="B303" s="1"/>
      <c r="C303" s="1"/>
      <c r="D303" s="1"/>
    </row>
    <row r="304" spans="2:4" ht="12.75">
      <c r="B304" s="1"/>
      <c r="C304" s="1"/>
      <c r="D304" s="1"/>
    </row>
    <row r="305" spans="2:4" ht="12.75">
      <c r="B305" s="1"/>
      <c r="C305" s="1"/>
      <c r="D305" s="1"/>
    </row>
    <row r="306" spans="2:4" ht="12.75">
      <c r="B306" s="1"/>
      <c r="C306" s="1"/>
      <c r="D306" s="1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</sheetData>
  <sheetProtection/>
  <mergeCells count="4">
    <mergeCell ref="B2:E2"/>
    <mergeCell ref="B3:E3"/>
    <mergeCell ref="B1:E1"/>
    <mergeCell ref="A5:E5"/>
  </mergeCells>
  <printOptions/>
  <pageMargins left="0.7874015748031497" right="0.3937007874015748" top="0.3937007874015748" bottom="0.3937007874015748" header="0.31496062992125984" footer="0.31496062992125984"/>
  <pageSetup fitToHeight="100" fitToWidth="1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view="pageBreakPreview" zoomScaleSheetLayoutView="100" zoomScalePageLayoutView="0" workbookViewId="0" topLeftCell="A1">
      <selection activeCell="D10" sqref="D10"/>
    </sheetView>
  </sheetViews>
  <sheetFormatPr defaultColWidth="9.375" defaultRowHeight="12.75"/>
  <cols>
    <col min="1" max="1" width="54.875" style="1" customWidth="1"/>
    <col min="2" max="2" width="13.00390625" style="7" customWidth="1"/>
    <col min="3" max="3" width="9.375" style="7" customWidth="1"/>
    <col min="4" max="4" width="13.375" style="1" customWidth="1"/>
    <col min="5" max="16384" width="9.375" style="77" customWidth="1"/>
  </cols>
  <sheetData>
    <row r="1" ht="12.75">
      <c r="B1" s="89" t="s">
        <v>239</v>
      </c>
    </row>
    <row r="2" spans="2:4" ht="80.25" customHeight="1">
      <c r="B2" s="167" t="s">
        <v>442</v>
      </c>
      <c r="C2" s="167"/>
      <c r="D2" s="167"/>
    </row>
    <row r="3" spans="2:4" ht="12.75">
      <c r="B3" s="167" t="s">
        <v>485</v>
      </c>
      <c r="C3" s="167"/>
      <c r="D3" s="167"/>
    </row>
    <row r="4" spans="2:4" ht="12.75">
      <c r="B4" s="6"/>
      <c r="C4" s="6"/>
      <c r="D4" s="6"/>
    </row>
    <row r="5" spans="1:4" ht="68.25" customHeight="1">
      <c r="A5" s="165" t="s">
        <v>450</v>
      </c>
      <c r="B5" s="165"/>
      <c r="C5" s="165"/>
      <c r="D5" s="165"/>
    </row>
    <row r="6" ht="15" customHeight="1">
      <c r="D6" s="8" t="s">
        <v>5</v>
      </c>
    </row>
    <row r="7" spans="1:4" ht="102" customHeight="1">
      <c r="A7" s="9" t="s">
        <v>9</v>
      </c>
      <c r="B7" s="10" t="s">
        <v>128</v>
      </c>
      <c r="C7" s="10" t="s">
        <v>227</v>
      </c>
      <c r="D7" s="10" t="s">
        <v>291</v>
      </c>
    </row>
    <row r="8" spans="1:4" ht="12.75">
      <c r="A8" s="9">
        <v>1</v>
      </c>
      <c r="B8" s="12" t="s">
        <v>0</v>
      </c>
      <c r="C8" s="12" t="s">
        <v>1</v>
      </c>
      <c r="D8" s="13" t="s">
        <v>20</v>
      </c>
    </row>
    <row r="9" spans="1:4" ht="12.75">
      <c r="A9" s="18" t="s">
        <v>211</v>
      </c>
      <c r="B9" s="16"/>
      <c r="C9" s="16"/>
      <c r="D9" s="19">
        <f>D10+D25+D30+D41+D49+D75+D97+D112+D128+D140+D145+D162+D180+D193+D201+D206+D211+D227+D231+D235</f>
        <v>152186134.99999997</v>
      </c>
    </row>
    <row r="10" spans="1:4" ht="41.25">
      <c r="A10" s="69" t="s">
        <v>222</v>
      </c>
      <c r="B10" s="49" t="s">
        <v>111</v>
      </c>
      <c r="C10" s="74"/>
      <c r="D10" s="39">
        <f>D11</f>
        <v>1554360</v>
      </c>
    </row>
    <row r="11" spans="1:4" ht="39">
      <c r="A11" s="156" t="s">
        <v>201</v>
      </c>
      <c r="B11" s="35" t="s">
        <v>112</v>
      </c>
      <c r="C11" s="59"/>
      <c r="D11" s="36">
        <f>D12+D17+D22</f>
        <v>1554360</v>
      </c>
    </row>
    <row r="12" spans="1:4" ht="26.25">
      <c r="A12" s="155" t="s">
        <v>113</v>
      </c>
      <c r="B12" s="35" t="s">
        <v>183</v>
      </c>
      <c r="C12" s="59"/>
      <c r="D12" s="36">
        <f>D13+D15</f>
        <v>737400</v>
      </c>
    </row>
    <row r="13" spans="1:4" ht="12.75">
      <c r="A13" s="28" t="s">
        <v>129</v>
      </c>
      <c r="B13" s="25" t="s">
        <v>183</v>
      </c>
      <c r="C13" s="59" t="s">
        <v>93</v>
      </c>
      <c r="D13" s="51">
        <f>D14</f>
        <v>473400</v>
      </c>
    </row>
    <row r="14" spans="1:4" ht="12.75">
      <c r="A14" s="28" t="s">
        <v>95</v>
      </c>
      <c r="B14" s="25" t="s">
        <v>183</v>
      </c>
      <c r="C14" s="59" t="s">
        <v>94</v>
      </c>
      <c r="D14" s="38">
        <f>приложение_3!F259</f>
        <v>473400</v>
      </c>
    </row>
    <row r="15" spans="1:4" ht="12.75">
      <c r="A15" s="28" t="s">
        <v>36</v>
      </c>
      <c r="B15" s="25" t="s">
        <v>183</v>
      </c>
      <c r="C15" s="59" t="s">
        <v>35</v>
      </c>
      <c r="D15" s="51">
        <f>D16</f>
        <v>264000</v>
      </c>
    </row>
    <row r="16" spans="1:4" ht="39">
      <c r="A16" s="28" t="s">
        <v>210</v>
      </c>
      <c r="B16" s="35" t="s">
        <v>183</v>
      </c>
      <c r="C16" s="59" t="s">
        <v>78</v>
      </c>
      <c r="D16" s="38">
        <f>приложение_3!F155</f>
        <v>264000</v>
      </c>
    </row>
    <row r="17" spans="1:4" ht="26.25">
      <c r="A17" s="155" t="s">
        <v>259</v>
      </c>
      <c r="B17" s="35" t="s">
        <v>258</v>
      </c>
      <c r="C17" s="59"/>
      <c r="D17" s="36">
        <f>D18+D20</f>
        <v>741960</v>
      </c>
    </row>
    <row r="18" spans="1:4" ht="26.25">
      <c r="A18" s="28" t="s">
        <v>44</v>
      </c>
      <c r="B18" s="35" t="s">
        <v>258</v>
      </c>
      <c r="C18" s="59" t="s">
        <v>32</v>
      </c>
      <c r="D18" s="36">
        <f>D19</f>
        <v>591960</v>
      </c>
    </row>
    <row r="19" spans="1:4" ht="26.25">
      <c r="A19" s="28" t="s">
        <v>34</v>
      </c>
      <c r="B19" s="35" t="s">
        <v>258</v>
      </c>
      <c r="C19" s="59" t="s">
        <v>7</v>
      </c>
      <c r="D19" s="38">
        <f>приложение_3!F262</f>
        <v>591960</v>
      </c>
    </row>
    <row r="20" spans="1:4" ht="26.25">
      <c r="A20" s="28" t="s">
        <v>481</v>
      </c>
      <c r="B20" s="35" t="s">
        <v>258</v>
      </c>
      <c r="C20" s="59" t="s">
        <v>479</v>
      </c>
      <c r="D20" s="36">
        <f>D21</f>
        <v>150000</v>
      </c>
    </row>
    <row r="21" spans="1:4" ht="39">
      <c r="A21" s="28" t="s">
        <v>482</v>
      </c>
      <c r="B21" s="35" t="s">
        <v>258</v>
      </c>
      <c r="C21" s="59" t="s">
        <v>480</v>
      </c>
      <c r="D21" s="38">
        <f>приложение_3!F264</f>
        <v>150000</v>
      </c>
    </row>
    <row r="22" spans="1:4" ht="105">
      <c r="A22" s="155" t="s">
        <v>120</v>
      </c>
      <c r="B22" s="35" t="s">
        <v>242</v>
      </c>
      <c r="C22" s="59"/>
      <c r="D22" s="36">
        <f>D23</f>
        <v>75000</v>
      </c>
    </row>
    <row r="23" spans="1:4" ht="12.75">
      <c r="A23" s="28" t="s">
        <v>121</v>
      </c>
      <c r="B23" s="35" t="s">
        <v>242</v>
      </c>
      <c r="C23" s="76" t="s">
        <v>55</v>
      </c>
      <c r="D23" s="51">
        <f>D24</f>
        <v>75000</v>
      </c>
    </row>
    <row r="24" spans="1:4" ht="12.75">
      <c r="A24" s="28" t="s">
        <v>8</v>
      </c>
      <c r="B24" s="35" t="s">
        <v>242</v>
      </c>
      <c r="C24" s="59" t="s">
        <v>122</v>
      </c>
      <c r="D24" s="38">
        <f>приложение_3!F253</f>
        <v>75000</v>
      </c>
    </row>
    <row r="25" spans="1:4" ht="13.5">
      <c r="A25" s="69" t="s">
        <v>115</v>
      </c>
      <c r="B25" s="49" t="s">
        <v>114</v>
      </c>
      <c r="C25" s="59"/>
      <c r="D25" s="39">
        <f>D26</f>
        <v>400000</v>
      </c>
    </row>
    <row r="26" spans="1:4" ht="39">
      <c r="A26" s="156" t="s">
        <v>117</v>
      </c>
      <c r="B26" s="35" t="s">
        <v>116</v>
      </c>
      <c r="C26" s="59"/>
      <c r="D26" s="36">
        <f>D27</f>
        <v>400000</v>
      </c>
    </row>
    <row r="27" spans="1:4" ht="39">
      <c r="A27" s="155" t="s">
        <v>119</v>
      </c>
      <c r="B27" s="35" t="s">
        <v>118</v>
      </c>
      <c r="C27" s="59"/>
      <c r="D27" s="36">
        <f>D28</f>
        <v>400000</v>
      </c>
    </row>
    <row r="28" spans="1:4" ht="26.25">
      <c r="A28" s="28" t="s">
        <v>44</v>
      </c>
      <c r="B28" s="35" t="s">
        <v>118</v>
      </c>
      <c r="C28" s="59" t="s">
        <v>32</v>
      </c>
      <c r="D28" s="36">
        <f>D29</f>
        <v>400000</v>
      </c>
    </row>
    <row r="29" spans="1:4" ht="26.25">
      <c r="A29" s="28" t="s">
        <v>34</v>
      </c>
      <c r="B29" s="35" t="s">
        <v>118</v>
      </c>
      <c r="C29" s="59" t="s">
        <v>7</v>
      </c>
      <c r="D29" s="38">
        <f>приложение_3!F269</f>
        <v>400000</v>
      </c>
    </row>
    <row r="30" spans="1:4" ht="27">
      <c r="A30" s="69" t="s">
        <v>152</v>
      </c>
      <c r="B30" s="66" t="s">
        <v>73</v>
      </c>
      <c r="C30" s="57"/>
      <c r="D30" s="26">
        <f>D31</f>
        <v>4895180.529999999</v>
      </c>
    </row>
    <row r="31" spans="1:4" ht="26.25">
      <c r="A31" s="156" t="s">
        <v>75</v>
      </c>
      <c r="B31" s="25" t="s">
        <v>74</v>
      </c>
      <c r="C31" s="57"/>
      <c r="D31" s="29">
        <f>D32+D35+D38</f>
        <v>4895180.529999999</v>
      </c>
    </row>
    <row r="32" spans="1:4" ht="26.25">
      <c r="A32" s="155" t="s">
        <v>261</v>
      </c>
      <c r="B32" s="35" t="s">
        <v>260</v>
      </c>
      <c r="C32" s="59"/>
      <c r="D32" s="36">
        <f>D33</f>
        <v>3147310.53</v>
      </c>
    </row>
    <row r="33" spans="1:4" ht="26.25">
      <c r="A33" s="28" t="s">
        <v>44</v>
      </c>
      <c r="B33" s="32" t="s">
        <v>260</v>
      </c>
      <c r="C33" s="58" t="s">
        <v>32</v>
      </c>
      <c r="D33" s="29">
        <f>D34</f>
        <v>3147310.53</v>
      </c>
    </row>
    <row r="34" spans="1:4" ht="26.25">
      <c r="A34" s="28" t="s">
        <v>34</v>
      </c>
      <c r="B34" s="32" t="s">
        <v>260</v>
      </c>
      <c r="C34" s="58" t="s">
        <v>7</v>
      </c>
      <c r="D34" s="38">
        <f>приложение_3!F160</f>
        <v>3147310.53</v>
      </c>
    </row>
    <row r="35" spans="1:4" ht="52.5">
      <c r="A35" s="155" t="s">
        <v>77</v>
      </c>
      <c r="B35" s="35" t="s">
        <v>76</v>
      </c>
      <c r="C35" s="59"/>
      <c r="D35" s="36">
        <f>D36</f>
        <v>1271870</v>
      </c>
    </row>
    <row r="36" spans="1:4" ht="26.25">
      <c r="A36" s="28" t="s">
        <v>44</v>
      </c>
      <c r="B36" s="25" t="s">
        <v>76</v>
      </c>
      <c r="C36" s="57" t="s">
        <v>32</v>
      </c>
      <c r="D36" s="29">
        <f>D37</f>
        <v>1271870</v>
      </c>
    </row>
    <row r="37" spans="1:4" ht="26.25">
      <c r="A37" s="28" t="s">
        <v>34</v>
      </c>
      <c r="B37" s="25" t="s">
        <v>76</v>
      </c>
      <c r="C37" s="57" t="s">
        <v>7</v>
      </c>
      <c r="D37" s="30">
        <f>приложение_3!F144</f>
        <v>1271870</v>
      </c>
    </row>
    <row r="38" spans="1:4" ht="26.25">
      <c r="A38" s="155" t="s">
        <v>202</v>
      </c>
      <c r="B38" s="35" t="s">
        <v>200</v>
      </c>
      <c r="C38" s="59"/>
      <c r="D38" s="36">
        <f>D39</f>
        <v>476000</v>
      </c>
    </row>
    <row r="39" spans="1:4" ht="12.75">
      <c r="A39" s="28" t="s">
        <v>36</v>
      </c>
      <c r="B39" s="32" t="s">
        <v>200</v>
      </c>
      <c r="C39" s="58" t="s">
        <v>35</v>
      </c>
      <c r="D39" s="34">
        <f>D40</f>
        <v>476000</v>
      </c>
    </row>
    <row r="40" spans="1:4" ht="39">
      <c r="A40" s="28" t="s">
        <v>210</v>
      </c>
      <c r="B40" s="32" t="s">
        <v>200</v>
      </c>
      <c r="C40" s="58" t="s">
        <v>78</v>
      </c>
      <c r="D40" s="30">
        <f>приложение_3!F163</f>
        <v>476000</v>
      </c>
    </row>
    <row r="41" spans="1:4" ht="41.25">
      <c r="A41" s="69" t="s">
        <v>144</v>
      </c>
      <c r="B41" s="49" t="s">
        <v>45</v>
      </c>
      <c r="C41" s="59"/>
      <c r="D41" s="39">
        <f>D42</f>
        <v>5089458.62</v>
      </c>
    </row>
    <row r="42" spans="1:4" ht="26.25">
      <c r="A42" s="156" t="s">
        <v>138</v>
      </c>
      <c r="B42" s="35" t="s">
        <v>46</v>
      </c>
      <c r="C42" s="59"/>
      <c r="D42" s="36">
        <f>D43+D46</f>
        <v>5089458.62</v>
      </c>
    </row>
    <row r="43" spans="1:4" ht="39">
      <c r="A43" s="155" t="s">
        <v>48</v>
      </c>
      <c r="B43" s="35" t="s">
        <v>47</v>
      </c>
      <c r="C43" s="59"/>
      <c r="D43" s="36">
        <f>D44</f>
        <v>4369458.62</v>
      </c>
    </row>
    <row r="44" spans="1:4" ht="52.5">
      <c r="A44" s="28" t="s">
        <v>137</v>
      </c>
      <c r="B44" s="35" t="s">
        <v>47</v>
      </c>
      <c r="C44" s="59" t="s">
        <v>6</v>
      </c>
      <c r="D44" s="36">
        <f>D45</f>
        <v>4369458.62</v>
      </c>
    </row>
    <row r="45" spans="1:4" ht="26.25">
      <c r="A45" s="28" t="s">
        <v>26</v>
      </c>
      <c r="B45" s="35" t="s">
        <v>47</v>
      </c>
      <c r="C45" s="59" t="s">
        <v>4</v>
      </c>
      <c r="D45" s="38">
        <f>приложение_3!F40</f>
        <v>4369458.62</v>
      </c>
    </row>
    <row r="46" spans="1:4" ht="39">
      <c r="A46" s="155" t="s">
        <v>169</v>
      </c>
      <c r="B46" s="35" t="s">
        <v>170</v>
      </c>
      <c r="C46" s="59"/>
      <c r="D46" s="36">
        <f>D47</f>
        <v>720000</v>
      </c>
    </row>
    <row r="47" spans="1:4" ht="26.25">
      <c r="A47" s="28" t="s">
        <v>44</v>
      </c>
      <c r="B47" s="25" t="s">
        <v>170</v>
      </c>
      <c r="C47" s="57" t="s">
        <v>32</v>
      </c>
      <c r="D47" s="29">
        <f>D48</f>
        <v>720000</v>
      </c>
    </row>
    <row r="48" spans="1:4" ht="26.25">
      <c r="A48" s="28" t="s">
        <v>34</v>
      </c>
      <c r="B48" s="25" t="s">
        <v>170</v>
      </c>
      <c r="C48" s="57" t="s">
        <v>7</v>
      </c>
      <c r="D48" s="30">
        <f>приложение_3!F43</f>
        <v>720000</v>
      </c>
    </row>
    <row r="49" spans="1:4" ht="41.25">
      <c r="A49" s="69" t="s">
        <v>220</v>
      </c>
      <c r="B49" s="66" t="s">
        <v>56</v>
      </c>
      <c r="C49" s="59"/>
      <c r="D49" s="39">
        <f>D50</f>
        <v>4823307.97</v>
      </c>
    </row>
    <row r="50" spans="1:4" ht="26.25">
      <c r="A50" s="156" t="s">
        <v>58</v>
      </c>
      <c r="B50" s="25" t="s">
        <v>57</v>
      </c>
      <c r="C50" s="59"/>
      <c r="D50" s="36">
        <f>D51+D54+D57+D60+D65+D70</f>
        <v>4823307.97</v>
      </c>
    </row>
    <row r="51" spans="1:4" ht="12.75">
      <c r="A51" s="155" t="s">
        <v>154</v>
      </c>
      <c r="B51" s="35" t="s">
        <v>143</v>
      </c>
      <c r="C51" s="59"/>
      <c r="D51" s="36">
        <f>D52</f>
        <v>200000</v>
      </c>
    </row>
    <row r="52" spans="1:4" ht="12.75">
      <c r="A52" s="28" t="s">
        <v>36</v>
      </c>
      <c r="B52" s="25" t="s">
        <v>143</v>
      </c>
      <c r="C52" s="59" t="s">
        <v>35</v>
      </c>
      <c r="D52" s="36">
        <f>D53</f>
        <v>200000</v>
      </c>
    </row>
    <row r="53" spans="1:4" ht="12.75">
      <c r="A53" s="28" t="s">
        <v>264</v>
      </c>
      <c r="B53" s="25" t="s">
        <v>143</v>
      </c>
      <c r="C53" s="59" t="s">
        <v>265</v>
      </c>
      <c r="D53" s="38">
        <f>приложение_3!F34</f>
        <v>200000</v>
      </c>
    </row>
    <row r="54" spans="1:4" ht="12.75">
      <c r="A54" s="155" t="s">
        <v>266</v>
      </c>
      <c r="B54" s="35" t="s">
        <v>267</v>
      </c>
      <c r="C54" s="59"/>
      <c r="D54" s="36">
        <f>D55</f>
        <v>1943229.63</v>
      </c>
    </row>
    <row r="55" spans="1:4" ht="52.5">
      <c r="A55" s="28" t="s">
        <v>137</v>
      </c>
      <c r="B55" s="25" t="s">
        <v>267</v>
      </c>
      <c r="C55" s="59" t="s">
        <v>6</v>
      </c>
      <c r="D55" s="36">
        <f>D56</f>
        <v>1943229.63</v>
      </c>
    </row>
    <row r="56" spans="1:4" ht="26.25">
      <c r="A56" s="28" t="s">
        <v>26</v>
      </c>
      <c r="B56" s="25" t="s">
        <v>267</v>
      </c>
      <c r="C56" s="59" t="s">
        <v>4</v>
      </c>
      <c r="D56" s="38">
        <f>приложение_3!F94</f>
        <v>1943229.63</v>
      </c>
    </row>
    <row r="57" spans="1:4" ht="12.75">
      <c r="A57" s="155" t="s">
        <v>60</v>
      </c>
      <c r="B57" s="35" t="s">
        <v>59</v>
      </c>
      <c r="C57" s="59"/>
      <c r="D57" s="36">
        <f>D58</f>
        <v>790000</v>
      </c>
    </row>
    <row r="58" spans="1:4" ht="26.25">
      <c r="A58" s="28" t="s">
        <v>44</v>
      </c>
      <c r="B58" s="25" t="s">
        <v>59</v>
      </c>
      <c r="C58" s="57" t="s">
        <v>32</v>
      </c>
      <c r="D58" s="29">
        <f>D59</f>
        <v>790000</v>
      </c>
    </row>
    <row r="59" spans="1:4" ht="26.25">
      <c r="A59" s="28" t="s">
        <v>34</v>
      </c>
      <c r="B59" s="25" t="s">
        <v>59</v>
      </c>
      <c r="C59" s="57" t="s">
        <v>7</v>
      </c>
      <c r="D59" s="30">
        <f>приложение_3!F97</f>
        <v>790000</v>
      </c>
    </row>
    <row r="60" spans="1:4" ht="12.75">
      <c r="A60" s="155" t="s">
        <v>62</v>
      </c>
      <c r="B60" s="35" t="s">
        <v>61</v>
      </c>
      <c r="C60" s="59"/>
      <c r="D60" s="36">
        <f>D61+D63</f>
        <v>1390078.34</v>
      </c>
    </row>
    <row r="61" spans="1:4" ht="52.5">
      <c r="A61" s="28" t="s">
        <v>137</v>
      </c>
      <c r="B61" s="35" t="s">
        <v>61</v>
      </c>
      <c r="C61" s="59" t="s">
        <v>6</v>
      </c>
      <c r="D61" s="36">
        <f>D62</f>
        <v>1380078.34</v>
      </c>
    </row>
    <row r="62" spans="1:4" ht="26.25">
      <c r="A62" s="28" t="s">
        <v>26</v>
      </c>
      <c r="B62" s="35" t="s">
        <v>61</v>
      </c>
      <c r="C62" s="59" t="s">
        <v>4</v>
      </c>
      <c r="D62" s="38">
        <f>приложение_3!F100</f>
        <v>1380078.34</v>
      </c>
    </row>
    <row r="63" spans="1:4" ht="26.25">
      <c r="A63" s="28" t="s">
        <v>44</v>
      </c>
      <c r="B63" s="35" t="s">
        <v>61</v>
      </c>
      <c r="C63" s="59" t="s">
        <v>32</v>
      </c>
      <c r="D63" s="36">
        <f>D64</f>
        <v>10000</v>
      </c>
    </row>
    <row r="64" spans="1:4" ht="26.25">
      <c r="A64" s="28" t="s">
        <v>34</v>
      </c>
      <c r="B64" s="35" t="s">
        <v>61</v>
      </c>
      <c r="C64" s="59" t="s">
        <v>7</v>
      </c>
      <c r="D64" s="38">
        <f>приложение_3!F102</f>
        <v>10000</v>
      </c>
    </row>
    <row r="65" spans="1:4" ht="12.75">
      <c r="A65" s="155" t="s">
        <v>64</v>
      </c>
      <c r="B65" s="35" t="s">
        <v>63</v>
      </c>
      <c r="C65" s="59"/>
      <c r="D65" s="36">
        <f>D66+D68</f>
        <v>285000</v>
      </c>
    </row>
    <row r="66" spans="1:4" ht="52.5">
      <c r="A66" s="28" t="s">
        <v>137</v>
      </c>
      <c r="B66" s="35" t="s">
        <v>63</v>
      </c>
      <c r="C66" s="59" t="s">
        <v>6</v>
      </c>
      <c r="D66" s="36">
        <f>D67</f>
        <v>263000</v>
      </c>
    </row>
    <row r="67" spans="1:4" ht="26.25">
      <c r="A67" s="28" t="s">
        <v>26</v>
      </c>
      <c r="B67" s="35" t="s">
        <v>63</v>
      </c>
      <c r="C67" s="59" t="s">
        <v>4</v>
      </c>
      <c r="D67" s="38">
        <f>приложение_3!F105</f>
        <v>263000</v>
      </c>
    </row>
    <row r="68" spans="1:4" ht="26.25">
      <c r="A68" s="28" t="s">
        <v>33</v>
      </c>
      <c r="B68" s="35" t="s">
        <v>63</v>
      </c>
      <c r="C68" s="59" t="s">
        <v>32</v>
      </c>
      <c r="D68" s="29">
        <f>D69</f>
        <v>22000</v>
      </c>
    </row>
    <row r="69" spans="1:4" ht="26.25">
      <c r="A69" s="28" t="s">
        <v>34</v>
      </c>
      <c r="B69" s="35" t="s">
        <v>63</v>
      </c>
      <c r="C69" s="59" t="s">
        <v>7</v>
      </c>
      <c r="D69" s="30">
        <f>приложение_3!F107</f>
        <v>22000</v>
      </c>
    </row>
    <row r="70" spans="1:4" ht="26.25">
      <c r="A70" s="155" t="s">
        <v>248</v>
      </c>
      <c r="B70" s="35" t="s">
        <v>249</v>
      </c>
      <c r="C70" s="59"/>
      <c r="D70" s="36">
        <f>D71+D73</f>
        <v>215000</v>
      </c>
    </row>
    <row r="71" spans="1:4" ht="52.5">
      <c r="A71" s="28" t="s">
        <v>137</v>
      </c>
      <c r="B71" s="35" t="s">
        <v>249</v>
      </c>
      <c r="C71" s="59" t="s">
        <v>6</v>
      </c>
      <c r="D71" s="29">
        <f>D72</f>
        <v>100000</v>
      </c>
    </row>
    <row r="72" spans="1:4" ht="26.25">
      <c r="A72" s="28" t="s">
        <v>26</v>
      </c>
      <c r="B72" s="35" t="s">
        <v>249</v>
      </c>
      <c r="C72" s="59" t="s">
        <v>4</v>
      </c>
      <c r="D72" s="30">
        <f>приложение_3!F110</f>
        <v>100000</v>
      </c>
    </row>
    <row r="73" spans="1:4" ht="26.25">
      <c r="A73" s="28" t="s">
        <v>33</v>
      </c>
      <c r="B73" s="35" t="s">
        <v>249</v>
      </c>
      <c r="C73" s="59" t="s">
        <v>32</v>
      </c>
      <c r="D73" s="29">
        <f>D74</f>
        <v>115000</v>
      </c>
    </row>
    <row r="74" spans="1:4" ht="26.25">
      <c r="A74" s="28" t="s">
        <v>34</v>
      </c>
      <c r="B74" s="25" t="s">
        <v>249</v>
      </c>
      <c r="C74" s="57" t="s">
        <v>7</v>
      </c>
      <c r="D74" s="30">
        <f>приложение_3!F112</f>
        <v>115000</v>
      </c>
    </row>
    <row r="75" spans="1:4" ht="27">
      <c r="A75" s="69" t="s">
        <v>98</v>
      </c>
      <c r="B75" s="35" t="s">
        <v>97</v>
      </c>
      <c r="C75" s="59"/>
      <c r="D75" s="39">
        <f>D76+D89</f>
        <v>14533095</v>
      </c>
    </row>
    <row r="76" spans="1:4" ht="41.25">
      <c r="A76" s="69" t="s">
        <v>100</v>
      </c>
      <c r="B76" s="49" t="s">
        <v>99</v>
      </c>
      <c r="C76" s="60"/>
      <c r="D76" s="39">
        <f>D77</f>
        <v>12899903</v>
      </c>
    </row>
    <row r="77" spans="1:4" ht="26.25">
      <c r="A77" s="156" t="s">
        <v>102</v>
      </c>
      <c r="B77" s="35" t="s">
        <v>101</v>
      </c>
      <c r="C77" s="59"/>
      <c r="D77" s="36">
        <f>D78+D83+D86</f>
        <v>12899903</v>
      </c>
    </row>
    <row r="78" spans="1:4" ht="26.25">
      <c r="A78" s="155" t="s">
        <v>104</v>
      </c>
      <c r="B78" s="35" t="s">
        <v>103</v>
      </c>
      <c r="C78" s="59"/>
      <c r="D78" s="36">
        <f>D79+D81</f>
        <v>12137346</v>
      </c>
    </row>
    <row r="79" spans="1:4" ht="52.5">
      <c r="A79" s="28" t="s">
        <v>137</v>
      </c>
      <c r="B79" s="35" t="s">
        <v>103</v>
      </c>
      <c r="C79" s="59" t="s">
        <v>6</v>
      </c>
      <c r="D79" s="36">
        <f>D80</f>
        <v>10328725</v>
      </c>
    </row>
    <row r="80" spans="1:4" ht="12.75">
      <c r="A80" s="28" t="s">
        <v>105</v>
      </c>
      <c r="B80" s="35" t="s">
        <v>103</v>
      </c>
      <c r="C80" s="59" t="s">
        <v>2</v>
      </c>
      <c r="D80" s="38">
        <f>приложение_3!F230</f>
        <v>10328725</v>
      </c>
    </row>
    <row r="81" spans="1:4" ht="26.25">
      <c r="A81" s="28" t="s">
        <v>44</v>
      </c>
      <c r="B81" s="35" t="s">
        <v>103</v>
      </c>
      <c r="C81" s="59" t="s">
        <v>32</v>
      </c>
      <c r="D81" s="36">
        <f>D82</f>
        <v>1808621</v>
      </c>
    </row>
    <row r="82" spans="1:4" ht="26.25">
      <c r="A82" s="28" t="s">
        <v>34</v>
      </c>
      <c r="B82" s="35" t="s">
        <v>103</v>
      </c>
      <c r="C82" s="59" t="s">
        <v>7</v>
      </c>
      <c r="D82" s="38">
        <f>приложение_3!F232</f>
        <v>1808621</v>
      </c>
    </row>
    <row r="83" spans="1:4" ht="17.25" customHeight="1">
      <c r="A83" s="155" t="s">
        <v>180</v>
      </c>
      <c r="B83" s="35" t="s">
        <v>178</v>
      </c>
      <c r="C83" s="59"/>
      <c r="D83" s="36">
        <f>D84</f>
        <v>705557</v>
      </c>
    </row>
    <row r="84" spans="1:4" ht="26.25">
      <c r="A84" s="28" t="s">
        <v>44</v>
      </c>
      <c r="B84" s="35" t="s">
        <v>178</v>
      </c>
      <c r="C84" s="59" t="s">
        <v>32</v>
      </c>
      <c r="D84" s="36">
        <f>D85</f>
        <v>705557</v>
      </c>
    </row>
    <row r="85" spans="1:4" ht="26.25">
      <c r="A85" s="28" t="s">
        <v>34</v>
      </c>
      <c r="B85" s="35" t="s">
        <v>178</v>
      </c>
      <c r="C85" s="59" t="s">
        <v>7</v>
      </c>
      <c r="D85" s="38">
        <f>приложение_3!F235</f>
        <v>705557</v>
      </c>
    </row>
    <row r="86" spans="1:4" ht="26.25">
      <c r="A86" s="155" t="s">
        <v>181</v>
      </c>
      <c r="B86" s="35" t="s">
        <v>179</v>
      </c>
      <c r="C86" s="59"/>
      <c r="D86" s="36">
        <f>D87</f>
        <v>57000</v>
      </c>
    </row>
    <row r="87" spans="1:4" ht="26.25">
      <c r="A87" s="28" t="s">
        <v>44</v>
      </c>
      <c r="B87" s="35" t="s">
        <v>179</v>
      </c>
      <c r="C87" s="59" t="s">
        <v>32</v>
      </c>
      <c r="D87" s="36">
        <f>D88</f>
        <v>57000</v>
      </c>
    </row>
    <row r="88" spans="1:4" ht="26.25">
      <c r="A88" s="28" t="s">
        <v>34</v>
      </c>
      <c r="B88" s="35" t="s">
        <v>179</v>
      </c>
      <c r="C88" s="59" t="s">
        <v>7</v>
      </c>
      <c r="D88" s="38">
        <f>приложение_3!F238</f>
        <v>57000</v>
      </c>
    </row>
    <row r="89" spans="1:4" ht="27">
      <c r="A89" s="69" t="s">
        <v>107</v>
      </c>
      <c r="B89" s="49" t="s">
        <v>106</v>
      </c>
      <c r="C89" s="59"/>
      <c r="D89" s="39">
        <f>D90</f>
        <v>1633192</v>
      </c>
    </row>
    <row r="90" spans="1:4" ht="26.25">
      <c r="A90" s="156" t="s">
        <v>109</v>
      </c>
      <c r="B90" s="35" t="s">
        <v>108</v>
      </c>
      <c r="C90" s="59"/>
      <c r="D90" s="36">
        <f>D91+D94</f>
        <v>1633192</v>
      </c>
    </row>
    <row r="91" spans="1:4" ht="26.25">
      <c r="A91" s="155" t="s">
        <v>104</v>
      </c>
      <c r="B91" s="35" t="s">
        <v>110</v>
      </c>
      <c r="C91" s="59"/>
      <c r="D91" s="36">
        <f>D92</f>
        <v>1382192</v>
      </c>
    </row>
    <row r="92" spans="1:4" ht="52.5">
      <c r="A92" s="28" t="s">
        <v>137</v>
      </c>
      <c r="B92" s="35" t="s">
        <v>110</v>
      </c>
      <c r="C92" s="58" t="s">
        <v>6</v>
      </c>
      <c r="D92" s="34">
        <f>D93</f>
        <v>1382192</v>
      </c>
    </row>
    <row r="93" spans="1:4" ht="12.75">
      <c r="A93" s="28" t="s">
        <v>105</v>
      </c>
      <c r="B93" s="35" t="s">
        <v>110</v>
      </c>
      <c r="C93" s="59" t="s">
        <v>2</v>
      </c>
      <c r="D93" s="38">
        <f>приложение_3!F243</f>
        <v>1382192</v>
      </c>
    </row>
    <row r="94" spans="1:4" ht="12.75">
      <c r="A94" s="155" t="s">
        <v>180</v>
      </c>
      <c r="B94" s="35" t="s">
        <v>182</v>
      </c>
      <c r="C94" s="59"/>
      <c r="D94" s="36">
        <f>D95</f>
        <v>251000</v>
      </c>
    </row>
    <row r="95" spans="1:4" ht="26.25">
      <c r="A95" s="28" t="s">
        <v>44</v>
      </c>
      <c r="B95" s="35" t="s">
        <v>182</v>
      </c>
      <c r="C95" s="59" t="s">
        <v>32</v>
      </c>
      <c r="D95" s="34">
        <f>D96</f>
        <v>251000</v>
      </c>
    </row>
    <row r="96" spans="1:4" ht="26.25">
      <c r="A96" s="28" t="s">
        <v>34</v>
      </c>
      <c r="B96" s="35" t="s">
        <v>182</v>
      </c>
      <c r="C96" s="59" t="s">
        <v>7</v>
      </c>
      <c r="D96" s="38">
        <f>приложение_3!F246</f>
        <v>251000</v>
      </c>
    </row>
    <row r="97" spans="1:4" ht="41.25">
      <c r="A97" s="69" t="s">
        <v>130</v>
      </c>
      <c r="B97" s="49" t="s">
        <v>124</v>
      </c>
      <c r="C97" s="59"/>
      <c r="D97" s="39">
        <f>D98</f>
        <v>14916220.129999999</v>
      </c>
    </row>
    <row r="98" spans="1:4" ht="26.25">
      <c r="A98" s="156" t="s">
        <v>126</v>
      </c>
      <c r="B98" s="35" t="s">
        <v>125</v>
      </c>
      <c r="C98" s="59"/>
      <c r="D98" s="36">
        <f>D99+D104+D109</f>
        <v>14916220.129999999</v>
      </c>
    </row>
    <row r="99" spans="1:4" ht="26.25">
      <c r="A99" s="155" t="s">
        <v>104</v>
      </c>
      <c r="B99" s="35" t="s">
        <v>127</v>
      </c>
      <c r="C99" s="59"/>
      <c r="D99" s="36">
        <f>D100+D102</f>
        <v>9012875.93</v>
      </c>
    </row>
    <row r="100" spans="1:4" ht="52.5">
      <c r="A100" s="28" t="s">
        <v>137</v>
      </c>
      <c r="B100" s="35" t="s">
        <v>127</v>
      </c>
      <c r="C100" s="58" t="s">
        <v>6</v>
      </c>
      <c r="D100" s="34">
        <f>D101</f>
        <v>7952663</v>
      </c>
    </row>
    <row r="101" spans="1:4" ht="12.75">
      <c r="A101" s="28" t="s">
        <v>105</v>
      </c>
      <c r="B101" s="35" t="s">
        <v>127</v>
      </c>
      <c r="C101" s="59" t="s">
        <v>2</v>
      </c>
      <c r="D101" s="38">
        <f>приложение_3!F281</f>
        <v>7952663</v>
      </c>
    </row>
    <row r="102" spans="1:4" ht="26.25">
      <c r="A102" s="28" t="s">
        <v>44</v>
      </c>
      <c r="B102" s="35" t="s">
        <v>127</v>
      </c>
      <c r="C102" s="58" t="s">
        <v>32</v>
      </c>
      <c r="D102" s="34">
        <f>D103</f>
        <v>1060212.93</v>
      </c>
    </row>
    <row r="103" spans="1:4" ht="26.25">
      <c r="A103" s="28" t="s">
        <v>34</v>
      </c>
      <c r="B103" s="35" t="s">
        <v>127</v>
      </c>
      <c r="C103" s="59" t="s">
        <v>7</v>
      </c>
      <c r="D103" s="38">
        <f>приложение_3!F283</f>
        <v>1060212.93</v>
      </c>
    </row>
    <row r="104" spans="1:4" ht="26.25">
      <c r="A104" s="155" t="s">
        <v>209</v>
      </c>
      <c r="B104" s="35" t="s">
        <v>208</v>
      </c>
      <c r="C104" s="59"/>
      <c r="D104" s="36">
        <f>+D105+D107</f>
        <v>1513140</v>
      </c>
    </row>
    <row r="105" spans="1:4" ht="52.5">
      <c r="A105" s="28" t="s">
        <v>137</v>
      </c>
      <c r="B105" s="35" t="s">
        <v>208</v>
      </c>
      <c r="C105" s="58" t="s">
        <v>6</v>
      </c>
      <c r="D105" s="36">
        <f>D106</f>
        <v>251750</v>
      </c>
    </row>
    <row r="106" spans="1:4" ht="12.75">
      <c r="A106" s="28" t="s">
        <v>105</v>
      </c>
      <c r="B106" s="35" t="s">
        <v>208</v>
      </c>
      <c r="C106" s="58" t="s">
        <v>2</v>
      </c>
      <c r="D106" s="38">
        <f>приложение_3!F286</f>
        <v>251750</v>
      </c>
    </row>
    <row r="107" spans="1:4" ht="26.25">
      <c r="A107" s="28" t="s">
        <v>44</v>
      </c>
      <c r="B107" s="35" t="s">
        <v>208</v>
      </c>
      <c r="C107" s="58" t="s">
        <v>32</v>
      </c>
      <c r="D107" s="36">
        <f>D108</f>
        <v>1261390</v>
      </c>
    </row>
    <row r="108" spans="1:4" ht="26.25">
      <c r="A108" s="28" t="s">
        <v>34</v>
      </c>
      <c r="B108" s="35" t="s">
        <v>208</v>
      </c>
      <c r="C108" s="58" t="s">
        <v>7</v>
      </c>
      <c r="D108" s="38">
        <f>приложение_3!F288</f>
        <v>1261390</v>
      </c>
    </row>
    <row r="109" spans="1:4" ht="26.25">
      <c r="A109" s="155" t="s">
        <v>224</v>
      </c>
      <c r="B109" s="35" t="s">
        <v>199</v>
      </c>
      <c r="C109" s="58"/>
      <c r="D109" s="36">
        <f>D110</f>
        <v>4390204.2</v>
      </c>
    </row>
    <row r="110" spans="1:4" ht="26.25">
      <c r="A110" s="28" t="s">
        <v>44</v>
      </c>
      <c r="B110" s="35" t="s">
        <v>199</v>
      </c>
      <c r="C110" s="58" t="s">
        <v>32</v>
      </c>
      <c r="D110" s="36">
        <f>D111</f>
        <v>4390204.2</v>
      </c>
    </row>
    <row r="111" spans="1:4" ht="26.25">
      <c r="A111" s="28" t="s">
        <v>34</v>
      </c>
      <c r="B111" s="35" t="s">
        <v>199</v>
      </c>
      <c r="C111" s="58" t="s">
        <v>7</v>
      </c>
      <c r="D111" s="38">
        <f>приложение_3!F291</f>
        <v>4390204.2</v>
      </c>
    </row>
    <row r="112" spans="1:4" ht="41.25">
      <c r="A112" s="69" t="s">
        <v>241</v>
      </c>
      <c r="B112" s="56" t="s">
        <v>83</v>
      </c>
      <c r="C112" s="58"/>
      <c r="D112" s="33">
        <f>D113</f>
        <v>25837874.64</v>
      </c>
    </row>
    <row r="113" spans="1:4" ht="12.75">
      <c r="A113" s="156" t="s">
        <v>85</v>
      </c>
      <c r="B113" s="32" t="s">
        <v>84</v>
      </c>
      <c r="C113" s="58"/>
      <c r="D113" s="34">
        <f>D114+D119+D122+D125</f>
        <v>25837874.64</v>
      </c>
    </row>
    <row r="114" spans="1:4" ht="12.75">
      <c r="A114" s="155" t="s">
        <v>82</v>
      </c>
      <c r="B114" s="35" t="s">
        <v>86</v>
      </c>
      <c r="C114" s="58"/>
      <c r="D114" s="36">
        <f>D115+D117</f>
        <v>5746753</v>
      </c>
    </row>
    <row r="115" spans="1:4" ht="26.25">
      <c r="A115" s="28" t="s">
        <v>44</v>
      </c>
      <c r="B115" s="32" t="s">
        <v>86</v>
      </c>
      <c r="C115" s="58" t="s">
        <v>32</v>
      </c>
      <c r="D115" s="34">
        <f>D116</f>
        <v>5741753</v>
      </c>
    </row>
    <row r="116" spans="1:4" ht="26.25">
      <c r="A116" s="28" t="s">
        <v>34</v>
      </c>
      <c r="B116" s="32" t="s">
        <v>86</v>
      </c>
      <c r="C116" s="58" t="s">
        <v>7</v>
      </c>
      <c r="D116" s="44">
        <f>приложение_3!F187</f>
        <v>5741753</v>
      </c>
    </row>
    <row r="117" spans="1:4" ht="12.75">
      <c r="A117" s="28" t="s">
        <v>36</v>
      </c>
      <c r="B117" s="32" t="s">
        <v>86</v>
      </c>
      <c r="C117" s="58" t="s">
        <v>35</v>
      </c>
      <c r="D117" s="34">
        <f>D118</f>
        <v>5000</v>
      </c>
    </row>
    <row r="118" spans="1:4" ht="12.75">
      <c r="A118" s="28" t="s">
        <v>38</v>
      </c>
      <c r="B118" s="32" t="s">
        <v>86</v>
      </c>
      <c r="C118" s="58" t="s">
        <v>37</v>
      </c>
      <c r="D118" s="44">
        <f>приложение_3!F189</f>
        <v>5000</v>
      </c>
    </row>
    <row r="119" spans="1:4" ht="26.25">
      <c r="A119" s="155" t="s">
        <v>88</v>
      </c>
      <c r="B119" s="35" t="s">
        <v>87</v>
      </c>
      <c r="C119" s="58"/>
      <c r="D119" s="36">
        <f>D120</f>
        <v>1020385.26</v>
      </c>
    </row>
    <row r="120" spans="1:4" ht="26.25">
      <c r="A120" s="28" t="s">
        <v>44</v>
      </c>
      <c r="B120" s="32" t="s">
        <v>87</v>
      </c>
      <c r="C120" s="58" t="s">
        <v>32</v>
      </c>
      <c r="D120" s="34">
        <f>D121</f>
        <v>1020385.26</v>
      </c>
    </row>
    <row r="121" spans="1:4" ht="26.25">
      <c r="A121" s="28" t="s">
        <v>34</v>
      </c>
      <c r="B121" s="32" t="s">
        <v>87</v>
      </c>
      <c r="C121" s="58" t="s">
        <v>7</v>
      </c>
      <c r="D121" s="44">
        <f>приложение_3!F192</f>
        <v>1020385.26</v>
      </c>
    </row>
    <row r="122" spans="1:4" ht="12.75">
      <c r="A122" s="155" t="s">
        <v>90</v>
      </c>
      <c r="B122" s="35" t="s">
        <v>89</v>
      </c>
      <c r="C122" s="58"/>
      <c r="D122" s="36">
        <f>D123</f>
        <v>892540</v>
      </c>
    </row>
    <row r="123" spans="1:4" ht="26.25">
      <c r="A123" s="28" t="s">
        <v>44</v>
      </c>
      <c r="B123" s="32" t="s">
        <v>89</v>
      </c>
      <c r="C123" s="58" t="s">
        <v>32</v>
      </c>
      <c r="D123" s="34">
        <f>D124</f>
        <v>892540</v>
      </c>
    </row>
    <row r="124" spans="1:4" ht="26.25">
      <c r="A124" s="28" t="s">
        <v>34</v>
      </c>
      <c r="B124" s="32" t="s">
        <v>89</v>
      </c>
      <c r="C124" s="58" t="s">
        <v>7</v>
      </c>
      <c r="D124" s="44">
        <f>приложение_3!F195</f>
        <v>892540</v>
      </c>
    </row>
    <row r="125" spans="1:4" ht="12.75">
      <c r="A125" s="155" t="s">
        <v>92</v>
      </c>
      <c r="B125" s="32" t="s">
        <v>91</v>
      </c>
      <c r="C125" s="58"/>
      <c r="D125" s="34">
        <f>D126</f>
        <v>18178196.38</v>
      </c>
    </row>
    <row r="126" spans="1:4" ht="26.25">
      <c r="A126" s="28" t="s">
        <v>44</v>
      </c>
      <c r="B126" s="32" t="s">
        <v>91</v>
      </c>
      <c r="C126" s="58" t="s">
        <v>32</v>
      </c>
      <c r="D126" s="34">
        <f>D127</f>
        <v>18178196.38</v>
      </c>
    </row>
    <row r="127" spans="1:4" ht="26.25">
      <c r="A127" s="28" t="s">
        <v>34</v>
      </c>
      <c r="B127" s="32" t="s">
        <v>91</v>
      </c>
      <c r="C127" s="58" t="s">
        <v>7</v>
      </c>
      <c r="D127" s="44">
        <f>приложение_3!F198</f>
        <v>18178196.38</v>
      </c>
    </row>
    <row r="128" spans="1:4" ht="27">
      <c r="A128" s="69" t="s">
        <v>255</v>
      </c>
      <c r="B128" s="56" t="s">
        <v>254</v>
      </c>
      <c r="C128" s="58"/>
      <c r="D128" s="33">
        <f>D129+D133</f>
        <v>10125581.35</v>
      </c>
    </row>
    <row r="129" spans="1:4" ht="26.25">
      <c r="A129" s="156" t="s">
        <v>476</v>
      </c>
      <c r="B129" s="32" t="s">
        <v>477</v>
      </c>
      <c r="C129" s="58"/>
      <c r="D129" s="34">
        <f>D130</f>
        <v>822719.85</v>
      </c>
    </row>
    <row r="130" spans="1:4" ht="26.25">
      <c r="A130" s="157" t="s">
        <v>475</v>
      </c>
      <c r="B130" s="32" t="s">
        <v>474</v>
      </c>
      <c r="C130" s="58"/>
      <c r="D130" s="34">
        <f>D131</f>
        <v>822719.85</v>
      </c>
    </row>
    <row r="131" spans="1:4" ht="26.25">
      <c r="A131" s="28" t="s">
        <v>44</v>
      </c>
      <c r="B131" s="32" t="s">
        <v>474</v>
      </c>
      <c r="C131" s="58" t="s">
        <v>32</v>
      </c>
      <c r="D131" s="34">
        <f>D132</f>
        <v>822719.85</v>
      </c>
    </row>
    <row r="132" spans="1:4" ht="26.25">
      <c r="A132" s="28" t="s">
        <v>34</v>
      </c>
      <c r="B132" s="32" t="s">
        <v>474</v>
      </c>
      <c r="C132" s="58" t="s">
        <v>7</v>
      </c>
      <c r="D132" s="44">
        <f>приложение_3!F203</f>
        <v>822719.85</v>
      </c>
    </row>
    <row r="133" spans="1:4" ht="26.25">
      <c r="A133" s="156" t="s">
        <v>414</v>
      </c>
      <c r="B133" s="32" t="s">
        <v>416</v>
      </c>
      <c r="C133" s="58"/>
      <c r="D133" s="34">
        <f>D134+D137</f>
        <v>9302861.5</v>
      </c>
    </row>
    <row r="134" spans="1:4" ht="26.25">
      <c r="A134" s="157" t="s">
        <v>415</v>
      </c>
      <c r="B134" s="32" t="s">
        <v>417</v>
      </c>
      <c r="C134" s="58"/>
      <c r="D134" s="34">
        <f>D135</f>
        <v>6303938.85</v>
      </c>
    </row>
    <row r="135" spans="1:4" ht="26.25">
      <c r="A135" s="28" t="s">
        <v>44</v>
      </c>
      <c r="B135" s="32" t="s">
        <v>417</v>
      </c>
      <c r="C135" s="58" t="s">
        <v>32</v>
      </c>
      <c r="D135" s="34">
        <f>D136</f>
        <v>6303938.85</v>
      </c>
    </row>
    <row r="136" spans="1:4" ht="26.25">
      <c r="A136" s="28" t="s">
        <v>34</v>
      </c>
      <c r="B136" s="32" t="s">
        <v>417</v>
      </c>
      <c r="C136" s="58" t="s">
        <v>7</v>
      </c>
      <c r="D136" s="44">
        <f>приложение_3!F207</f>
        <v>6303938.85</v>
      </c>
    </row>
    <row r="137" spans="1:4" ht="26.25">
      <c r="A137" s="157" t="s">
        <v>486</v>
      </c>
      <c r="B137" s="32" t="s">
        <v>487</v>
      </c>
      <c r="C137" s="58"/>
      <c r="D137" s="34">
        <f>D138</f>
        <v>2998922.65</v>
      </c>
    </row>
    <row r="138" spans="1:4" ht="26.25">
      <c r="A138" s="28" t="s">
        <v>44</v>
      </c>
      <c r="B138" s="32" t="s">
        <v>487</v>
      </c>
      <c r="C138" s="58" t="s">
        <v>32</v>
      </c>
      <c r="D138" s="34">
        <f>D139</f>
        <v>2998922.65</v>
      </c>
    </row>
    <row r="139" spans="1:4" ht="26.25">
      <c r="A139" s="28" t="s">
        <v>34</v>
      </c>
      <c r="B139" s="32" t="s">
        <v>487</v>
      </c>
      <c r="C139" s="58" t="s">
        <v>7</v>
      </c>
      <c r="D139" s="44">
        <f>приложение_3!F210</f>
        <v>2998922.65</v>
      </c>
    </row>
    <row r="140" spans="1:4" ht="54.75">
      <c r="A140" s="69" t="s">
        <v>272</v>
      </c>
      <c r="B140" s="49" t="s">
        <v>273</v>
      </c>
      <c r="C140" s="58"/>
      <c r="D140" s="33">
        <f>D141</f>
        <v>1010000</v>
      </c>
    </row>
    <row r="141" spans="1:4" ht="26.25">
      <c r="A141" s="156" t="s">
        <v>274</v>
      </c>
      <c r="B141" s="32" t="s">
        <v>275</v>
      </c>
      <c r="C141" s="58"/>
      <c r="D141" s="34">
        <f>D142</f>
        <v>1010000</v>
      </c>
    </row>
    <row r="142" spans="1:4" ht="12.75">
      <c r="A142" s="157" t="s">
        <v>277</v>
      </c>
      <c r="B142" s="32" t="s">
        <v>276</v>
      </c>
      <c r="C142" s="58"/>
      <c r="D142" s="34">
        <f>D143</f>
        <v>1010000</v>
      </c>
    </row>
    <row r="143" spans="1:4" ht="26.25">
      <c r="A143" s="28" t="s">
        <v>44</v>
      </c>
      <c r="B143" s="32" t="s">
        <v>276</v>
      </c>
      <c r="C143" s="58" t="s">
        <v>32</v>
      </c>
      <c r="D143" s="34">
        <f>D144</f>
        <v>1010000</v>
      </c>
    </row>
    <row r="144" spans="1:4" ht="26.25">
      <c r="A144" s="28" t="s">
        <v>34</v>
      </c>
      <c r="B144" s="35" t="s">
        <v>276</v>
      </c>
      <c r="C144" s="58" t="s">
        <v>7</v>
      </c>
      <c r="D144" s="44">
        <f>приложение_3!F298</f>
        <v>1010000</v>
      </c>
    </row>
    <row r="145" spans="1:4" ht="41.25">
      <c r="A145" s="69" t="s">
        <v>150</v>
      </c>
      <c r="B145" s="66" t="s">
        <v>65</v>
      </c>
      <c r="C145" s="58"/>
      <c r="D145" s="26">
        <f>D146</f>
        <v>28409799</v>
      </c>
    </row>
    <row r="146" spans="1:4" ht="26.25">
      <c r="A146" s="156" t="s">
        <v>67</v>
      </c>
      <c r="B146" s="32" t="s">
        <v>66</v>
      </c>
      <c r="C146" s="58"/>
      <c r="D146" s="34">
        <f>D147+D150+D153+D156+D159</f>
        <v>28409799</v>
      </c>
    </row>
    <row r="147" spans="1:4" ht="12.75">
      <c r="A147" s="157" t="s">
        <v>69</v>
      </c>
      <c r="B147" s="32" t="s">
        <v>68</v>
      </c>
      <c r="C147" s="58"/>
      <c r="D147" s="34">
        <f>D148</f>
        <v>19245718</v>
      </c>
    </row>
    <row r="148" spans="1:4" ht="26.25">
      <c r="A148" s="28" t="s">
        <v>44</v>
      </c>
      <c r="B148" s="32" t="s">
        <v>68</v>
      </c>
      <c r="C148" s="58" t="s">
        <v>32</v>
      </c>
      <c r="D148" s="34">
        <f>D149</f>
        <v>19245718</v>
      </c>
    </row>
    <row r="149" spans="1:4" ht="26.25">
      <c r="A149" s="28" t="s">
        <v>34</v>
      </c>
      <c r="B149" s="25" t="s">
        <v>68</v>
      </c>
      <c r="C149" s="58" t="s">
        <v>7</v>
      </c>
      <c r="D149" s="30">
        <f>приложение_3!F119</f>
        <v>19245718</v>
      </c>
    </row>
    <row r="150" spans="1:4" ht="12.75">
      <c r="A150" s="157" t="s">
        <v>71</v>
      </c>
      <c r="B150" s="32" t="s">
        <v>70</v>
      </c>
      <c r="C150" s="58"/>
      <c r="D150" s="34">
        <f>D151</f>
        <v>6851461</v>
      </c>
    </row>
    <row r="151" spans="1:4" ht="26.25">
      <c r="A151" s="87" t="s">
        <v>44</v>
      </c>
      <c r="B151" s="25" t="s">
        <v>70</v>
      </c>
      <c r="C151" s="58" t="s">
        <v>32</v>
      </c>
      <c r="D151" s="29">
        <f>D152</f>
        <v>6851461</v>
      </c>
    </row>
    <row r="152" spans="1:4" ht="26.25">
      <c r="A152" s="87" t="s">
        <v>34</v>
      </c>
      <c r="B152" s="25" t="s">
        <v>70</v>
      </c>
      <c r="C152" s="58" t="s">
        <v>7</v>
      </c>
      <c r="D152" s="30">
        <f>приложение_3!F122</f>
        <v>6851461</v>
      </c>
    </row>
    <row r="153" spans="1:4" ht="12.75">
      <c r="A153" s="157" t="s">
        <v>171</v>
      </c>
      <c r="B153" s="32" t="s">
        <v>151</v>
      </c>
      <c r="C153" s="58"/>
      <c r="D153" s="34">
        <f>D154</f>
        <v>186000</v>
      </c>
    </row>
    <row r="154" spans="1:4" ht="26.25">
      <c r="A154" s="28" t="s">
        <v>33</v>
      </c>
      <c r="B154" s="25" t="s">
        <v>151</v>
      </c>
      <c r="C154" s="58" t="s">
        <v>32</v>
      </c>
      <c r="D154" s="29">
        <f>D155</f>
        <v>186000</v>
      </c>
    </row>
    <row r="155" spans="1:4" ht="26.25">
      <c r="A155" s="28" t="s">
        <v>34</v>
      </c>
      <c r="B155" s="25" t="s">
        <v>151</v>
      </c>
      <c r="C155" s="58" t="s">
        <v>7</v>
      </c>
      <c r="D155" s="30">
        <f>приложение_3!F125</f>
        <v>186000</v>
      </c>
    </row>
    <row r="156" spans="1:4" ht="26.25">
      <c r="A156" s="157" t="s">
        <v>145</v>
      </c>
      <c r="B156" s="32" t="s">
        <v>72</v>
      </c>
      <c r="C156" s="58"/>
      <c r="D156" s="34">
        <f>D157</f>
        <v>1526620</v>
      </c>
    </row>
    <row r="157" spans="1:4" ht="26.25">
      <c r="A157" s="28" t="s">
        <v>33</v>
      </c>
      <c r="B157" s="25" t="s">
        <v>72</v>
      </c>
      <c r="C157" s="58" t="s">
        <v>32</v>
      </c>
      <c r="D157" s="29">
        <f>D158</f>
        <v>1526620</v>
      </c>
    </row>
    <row r="158" spans="1:4" ht="26.25">
      <c r="A158" s="28" t="s">
        <v>34</v>
      </c>
      <c r="B158" s="25" t="s">
        <v>72</v>
      </c>
      <c r="C158" s="58" t="s">
        <v>7</v>
      </c>
      <c r="D158" s="30">
        <f>приложение_3!F128</f>
        <v>1526620</v>
      </c>
    </row>
    <row r="159" spans="1:4" ht="12.75">
      <c r="A159" s="157" t="s">
        <v>421</v>
      </c>
      <c r="B159" s="32" t="s">
        <v>420</v>
      </c>
      <c r="C159" s="58"/>
      <c r="D159" s="34">
        <f>D160</f>
        <v>600000</v>
      </c>
    </row>
    <row r="160" spans="1:4" ht="26.25">
      <c r="A160" s="28" t="s">
        <v>33</v>
      </c>
      <c r="B160" s="25" t="s">
        <v>420</v>
      </c>
      <c r="C160" s="58" t="s">
        <v>32</v>
      </c>
      <c r="D160" s="29">
        <f>D161</f>
        <v>600000</v>
      </c>
    </row>
    <row r="161" spans="1:4" ht="26.25">
      <c r="A161" s="28" t="s">
        <v>34</v>
      </c>
      <c r="B161" s="25" t="s">
        <v>420</v>
      </c>
      <c r="C161" s="58" t="s">
        <v>7</v>
      </c>
      <c r="D161" s="30">
        <f>приложение_3!F131</f>
        <v>600000</v>
      </c>
    </row>
    <row r="162" spans="1:4" ht="41.25">
      <c r="A162" s="69" t="s">
        <v>184</v>
      </c>
      <c r="B162" s="66" t="s">
        <v>185</v>
      </c>
      <c r="C162" s="58"/>
      <c r="D162" s="39">
        <f>D163+D169+D176</f>
        <v>2062292</v>
      </c>
    </row>
    <row r="163" spans="1:4" ht="26.25">
      <c r="A163" s="156" t="s">
        <v>189</v>
      </c>
      <c r="B163" s="25" t="s">
        <v>186</v>
      </c>
      <c r="C163" s="58"/>
      <c r="D163" s="36">
        <f>D164</f>
        <v>706892</v>
      </c>
    </row>
    <row r="164" spans="1:4" ht="12.75">
      <c r="A164" s="157" t="s">
        <v>188</v>
      </c>
      <c r="B164" s="32" t="s">
        <v>187</v>
      </c>
      <c r="C164" s="58"/>
      <c r="D164" s="34">
        <f>D165+D167</f>
        <v>706892</v>
      </c>
    </row>
    <row r="165" spans="1:4" ht="26.25">
      <c r="A165" s="28" t="s">
        <v>44</v>
      </c>
      <c r="B165" s="25" t="s">
        <v>187</v>
      </c>
      <c r="C165" s="58" t="s">
        <v>32</v>
      </c>
      <c r="D165" s="36">
        <f>D166</f>
        <v>500000</v>
      </c>
    </row>
    <row r="166" spans="1:4" ht="26.25">
      <c r="A166" s="28" t="s">
        <v>34</v>
      </c>
      <c r="B166" s="25" t="s">
        <v>187</v>
      </c>
      <c r="C166" s="58" t="s">
        <v>7</v>
      </c>
      <c r="D166" s="30">
        <f>приложение_3!F48</f>
        <v>500000</v>
      </c>
    </row>
    <row r="167" spans="1:4" ht="12.75">
      <c r="A167" s="28" t="s">
        <v>129</v>
      </c>
      <c r="B167" s="25" t="s">
        <v>187</v>
      </c>
      <c r="C167" s="58" t="s">
        <v>93</v>
      </c>
      <c r="D167" s="36">
        <f>D168</f>
        <v>206892</v>
      </c>
    </row>
    <row r="168" spans="1:4" ht="12.75">
      <c r="A168" s="28" t="s">
        <v>95</v>
      </c>
      <c r="B168" s="25" t="s">
        <v>187</v>
      </c>
      <c r="C168" s="58" t="s">
        <v>94</v>
      </c>
      <c r="D168" s="30">
        <f>приложение_3!F50</f>
        <v>206892</v>
      </c>
    </row>
    <row r="169" spans="1:4" ht="26.25">
      <c r="A169" s="72" t="s">
        <v>190</v>
      </c>
      <c r="B169" s="25" t="s">
        <v>192</v>
      </c>
      <c r="C169" s="58"/>
      <c r="D169" s="36">
        <f>D170+D173</f>
        <v>375400</v>
      </c>
    </row>
    <row r="170" spans="1:4" ht="26.25">
      <c r="A170" s="157" t="s">
        <v>238</v>
      </c>
      <c r="B170" s="32" t="s">
        <v>193</v>
      </c>
      <c r="C170" s="58"/>
      <c r="D170" s="34">
        <f>D171</f>
        <v>355400</v>
      </c>
    </row>
    <row r="171" spans="1:4" ht="26.25">
      <c r="A171" s="28" t="s">
        <v>44</v>
      </c>
      <c r="B171" s="25" t="s">
        <v>193</v>
      </c>
      <c r="C171" s="58" t="s">
        <v>32</v>
      </c>
      <c r="D171" s="36">
        <f>D172</f>
        <v>355400</v>
      </c>
    </row>
    <row r="172" spans="1:4" ht="26.25">
      <c r="A172" s="28" t="s">
        <v>34</v>
      </c>
      <c r="B172" s="25" t="s">
        <v>193</v>
      </c>
      <c r="C172" s="58" t="s">
        <v>7</v>
      </c>
      <c r="D172" s="30">
        <f>приложение_3!F54+приложение_3!F215</f>
        <v>355400</v>
      </c>
    </row>
    <row r="173" spans="1:4" ht="12.75">
      <c r="A173" s="157" t="s">
        <v>223</v>
      </c>
      <c r="B173" s="32" t="s">
        <v>194</v>
      </c>
      <c r="C173" s="58"/>
      <c r="D173" s="34">
        <f>D174</f>
        <v>20000</v>
      </c>
    </row>
    <row r="174" spans="1:4" ht="12.75">
      <c r="A174" s="28" t="s">
        <v>129</v>
      </c>
      <c r="B174" s="25" t="s">
        <v>194</v>
      </c>
      <c r="C174" s="58" t="s">
        <v>93</v>
      </c>
      <c r="D174" s="36">
        <f>D175</f>
        <v>20000</v>
      </c>
    </row>
    <row r="175" spans="1:4" ht="12.75">
      <c r="A175" s="28" t="s">
        <v>95</v>
      </c>
      <c r="B175" s="25" t="s">
        <v>194</v>
      </c>
      <c r="C175" s="58" t="s">
        <v>94</v>
      </c>
      <c r="D175" s="30">
        <f>приложение_3!F274</f>
        <v>20000</v>
      </c>
    </row>
    <row r="176" spans="1:4" ht="12.75">
      <c r="A176" s="72" t="s">
        <v>195</v>
      </c>
      <c r="B176" s="25" t="s">
        <v>196</v>
      </c>
      <c r="C176" s="58"/>
      <c r="D176" s="36">
        <f>D177</f>
        <v>980000</v>
      </c>
    </row>
    <row r="177" spans="1:4" ht="12.75">
      <c r="A177" s="157" t="s">
        <v>197</v>
      </c>
      <c r="B177" s="32" t="s">
        <v>198</v>
      </c>
      <c r="C177" s="58"/>
      <c r="D177" s="34">
        <f>D178</f>
        <v>980000</v>
      </c>
    </row>
    <row r="178" spans="1:4" ht="26.25">
      <c r="A178" s="28" t="s">
        <v>44</v>
      </c>
      <c r="B178" s="25" t="s">
        <v>198</v>
      </c>
      <c r="C178" s="58" t="s">
        <v>32</v>
      </c>
      <c r="D178" s="36">
        <f>D179</f>
        <v>980000</v>
      </c>
    </row>
    <row r="179" spans="1:4" ht="26.25">
      <c r="A179" s="28" t="s">
        <v>34</v>
      </c>
      <c r="B179" s="25" t="s">
        <v>198</v>
      </c>
      <c r="C179" s="58" t="s">
        <v>7</v>
      </c>
      <c r="D179" s="30">
        <f>приложение_3!F58</f>
        <v>980000</v>
      </c>
    </row>
    <row r="180" spans="1:4" ht="41.25">
      <c r="A180" s="69" t="s">
        <v>139</v>
      </c>
      <c r="B180" s="56" t="s">
        <v>79</v>
      </c>
      <c r="C180" s="58"/>
      <c r="D180" s="33">
        <f>D181</f>
        <v>20161106.55</v>
      </c>
    </row>
    <row r="181" spans="1:4" ht="26.25">
      <c r="A181" s="156" t="s">
        <v>135</v>
      </c>
      <c r="B181" s="32" t="s">
        <v>80</v>
      </c>
      <c r="C181" s="58"/>
      <c r="D181" s="34">
        <f>D182+D187+D190</f>
        <v>20161106.55</v>
      </c>
    </row>
    <row r="182" spans="1:4" ht="12.75">
      <c r="A182" s="157" t="s">
        <v>81</v>
      </c>
      <c r="B182" s="32" t="s">
        <v>131</v>
      </c>
      <c r="C182" s="58"/>
      <c r="D182" s="34">
        <f>D183+D186</f>
        <v>14718718.4</v>
      </c>
    </row>
    <row r="183" spans="1:4" ht="26.25">
      <c r="A183" s="28" t="s">
        <v>44</v>
      </c>
      <c r="B183" s="25" t="s">
        <v>131</v>
      </c>
      <c r="C183" s="58" t="s">
        <v>32</v>
      </c>
      <c r="D183" s="29">
        <f>D184</f>
        <v>2718718.4</v>
      </c>
    </row>
    <row r="184" spans="1:4" ht="26.25">
      <c r="A184" s="28" t="s">
        <v>34</v>
      </c>
      <c r="B184" s="25" t="s">
        <v>131</v>
      </c>
      <c r="C184" s="58" t="s">
        <v>7</v>
      </c>
      <c r="D184" s="38">
        <f>приложение_3!F168</f>
        <v>2718718.4</v>
      </c>
    </row>
    <row r="185" spans="1:4" ht="12.75">
      <c r="A185" s="28" t="s">
        <v>36</v>
      </c>
      <c r="B185" s="25" t="s">
        <v>131</v>
      </c>
      <c r="C185" s="58" t="s">
        <v>35</v>
      </c>
      <c r="D185" s="29">
        <f>D186</f>
        <v>12000000</v>
      </c>
    </row>
    <row r="186" spans="1:4" ht="39">
      <c r="A186" s="28" t="s">
        <v>210</v>
      </c>
      <c r="B186" s="32" t="s">
        <v>131</v>
      </c>
      <c r="C186" s="58" t="s">
        <v>78</v>
      </c>
      <c r="D186" s="38">
        <f>приложение_3!F170</f>
        <v>12000000</v>
      </c>
    </row>
    <row r="187" spans="1:4" ht="26.25">
      <c r="A187" s="157" t="s">
        <v>256</v>
      </c>
      <c r="B187" s="32" t="s">
        <v>257</v>
      </c>
      <c r="C187" s="58"/>
      <c r="D187" s="34">
        <f>D188</f>
        <v>1208500</v>
      </c>
    </row>
    <row r="188" spans="1:4" ht="26.25">
      <c r="A188" s="87" t="s">
        <v>44</v>
      </c>
      <c r="B188" s="32" t="s">
        <v>257</v>
      </c>
      <c r="C188" s="58" t="s">
        <v>32</v>
      </c>
      <c r="D188" s="36">
        <f>D189</f>
        <v>1208500</v>
      </c>
    </row>
    <row r="189" spans="1:4" ht="26.25">
      <c r="A189" s="87" t="s">
        <v>34</v>
      </c>
      <c r="B189" s="32" t="s">
        <v>257</v>
      </c>
      <c r="C189" s="58" t="s">
        <v>7</v>
      </c>
      <c r="D189" s="38">
        <f>приложение_3!F173</f>
        <v>1208500</v>
      </c>
    </row>
    <row r="190" spans="1:4" ht="118.5">
      <c r="A190" s="157" t="s">
        <v>436</v>
      </c>
      <c r="B190" s="32" t="s">
        <v>289</v>
      </c>
      <c r="C190" s="58"/>
      <c r="D190" s="34">
        <f>D191</f>
        <v>4233888.15</v>
      </c>
    </row>
    <row r="191" spans="1:4" ht="26.25">
      <c r="A191" s="87" t="s">
        <v>44</v>
      </c>
      <c r="B191" s="32" t="s">
        <v>289</v>
      </c>
      <c r="C191" s="58" t="s">
        <v>32</v>
      </c>
      <c r="D191" s="36">
        <f>D192</f>
        <v>4233888.15</v>
      </c>
    </row>
    <row r="192" spans="1:4" ht="26.25">
      <c r="A192" s="87" t="s">
        <v>34</v>
      </c>
      <c r="B192" s="32" t="s">
        <v>289</v>
      </c>
      <c r="C192" s="58" t="s">
        <v>7</v>
      </c>
      <c r="D192" s="38">
        <f>приложение_3!F176</f>
        <v>4233888.15</v>
      </c>
    </row>
    <row r="193" spans="1:4" ht="41.25">
      <c r="A193" s="69" t="s">
        <v>146</v>
      </c>
      <c r="B193" s="49" t="s">
        <v>147</v>
      </c>
      <c r="C193" s="58"/>
      <c r="D193" s="33">
        <f>D194</f>
        <v>1383000</v>
      </c>
    </row>
    <row r="194" spans="1:4" ht="39">
      <c r="A194" s="156" t="s">
        <v>172</v>
      </c>
      <c r="B194" s="35" t="s">
        <v>148</v>
      </c>
      <c r="C194" s="58"/>
      <c r="D194" s="34">
        <f>D195+D198</f>
        <v>1383000</v>
      </c>
    </row>
    <row r="195" spans="1:4" ht="26.25">
      <c r="A195" s="157" t="s">
        <v>221</v>
      </c>
      <c r="B195" s="32" t="s">
        <v>252</v>
      </c>
      <c r="C195" s="58"/>
      <c r="D195" s="34">
        <f>D196</f>
        <v>883000</v>
      </c>
    </row>
    <row r="196" spans="1:4" ht="26.25">
      <c r="A196" s="28" t="s">
        <v>44</v>
      </c>
      <c r="B196" s="25" t="s">
        <v>252</v>
      </c>
      <c r="C196" s="58" t="s">
        <v>32</v>
      </c>
      <c r="D196" s="29">
        <f>D197</f>
        <v>883000</v>
      </c>
    </row>
    <row r="197" spans="1:4" ht="26.25">
      <c r="A197" s="28" t="s">
        <v>34</v>
      </c>
      <c r="B197" s="25" t="s">
        <v>252</v>
      </c>
      <c r="C197" s="58" t="s">
        <v>7</v>
      </c>
      <c r="D197" s="30">
        <f>приложение_3!F63+приложение_3!F149+приложение_3!F181</f>
        <v>883000</v>
      </c>
    </row>
    <row r="198" spans="1:4" ht="26.25">
      <c r="A198" s="157" t="s">
        <v>149</v>
      </c>
      <c r="B198" s="32" t="s">
        <v>253</v>
      </c>
      <c r="C198" s="58"/>
      <c r="D198" s="34">
        <f>D199</f>
        <v>500000</v>
      </c>
    </row>
    <row r="199" spans="1:4" ht="26.25">
      <c r="A199" s="28" t="s">
        <v>44</v>
      </c>
      <c r="B199" s="25" t="s">
        <v>253</v>
      </c>
      <c r="C199" s="58" t="s">
        <v>32</v>
      </c>
      <c r="D199" s="29">
        <f>D200</f>
        <v>500000</v>
      </c>
    </row>
    <row r="200" spans="1:4" ht="26.25">
      <c r="A200" s="28" t="s">
        <v>34</v>
      </c>
      <c r="B200" s="25" t="s">
        <v>253</v>
      </c>
      <c r="C200" s="58" t="s">
        <v>7</v>
      </c>
      <c r="D200" s="30">
        <f>приложение_3!F137</f>
        <v>500000</v>
      </c>
    </row>
    <row r="201" spans="1:4" ht="54.75">
      <c r="A201" s="69" t="s">
        <v>203</v>
      </c>
      <c r="B201" s="66" t="s">
        <v>204</v>
      </c>
      <c r="C201" s="58"/>
      <c r="D201" s="39">
        <f>D202</f>
        <v>100000</v>
      </c>
    </row>
    <row r="202" spans="1:4" ht="26.25">
      <c r="A202" s="156" t="s">
        <v>205</v>
      </c>
      <c r="B202" s="25" t="s">
        <v>206</v>
      </c>
      <c r="C202" s="58"/>
      <c r="D202" s="36">
        <f>D203</f>
        <v>100000</v>
      </c>
    </row>
    <row r="203" spans="1:4" ht="26.25">
      <c r="A203" s="157" t="s">
        <v>226</v>
      </c>
      <c r="B203" s="32" t="s">
        <v>225</v>
      </c>
      <c r="C203" s="58"/>
      <c r="D203" s="34">
        <f>D204</f>
        <v>100000</v>
      </c>
    </row>
    <row r="204" spans="1:4" ht="26.25">
      <c r="A204" s="28" t="s">
        <v>44</v>
      </c>
      <c r="B204" s="35" t="s">
        <v>225</v>
      </c>
      <c r="C204" s="58" t="s">
        <v>32</v>
      </c>
      <c r="D204" s="36">
        <f>D205</f>
        <v>100000</v>
      </c>
    </row>
    <row r="205" spans="1:4" ht="26.25">
      <c r="A205" s="28" t="s">
        <v>34</v>
      </c>
      <c r="B205" s="35" t="s">
        <v>225</v>
      </c>
      <c r="C205" s="58" t="s">
        <v>7</v>
      </c>
      <c r="D205" s="30">
        <f>приложение_3!F68</f>
        <v>100000</v>
      </c>
    </row>
    <row r="206" spans="1:4" ht="13.5">
      <c r="A206" s="69" t="s">
        <v>173</v>
      </c>
      <c r="B206" s="49" t="s">
        <v>153</v>
      </c>
      <c r="C206" s="58"/>
      <c r="D206" s="39">
        <f>D207</f>
        <v>250000</v>
      </c>
    </row>
    <row r="207" spans="1:4" ht="26.25">
      <c r="A207" s="156" t="s">
        <v>174</v>
      </c>
      <c r="B207" s="35" t="s">
        <v>175</v>
      </c>
      <c r="C207" s="58"/>
      <c r="D207" s="36">
        <f>D208</f>
        <v>250000</v>
      </c>
    </row>
    <row r="208" spans="1:4" ht="12.75">
      <c r="A208" s="157" t="s">
        <v>177</v>
      </c>
      <c r="B208" s="32" t="s">
        <v>176</v>
      </c>
      <c r="C208" s="58"/>
      <c r="D208" s="34">
        <f>D209</f>
        <v>250000</v>
      </c>
    </row>
    <row r="209" spans="1:4" ht="26.25">
      <c r="A209" s="28" t="s">
        <v>44</v>
      </c>
      <c r="B209" s="35" t="s">
        <v>176</v>
      </c>
      <c r="C209" s="58" t="s">
        <v>32</v>
      </c>
      <c r="D209" s="36">
        <f>D210</f>
        <v>250000</v>
      </c>
    </row>
    <row r="210" spans="1:4" ht="26.25">
      <c r="A210" s="28" t="s">
        <v>34</v>
      </c>
      <c r="B210" s="35" t="s">
        <v>176</v>
      </c>
      <c r="C210" s="58" t="s">
        <v>7</v>
      </c>
      <c r="D210" s="38">
        <f>приложение_3!F222</f>
        <v>250000</v>
      </c>
    </row>
    <row r="211" spans="1:4" ht="41.25">
      <c r="A211" s="69" t="s">
        <v>141</v>
      </c>
      <c r="B211" s="56" t="s">
        <v>27</v>
      </c>
      <c r="C211" s="58"/>
      <c r="D211" s="33">
        <f>D212+D223</f>
        <v>13028308.51</v>
      </c>
    </row>
    <row r="212" spans="1:4" ht="26.25">
      <c r="A212" s="156" t="s">
        <v>29</v>
      </c>
      <c r="B212" s="32" t="s">
        <v>28</v>
      </c>
      <c r="C212" s="58"/>
      <c r="D212" s="34">
        <f>D213+D218</f>
        <v>12808140.51</v>
      </c>
    </row>
    <row r="213" spans="1:4" ht="12.75">
      <c r="A213" s="157" t="s">
        <v>31</v>
      </c>
      <c r="B213" s="32" t="s">
        <v>30</v>
      </c>
      <c r="C213" s="58"/>
      <c r="D213" s="34">
        <f>D214+D216</f>
        <v>11608140.51</v>
      </c>
    </row>
    <row r="214" spans="1:4" ht="52.5">
      <c r="A214" s="28" t="s">
        <v>137</v>
      </c>
      <c r="B214" s="35" t="s">
        <v>30</v>
      </c>
      <c r="C214" s="58" t="s">
        <v>6</v>
      </c>
      <c r="D214" s="36">
        <f>D215</f>
        <v>9347977.84</v>
      </c>
    </row>
    <row r="215" spans="1:4" ht="26.25">
      <c r="A215" s="28" t="s">
        <v>26</v>
      </c>
      <c r="B215" s="35" t="s">
        <v>30</v>
      </c>
      <c r="C215" s="58" t="s">
        <v>4</v>
      </c>
      <c r="D215" s="38">
        <f>приложение_3!F22</f>
        <v>9347977.84</v>
      </c>
    </row>
    <row r="216" spans="1:4" ht="26.25">
      <c r="A216" s="28" t="s">
        <v>33</v>
      </c>
      <c r="B216" s="35" t="s">
        <v>30</v>
      </c>
      <c r="C216" s="58" t="s">
        <v>32</v>
      </c>
      <c r="D216" s="36">
        <f>D217</f>
        <v>2260162.67</v>
      </c>
    </row>
    <row r="217" spans="1:4" ht="26.25">
      <c r="A217" s="28" t="s">
        <v>34</v>
      </c>
      <c r="B217" s="35" t="s">
        <v>30</v>
      </c>
      <c r="C217" s="58" t="s">
        <v>7</v>
      </c>
      <c r="D217" s="38">
        <f>приложение_3!F24</f>
        <v>2260162.67</v>
      </c>
    </row>
    <row r="218" spans="1:4" ht="12.75">
      <c r="A218" s="157" t="s">
        <v>43</v>
      </c>
      <c r="B218" s="32" t="s">
        <v>42</v>
      </c>
      <c r="C218" s="58"/>
      <c r="D218" s="34">
        <f>D219+D221</f>
        <v>1200000</v>
      </c>
    </row>
    <row r="219" spans="1:4" ht="26.25">
      <c r="A219" s="28" t="s">
        <v>44</v>
      </c>
      <c r="B219" s="35" t="s">
        <v>42</v>
      </c>
      <c r="C219" s="58" t="s">
        <v>32</v>
      </c>
      <c r="D219" s="36">
        <f>D220</f>
        <v>1150000</v>
      </c>
    </row>
    <row r="220" spans="1:4" ht="26.25">
      <c r="A220" s="28" t="s">
        <v>34</v>
      </c>
      <c r="B220" s="35" t="s">
        <v>42</v>
      </c>
      <c r="C220" s="58" t="s">
        <v>7</v>
      </c>
      <c r="D220" s="38">
        <f>приложение_3!F73</f>
        <v>1150000</v>
      </c>
    </row>
    <row r="221" spans="1:4" ht="12.75">
      <c r="A221" s="28" t="s">
        <v>36</v>
      </c>
      <c r="B221" s="35" t="s">
        <v>42</v>
      </c>
      <c r="C221" s="58" t="s">
        <v>35</v>
      </c>
      <c r="D221" s="36">
        <f>SUM(D222:D222)</f>
        <v>50000</v>
      </c>
    </row>
    <row r="222" spans="1:4" ht="12.75">
      <c r="A222" s="28" t="s">
        <v>38</v>
      </c>
      <c r="B222" s="35" t="s">
        <v>42</v>
      </c>
      <c r="C222" s="58" t="s">
        <v>37</v>
      </c>
      <c r="D222" s="38">
        <f>приложение_3!F75</f>
        <v>50000</v>
      </c>
    </row>
    <row r="223" spans="1:4" ht="12.75">
      <c r="A223" s="156" t="s">
        <v>428</v>
      </c>
      <c r="B223" s="35" t="s">
        <v>427</v>
      </c>
      <c r="C223" s="58"/>
      <c r="D223" s="36">
        <f>D224</f>
        <v>220168</v>
      </c>
    </row>
    <row r="224" spans="1:4" ht="26.25">
      <c r="A224" s="157" t="s">
        <v>430</v>
      </c>
      <c r="B224" s="32" t="s">
        <v>429</v>
      </c>
      <c r="C224" s="58"/>
      <c r="D224" s="34">
        <f>D225</f>
        <v>220168</v>
      </c>
    </row>
    <row r="225" spans="1:4" ht="12.75">
      <c r="A225" s="28" t="s">
        <v>36</v>
      </c>
      <c r="B225" s="35" t="s">
        <v>429</v>
      </c>
      <c r="C225" s="58" t="s">
        <v>35</v>
      </c>
      <c r="D225" s="36">
        <f>D226</f>
        <v>220168</v>
      </c>
    </row>
    <row r="226" spans="1:4" ht="12.75">
      <c r="A226" s="28" t="s">
        <v>264</v>
      </c>
      <c r="B226" s="35" t="s">
        <v>429</v>
      </c>
      <c r="C226" s="58" t="s">
        <v>265</v>
      </c>
      <c r="D226" s="38">
        <f>приложение_3!F79</f>
        <v>220168</v>
      </c>
    </row>
    <row r="227" spans="1:4" ht="13.5">
      <c r="A227" s="69" t="s">
        <v>142</v>
      </c>
      <c r="B227" s="49" t="s">
        <v>39</v>
      </c>
      <c r="C227" s="58"/>
      <c r="D227" s="39">
        <f>D228</f>
        <v>747430.7</v>
      </c>
    </row>
    <row r="228" spans="1:4" ht="26.25">
      <c r="A228" s="157" t="s">
        <v>41</v>
      </c>
      <c r="B228" s="32" t="s">
        <v>40</v>
      </c>
      <c r="C228" s="58"/>
      <c r="D228" s="34">
        <f>D229</f>
        <v>747430.7</v>
      </c>
    </row>
    <row r="229" spans="1:4" ht="52.5">
      <c r="A229" s="28" t="s">
        <v>137</v>
      </c>
      <c r="B229" s="35" t="s">
        <v>40</v>
      </c>
      <c r="C229" s="58" t="s">
        <v>6</v>
      </c>
      <c r="D229" s="36">
        <f>D230</f>
        <v>747430.7</v>
      </c>
    </row>
    <row r="230" spans="1:4" ht="26.25">
      <c r="A230" s="28" t="s">
        <v>26</v>
      </c>
      <c r="B230" s="35" t="s">
        <v>40</v>
      </c>
      <c r="C230" s="58" t="s">
        <v>4</v>
      </c>
      <c r="D230" s="38">
        <f>приложение_3!F28</f>
        <v>747430.7</v>
      </c>
    </row>
    <row r="231" spans="1:4" ht="41.25">
      <c r="A231" s="69" t="s">
        <v>23</v>
      </c>
      <c r="B231" s="56" t="s">
        <v>22</v>
      </c>
      <c r="C231" s="58"/>
      <c r="D231" s="33">
        <f>D232</f>
        <v>2068920</v>
      </c>
    </row>
    <row r="232" spans="1:4" ht="26.25">
      <c r="A232" s="157" t="s">
        <v>25</v>
      </c>
      <c r="B232" s="32" t="s">
        <v>24</v>
      </c>
      <c r="C232" s="58"/>
      <c r="D232" s="34">
        <f>D233</f>
        <v>2068920</v>
      </c>
    </row>
    <row r="233" spans="1:4" ht="52.5">
      <c r="A233" s="28" t="s">
        <v>137</v>
      </c>
      <c r="B233" s="32" t="s">
        <v>24</v>
      </c>
      <c r="C233" s="58" t="s">
        <v>6</v>
      </c>
      <c r="D233" s="34">
        <f>D234</f>
        <v>2068920</v>
      </c>
    </row>
    <row r="234" spans="1:4" ht="26.25">
      <c r="A234" s="28" t="s">
        <v>26</v>
      </c>
      <c r="B234" s="32" t="s">
        <v>24</v>
      </c>
      <c r="C234" s="58" t="s">
        <v>4</v>
      </c>
      <c r="D234" s="44">
        <f>приложение_3!F16</f>
        <v>2068920</v>
      </c>
    </row>
    <row r="235" spans="1:4" ht="26.25">
      <c r="A235" s="157" t="s">
        <v>54</v>
      </c>
      <c r="B235" s="32" t="s">
        <v>53</v>
      </c>
      <c r="C235" s="58"/>
      <c r="D235" s="34">
        <f>D236+D238</f>
        <v>790200</v>
      </c>
    </row>
    <row r="236" spans="1:4" ht="52.5">
      <c r="A236" s="28" t="s">
        <v>137</v>
      </c>
      <c r="B236" s="32" t="s">
        <v>53</v>
      </c>
      <c r="C236" s="58" t="s">
        <v>6</v>
      </c>
      <c r="D236" s="34">
        <f>D237</f>
        <v>542666.5</v>
      </c>
    </row>
    <row r="237" spans="1:4" ht="26.25">
      <c r="A237" s="28" t="s">
        <v>26</v>
      </c>
      <c r="B237" s="32" t="s">
        <v>53</v>
      </c>
      <c r="C237" s="58" t="s">
        <v>4</v>
      </c>
      <c r="D237" s="44">
        <f>приложение_3!F86</f>
        <v>542666.5</v>
      </c>
    </row>
    <row r="238" spans="1:4" ht="26.25">
      <c r="A238" s="28" t="s">
        <v>44</v>
      </c>
      <c r="B238" s="32" t="s">
        <v>53</v>
      </c>
      <c r="C238" s="58" t="s">
        <v>32</v>
      </c>
      <c r="D238" s="34">
        <f>D239</f>
        <v>247533.5</v>
      </c>
    </row>
    <row r="239" spans="1:4" ht="26.25">
      <c r="A239" s="28" t="s">
        <v>34</v>
      </c>
      <c r="B239" s="32" t="s">
        <v>53</v>
      </c>
      <c r="C239" s="58" t="s">
        <v>7</v>
      </c>
      <c r="D239" s="44">
        <f>приложение_3!F88</f>
        <v>247533.5</v>
      </c>
    </row>
    <row r="240" spans="2:3" ht="12.75">
      <c r="B240" s="1"/>
      <c r="C240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</sheetData>
  <sheetProtection/>
  <mergeCells count="3">
    <mergeCell ref="B2:D2"/>
    <mergeCell ref="B3:D3"/>
    <mergeCell ref="A5:D5"/>
  </mergeCells>
  <printOptions/>
  <pageMargins left="0.7874015748031497" right="0.3937007874015748" top="0.3937007874015748" bottom="0.3937007874015748" header="0.5905511811023623" footer="0.31496062992125984"/>
  <pageSetup fitToHeight="10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4"/>
  <sheetViews>
    <sheetView view="pageBreakPreview" zoomScaleSheetLayoutView="100" zoomScalePageLayoutView="0" workbookViewId="0" topLeftCell="A1">
      <selection activeCell="C10" sqref="C10"/>
    </sheetView>
  </sheetViews>
  <sheetFormatPr defaultColWidth="9.375" defaultRowHeight="12.75"/>
  <cols>
    <col min="1" max="1" width="50.875" style="1" customWidth="1"/>
    <col min="2" max="2" width="13.00390625" style="7" customWidth="1"/>
    <col min="3" max="3" width="9.375" style="7" customWidth="1"/>
    <col min="4" max="4" width="13.375" style="1" customWidth="1"/>
    <col min="5" max="5" width="14.50390625" style="77" customWidth="1"/>
    <col min="6" max="16384" width="9.375" style="77" customWidth="1"/>
  </cols>
  <sheetData>
    <row r="1" ht="12.75">
      <c r="B1" s="89" t="s">
        <v>294</v>
      </c>
    </row>
    <row r="2" spans="2:4" ht="80.25" customHeight="1">
      <c r="B2" s="167" t="s">
        <v>442</v>
      </c>
      <c r="C2" s="167"/>
      <c r="D2" s="167"/>
    </row>
    <row r="3" spans="2:4" ht="12.75">
      <c r="B3" s="167" t="s">
        <v>484</v>
      </c>
      <c r="C3" s="167"/>
      <c r="D3" s="167"/>
    </row>
    <row r="4" spans="2:4" ht="12.75">
      <c r="B4" s="6"/>
      <c r="C4" s="6"/>
      <c r="D4" s="6"/>
    </row>
    <row r="5" spans="1:4" ht="79.5" customHeight="1">
      <c r="A5" s="165" t="s">
        <v>451</v>
      </c>
      <c r="B5" s="165"/>
      <c r="C5" s="165"/>
      <c r="D5" s="165"/>
    </row>
    <row r="6" ht="15" customHeight="1">
      <c r="D6" s="8" t="s">
        <v>5</v>
      </c>
    </row>
    <row r="7" spans="1:5" ht="102" customHeight="1">
      <c r="A7" s="9" t="s">
        <v>9</v>
      </c>
      <c r="B7" s="10" t="s">
        <v>128</v>
      </c>
      <c r="C7" s="10" t="s">
        <v>227</v>
      </c>
      <c r="D7" s="10" t="s">
        <v>446</v>
      </c>
      <c r="E7" s="10" t="s">
        <v>447</v>
      </c>
    </row>
    <row r="8" spans="1:5" ht="12.75">
      <c r="A8" s="9">
        <v>1</v>
      </c>
      <c r="B8" s="12" t="s">
        <v>0</v>
      </c>
      <c r="C8" s="12" t="s">
        <v>1</v>
      </c>
      <c r="D8" s="13" t="s">
        <v>20</v>
      </c>
      <c r="E8" s="13" t="s">
        <v>21</v>
      </c>
    </row>
    <row r="9" spans="1:5" ht="12.75">
      <c r="A9" s="18" t="s">
        <v>211</v>
      </c>
      <c r="B9" s="16"/>
      <c r="C9" s="16"/>
      <c r="D9" s="19">
        <f>D10+D25+D30+D38+D46+D72+D94+D109+D125+D130+D135+D149+D167+D177+D188+D193+D198+D214+D218+D222</f>
        <v>144796104.06999996</v>
      </c>
      <c r="E9" s="19">
        <f>E10+E25+E30+E38+E46+E72+E94+E109+E125+E130+E135+E149+E167+E177+E188+E193+E198+E214+E218+E222</f>
        <v>146956039.66</v>
      </c>
    </row>
    <row r="10" spans="1:5" ht="41.25">
      <c r="A10" s="69" t="s">
        <v>222</v>
      </c>
      <c r="B10" s="49" t="s">
        <v>111</v>
      </c>
      <c r="C10" s="74"/>
      <c r="D10" s="39">
        <f>D11</f>
        <v>1554360</v>
      </c>
      <c r="E10" s="39">
        <f>E11</f>
        <v>1554360</v>
      </c>
    </row>
    <row r="11" spans="1:5" ht="39">
      <c r="A11" s="156" t="s">
        <v>201</v>
      </c>
      <c r="B11" s="35" t="s">
        <v>112</v>
      </c>
      <c r="C11" s="76"/>
      <c r="D11" s="36">
        <f>D12+D17+D22</f>
        <v>1554360</v>
      </c>
      <c r="E11" s="36">
        <f>E12+E17+E22</f>
        <v>1554360</v>
      </c>
    </row>
    <row r="12" spans="1:5" ht="39">
      <c r="A12" s="157" t="s">
        <v>113</v>
      </c>
      <c r="B12" s="35" t="s">
        <v>183</v>
      </c>
      <c r="C12" s="76"/>
      <c r="D12" s="36">
        <f>D13+D15</f>
        <v>737400</v>
      </c>
      <c r="E12" s="36">
        <f>E13+E15</f>
        <v>737400</v>
      </c>
    </row>
    <row r="13" spans="1:5" ht="12.75">
      <c r="A13" s="28" t="s">
        <v>129</v>
      </c>
      <c r="B13" s="35" t="s">
        <v>183</v>
      </c>
      <c r="C13" s="76" t="s">
        <v>93</v>
      </c>
      <c r="D13" s="51">
        <f>D14</f>
        <v>473400</v>
      </c>
      <c r="E13" s="29">
        <f>E14</f>
        <v>473400</v>
      </c>
    </row>
    <row r="14" spans="1:5" ht="12.75">
      <c r="A14" s="28" t="s">
        <v>95</v>
      </c>
      <c r="B14" s="35" t="s">
        <v>183</v>
      </c>
      <c r="C14" s="76" t="s">
        <v>94</v>
      </c>
      <c r="D14" s="38">
        <f>приложение_4!F247</f>
        <v>473400</v>
      </c>
      <c r="E14" s="38">
        <f>приложение_4!G247</f>
        <v>473400</v>
      </c>
    </row>
    <row r="15" spans="1:5" ht="12.75">
      <c r="A15" s="28" t="s">
        <v>36</v>
      </c>
      <c r="B15" s="35" t="s">
        <v>183</v>
      </c>
      <c r="C15" s="76" t="s">
        <v>35</v>
      </c>
      <c r="D15" s="51">
        <f>D16</f>
        <v>264000</v>
      </c>
      <c r="E15" s="29">
        <f>E16</f>
        <v>264000</v>
      </c>
    </row>
    <row r="16" spans="1:5" ht="39">
      <c r="A16" s="28" t="s">
        <v>210</v>
      </c>
      <c r="B16" s="35" t="s">
        <v>183</v>
      </c>
      <c r="C16" s="76" t="s">
        <v>78</v>
      </c>
      <c r="D16" s="38">
        <f>приложение_4!F156</f>
        <v>264000</v>
      </c>
      <c r="E16" s="38">
        <f>приложение_4!G156</f>
        <v>264000</v>
      </c>
    </row>
    <row r="17" spans="1:5" ht="26.25">
      <c r="A17" s="157" t="s">
        <v>478</v>
      </c>
      <c r="B17" s="35" t="s">
        <v>258</v>
      </c>
      <c r="C17" s="76"/>
      <c r="D17" s="51">
        <f>D18+D20</f>
        <v>741960</v>
      </c>
      <c r="E17" s="51">
        <f>E18+E20</f>
        <v>741960</v>
      </c>
    </row>
    <row r="18" spans="1:5" ht="26.25">
      <c r="A18" s="28" t="s">
        <v>44</v>
      </c>
      <c r="B18" s="35" t="s">
        <v>258</v>
      </c>
      <c r="C18" s="76" t="s">
        <v>32</v>
      </c>
      <c r="D18" s="51">
        <f>D19</f>
        <v>591960</v>
      </c>
      <c r="E18" s="51">
        <f>E19</f>
        <v>591960</v>
      </c>
    </row>
    <row r="19" spans="1:5" ht="26.25">
      <c r="A19" s="28" t="s">
        <v>34</v>
      </c>
      <c r="B19" s="35" t="s">
        <v>258</v>
      </c>
      <c r="C19" s="76" t="s">
        <v>7</v>
      </c>
      <c r="D19" s="38">
        <f>приложение_4!F250</f>
        <v>591960</v>
      </c>
      <c r="E19" s="38">
        <f>приложение_4!G250</f>
        <v>591960</v>
      </c>
    </row>
    <row r="20" spans="1:5" ht="26.25">
      <c r="A20" s="28" t="s">
        <v>481</v>
      </c>
      <c r="B20" s="35" t="s">
        <v>258</v>
      </c>
      <c r="C20" s="59" t="s">
        <v>479</v>
      </c>
      <c r="D20" s="51">
        <f>D21</f>
        <v>150000</v>
      </c>
      <c r="E20" s="51">
        <f>E21</f>
        <v>150000</v>
      </c>
    </row>
    <row r="21" spans="1:5" ht="52.5">
      <c r="A21" s="28" t="s">
        <v>482</v>
      </c>
      <c r="B21" s="35" t="s">
        <v>258</v>
      </c>
      <c r="C21" s="59" t="s">
        <v>480</v>
      </c>
      <c r="D21" s="38">
        <f>приложение_4!F252</f>
        <v>150000</v>
      </c>
      <c r="E21" s="38">
        <f>приложение_4!G252</f>
        <v>150000</v>
      </c>
    </row>
    <row r="22" spans="1:5" ht="105">
      <c r="A22" s="157" t="s">
        <v>120</v>
      </c>
      <c r="B22" s="35" t="s">
        <v>242</v>
      </c>
      <c r="C22" s="76"/>
      <c r="D22" s="51">
        <f>D23</f>
        <v>75000</v>
      </c>
      <c r="E22" s="51">
        <f>E23</f>
        <v>75000</v>
      </c>
    </row>
    <row r="23" spans="1:5" ht="12.75">
      <c r="A23" s="28" t="s">
        <v>121</v>
      </c>
      <c r="B23" s="35" t="s">
        <v>242</v>
      </c>
      <c r="C23" s="76" t="s">
        <v>55</v>
      </c>
      <c r="D23" s="51">
        <f>D24</f>
        <v>75000</v>
      </c>
      <c r="E23" s="51">
        <f>E24</f>
        <v>75000</v>
      </c>
    </row>
    <row r="24" spans="1:5" ht="12.75">
      <c r="A24" s="28" t="s">
        <v>8</v>
      </c>
      <c r="B24" s="35" t="s">
        <v>242</v>
      </c>
      <c r="C24" s="59" t="s">
        <v>122</v>
      </c>
      <c r="D24" s="38">
        <f>приложение_4!F241</f>
        <v>75000</v>
      </c>
      <c r="E24" s="38">
        <f>приложение_4!G241</f>
        <v>75000</v>
      </c>
    </row>
    <row r="25" spans="1:5" ht="13.5">
      <c r="A25" s="69" t="s">
        <v>115</v>
      </c>
      <c r="B25" s="49" t="s">
        <v>114</v>
      </c>
      <c r="C25" s="59"/>
      <c r="D25" s="39">
        <f aca="true" t="shared" si="0" ref="D25:E28">D26</f>
        <v>400000</v>
      </c>
      <c r="E25" s="39">
        <f t="shared" si="0"/>
        <v>400000</v>
      </c>
    </row>
    <row r="26" spans="1:5" ht="39">
      <c r="A26" s="156" t="s">
        <v>117</v>
      </c>
      <c r="B26" s="35" t="s">
        <v>116</v>
      </c>
      <c r="C26" s="59"/>
      <c r="D26" s="36">
        <f t="shared" si="0"/>
        <v>400000</v>
      </c>
      <c r="E26" s="36">
        <f t="shared" si="0"/>
        <v>400000</v>
      </c>
    </row>
    <row r="27" spans="1:5" ht="39">
      <c r="A27" s="157" t="s">
        <v>119</v>
      </c>
      <c r="B27" s="35" t="s">
        <v>118</v>
      </c>
      <c r="C27" s="76"/>
      <c r="D27" s="51">
        <f t="shared" si="0"/>
        <v>400000</v>
      </c>
      <c r="E27" s="51">
        <f t="shared" si="0"/>
        <v>400000</v>
      </c>
    </row>
    <row r="28" spans="1:5" ht="26.25">
      <c r="A28" s="28" t="s">
        <v>44</v>
      </c>
      <c r="B28" s="35" t="s">
        <v>118</v>
      </c>
      <c r="C28" s="59" t="s">
        <v>32</v>
      </c>
      <c r="D28" s="36">
        <f t="shared" si="0"/>
        <v>400000</v>
      </c>
      <c r="E28" s="36">
        <f t="shared" si="0"/>
        <v>400000</v>
      </c>
    </row>
    <row r="29" spans="1:5" ht="26.25">
      <c r="A29" s="28" t="s">
        <v>34</v>
      </c>
      <c r="B29" s="35" t="s">
        <v>118</v>
      </c>
      <c r="C29" s="59" t="s">
        <v>7</v>
      </c>
      <c r="D29" s="38">
        <f>приложение_4!F257</f>
        <v>400000</v>
      </c>
      <c r="E29" s="38">
        <f>приложение_4!G257</f>
        <v>400000</v>
      </c>
    </row>
    <row r="30" spans="1:5" ht="27">
      <c r="A30" s="69" t="s">
        <v>152</v>
      </c>
      <c r="B30" s="66" t="s">
        <v>73</v>
      </c>
      <c r="C30" s="57"/>
      <c r="D30" s="26">
        <f>D31</f>
        <v>2057100</v>
      </c>
      <c r="E30" s="26">
        <f>E31</f>
        <v>2042100</v>
      </c>
    </row>
    <row r="31" spans="1:5" ht="26.25">
      <c r="A31" s="156" t="s">
        <v>75</v>
      </c>
      <c r="B31" s="25" t="s">
        <v>74</v>
      </c>
      <c r="C31" s="57"/>
      <c r="D31" s="29">
        <f>D32+D35</f>
        <v>2057100</v>
      </c>
      <c r="E31" s="29">
        <f>E32+E35</f>
        <v>2042100</v>
      </c>
    </row>
    <row r="32" spans="1:5" ht="39">
      <c r="A32" s="157" t="s">
        <v>261</v>
      </c>
      <c r="B32" s="35" t="s">
        <v>260</v>
      </c>
      <c r="C32" s="76"/>
      <c r="D32" s="51">
        <f>D33</f>
        <v>800000</v>
      </c>
      <c r="E32" s="51">
        <f>E33</f>
        <v>800000</v>
      </c>
    </row>
    <row r="33" spans="1:5" ht="26.25">
      <c r="A33" s="28" t="s">
        <v>44</v>
      </c>
      <c r="B33" s="32" t="s">
        <v>260</v>
      </c>
      <c r="C33" s="58" t="s">
        <v>32</v>
      </c>
      <c r="D33" s="29">
        <f>D34</f>
        <v>800000</v>
      </c>
      <c r="E33" s="29">
        <f>E34</f>
        <v>800000</v>
      </c>
    </row>
    <row r="34" spans="1:5" ht="26.25">
      <c r="A34" s="28" t="s">
        <v>34</v>
      </c>
      <c r="B34" s="32" t="s">
        <v>260</v>
      </c>
      <c r="C34" s="58" t="s">
        <v>7</v>
      </c>
      <c r="D34" s="38">
        <f>приложение_4!F161</f>
        <v>800000</v>
      </c>
      <c r="E34" s="38">
        <f>приложение_4!G161</f>
        <v>800000</v>
      </c>
    </row>
    <row r="35" spans="1:5" ht="52.5">
      <c r="A35" s="157" t="s">
        <v>77</v>
      </c>
      <c r="B35" s="35" t="s">
        <v>76</v>
      </c>
      <c r="C35" s="76"/>
      <c r="D35" s="51">
        <f>D36</f>
        <v>1257100</v>
      </c>
      <c r="E35" s="51">
        <f>E36</f>
        <v>1242100</v>
      </c>
    </row>
    <row r="36" spans="1:5" ht="26.25">
      <c r="A36" s="28" t="s">
        <v>44</v>
      </c>
      <c r="B36" s="25" t="s">
        <v>76</v>
      </c>
      <c r="C36" s="57" t="s">
        <v>32</v>
      </c>
      <c r="D36" s="29">
        <f>D37</f>
        <v>1257100</v>
      </c>
      <c r="E36" s="29">
        <f>E37</f>
        <v>1242100</v>
      </c>
    </row>
    <row r="37" spans="1:5" ht="26.25">
      <c r="A37" s="28" t="s">
        <v>34</v>
      </c>
      <c r="B37" s="25" t="s">
        <v>76</v>
      </c>
      <c r="C37" s="57" t="s">
        <v>7</v>
      </c>
      <c r="D37" s="30">
        <f>приложение_4!F145</f>
        <v>1257100</v>
      </c>
      <c r="E37" s="30">
        <f>приложение_4!G145</f>
        <v>1242100</v>
      </c>
    </row>
    <row r="38" spans="1:5" ht="41.25">
      <c r="A38" s="69" t="s">
        <v>144</v>
      </c>
      <c r="B38" s="49" t="s">
        <v>45</v>
      </c>
      <c r="C38" s="59"/>
      <c r="D38" s="39">
        <f>D39</f>
        <v>5089458.62</v>
      </c>
      <c r="E38" s="39">
        <f>E39</f>
        <v>5089458.62</v>
      </c>
    </row>
    <row r="39" spans="1:5" ht="39">
      <c r="A39" s="156" t="s">
        <v>138</v>
      </c>
      <c r="B39" s="35" t="s">
        <v>46</v>
      </c>
      <c r="C39" s="59"/>
      <c r="D39" s="36">
        <f>D40+D43</f>
        <v>5089458.62</v>
      </c>
      <c r="E39" s="36">
        <f>E40+E43</f>
        <v>5089458.62</v>
      </c>
    </row>
    <row r="40" spans="1:5" ht="39">
      <c r="A40" s="157" t="s">
        <v>48</v>
      </c>
      <c r="B40" s="35" t="s">
        <v>47</v>
      </c>
      <c r="C40" s="76"/>
      <c r="D40" s="51">
        <f>D41</f>
        <v>4369458.62</v>
      </c>
      <c r="E40" s="51">
        <f>E41</f>
        <v>4369458.62</v>
      </c>
    </row>
    <row r="41" spans="1:5" ht="52.5">
      <c r="A41" s="28" t="s">
        <v>137</v>
      </c>
      <c r="B41" s="35" t="s">
        <v>47</v>
      </c>
      <c r="C41" s="59" t="s">
        <v>6</v>
      </c>
      <c r="D41" s="36">
        <f>D42</f>
        <v>4369458.62</v>
      </c>
      <c r="E41" s="36">
        <f>E42</f>
        <v>4369458.62</v>
      </c>
    </row>
    <row r="42" spans="1:5" ht="26.25">
      <c r="A42" s="28" t="s">
        <v>26</v>
      </c>
      <c r="B42" s="35" t="s">
        <v>47</v>
      </c>
      <c r="C42" s="59" t="s">
        <v>4</v>
      </c>
      <c r="D42" s="38">
        <f>приложение_4!F40</f>
        <v>4369458.62</v>
      </c>
      <c r="E42" s="38">
        <f>приложение_4!G40</f>
        <v>4369458.62</v>
      </c>
    </row>
    <row r="43" spans="1:5" ht="39">
      <c r="A43" s="157" t="s">
        <v>169</v>
      </c>
      <c r="B43" s="35" t="s">
        <v>170</v>
      </c>
      <c r="C43" s="76"/>
      <c r="D43" s="51">
        <f>D44</f>
        <v>720000</v>
      </c>
      <c r="E43" s="51">
        <f>E44</f>
        <v>720000</v>
      </c>
    </row>
    <row r="44" spans="1:5" ht="26.25">
      <c r="A44" s="28" t="s">
        <v>44</v>
      </c>
      <c r="B44" s="25" t="s">
        <v>170</v>
      </c>
      <c r="C44" s="57" t="s">
        <v>32</v>
      </c>
      <c r="D44" s="29">
        <f>D45</f>
        <v>720000</v>
      </c>
      <c r="E44" s="29">
        <f>E45</f>
        <v>720000</v>
      </c>
    </row>
    <row r="45" spans="1:5" ht="26.25">
      <c r="A45" s="28" t="s">
        <v>34</v>
      </c>
      <c r="B45" s="25" t="s">
        <v>170</v>
      </c>
      <c r="C45" s="57" t="s">
        <v>7</v>
      </c>
      <c r="D45" s="30">
        <f>приложение_4!F43</f>
        <v>720000</v>
      </c>
      <c r="E45" s="30">
        <f>приложение_4!G43</f>
        <v>720000</v>
      </c>
    </row>
    <row r="46" spans="1:5" ht="41.25">
      <c r="A46" s="69" t="s">
        <v>220</v>
      </c>
      <c r="B46" s="66" t="s">
        <v>56</v>
      </c>
      <c r="C46" s="59"/>
      <c r="D46" s="39">
        <f>D47</f>
        <v>4823307.97</v>
      </c>
      <c r="E46" s="39">
        <f>E47</f>
        <v>4823307.97</v>
      </c>
    </row>
    <row r="47" spans="1:5" ht="26.25">
      <c r="A47" s="156" t="s">
        <v>58</v>
      </c>
      <c r="B47" s="35" t="s">
        <v>57</v>
      </c>
      <c r="C47" s="59"/>
      <c r="D47" s="36">
        <f>D48+D51+D54+D57+D62+D67</f>
        <v>4823307.97</v>
      </c>
      <c r="E47" s="36">
        <f>E48+E51+E54+E57+E62+E67</f>
        <v>4823307.97</v>
      </c>
    </row>
    <row r="48" spans="1:5" ht="12.75">
      <c r="A48" s="157" t="s">
        <v>154</v>
      </c>
      <c r="B48" s="35" t="s">
        <v>143</v>
      </c>
      <c r="C48" s="76"/>
      <c r="D48" s="51">
        <f>D49</f>
        <v>200000</v>
      </c>
      <c r="E48" s="51">
        <f>E49</f>
        <v>200000</v>
      </c>
    </row>
    <row r="49" spans="1:5" ht="12.75">
      <c r="A49" s="28" t="s">
        <v>36</v>
      </c>
      <c r="B49" s="35" t="s">
        <v>143</v>
      </c>
      <c r="C49" s="59" t="s">
        <v>35</v>
      </c>
      <c r="D49" s="36">
        <f>D50</f>
        <v>200000</v>
      </c>
      <c r="E49" s="36">
        <f>E50</f>
        <v>200000</v>
      </c>
    </row>
    <row r="50" spans="1:5" ht="12.75">
      <c r="A50" s="28" t="s">
        <v>264</v>
      </c>
      <c r="B50" s="35" t="s">
        <v>143</v>
      </c>
      <c r="C50" s="59" t="s">
        <v>265</v>
      </c>
      <c r="D50" s="38">
        <f>приложение_4!F34</f>
        <v>200000</v>
      </c>
      <c r="E50" s="38">
        <f>приложение_4!G34</f>
        <v>200000</v>
      </c>
    </row>
    <row r="51" spans="1:5" ht="12.75">
      <c r="A51" s="157" t="s">
        <v>266</v>
      </c>
      <c r="B51" s="35" t="s">
        <v>267</v>
      </c>
      <c r="C51" s="76"/>
      <c r="D51" s="51">
        <f>D52</f>
        <v>1943229.63</v>
      </c>
      <c r="E51" s="51">
        <f>E52</f>
        <v>1943229.63</v>
      </c>
    </row>
    <row r="52" spans="1:5" ht="52.5">
      <c r="A52" s="28" t="s">
        <v>137</v>
      </c>
      <c r="B52" s="35" t="s">
        <v>267</v>
      </c>
      <c r="C52" s="59" t="s">
        <v>6</v>
      </c>
      <c r="D52" s="36">
        <f>D53</f>
        <v>1943229.63</v>
      </c>
      <c r="E52" s="36">
        <f>E53</f>
        <v>1943229.63</v>
      </c>
    </row>
    <row r="53" spans="1:5" ht="26.25">
      <c r="A53" s="28" t="s">
        <v>26</v>
      </c>
      <c r="B53" s="35" t="s">
        <v>267</v>
      </c>
      <c r="C53" s="59" t="s">
        <v>4</v>
      </c>
      <c r="D53" s="38">
        <f>приложение_4!F95</f>
        <v>1943229.63</v>
      </c>
      <c r="E53" s="38">
        <f>приложение_4!G95</f>
        <v>1943229.63</v>
      </c>
    </row>
    <row r="54" spans="1:5" ht="26.25">
      <c r="A54" s="157" t="s">
        <v>60</v>
      </c>
      <c r="B54" s="35" t="s">
        <v>59</v>
      </c>
      <c r="C54" s="59"/>
      <c r="D54" s="36">
        <f>D55</f>
        <v>790000</v>
      </c>
      <c r="E54" s="36">
        <f>E55</f>
        <v>790000</v>
      </c>
    </row>
    <row r="55" spans="1:5" ht="26.25">
      <c r="A55" s="28" t="s">
        <v>44</v>
      </c>
      <c r="B55" s="35" t="s">
        <v>59</v>
      </c>
      <c r="C55" s="59" t="s">
        <v>32</v>
      </c>
      <c r="D55" s="36">
        <f>D56</f>
        <v>790000</v>
      </c>
      <c r="E55" s="36">
        <f>E56</f>
        <v>790000</v>
      </c>
    </row>
    <row r="56" spans="1:5" ht="26.25">
      <c r="A56" s="28" t="s">
        <v>34</v>
      </c>
      <c r="B56" s="35" t="s">
        <v>59</v>
      </c>
      <c r="C56" s="59" t="s">
        <v>7</v>
      </c>
      <c r="D56" s="38">
        <f>приложение_4!F98</f>
        <v>790000</v>
      </c>
      <c r="E56" s="38">
        <f>приложение_4!G98</f>
        <v>790000</v>
      </c>
    </row>
    <row r="57" spans="1:5" ht="12.75">
      <c r="A57" s="157" t="s">
        <v>62</v>
      </c>
      <c r="B57" s="35" t="s">
        <v>61</v>
      </c>
      <c r="C57" s="76"/>
      <c r="D57" s="51">
        <f>D58+D60</f>
        <v>1390078.34</v>
      </c>
      <c r="E57" s="51">
        <f>E58+E60</f>
        <v>1390078.34</v>
      </c>
    </row>
    <row r="58" spans="1:5" ht="52.5">
      <c r="A58" s="28" t="s">
        <v>137</v>
      </c>
      <c r="B58" s="35" t="s">
        <v>61</v>
      </c>
      <c r="C58" s="59" t="s">
        <v>6</v>
      </c>
      <c r="D58" s="36">
        <f>D59</f>
        <v>1380078.34</v>
      </c>
      <c r="E58" s="36">
        <f>E59</f>
        <v>1380078.34</v>
      </c>
    </row>
    <row r="59" spans="1:5" ht="26.25">
      <c r="A59" s="28" t="s">
        <v>26</v>
      </c>
      <c r="B59" s="35" t="s">
        <v>61</v>
      </c>
      <c r="C59" s="59" t="s">
        <v>4</v>
      </c>
      <c r="D59" s="38">
        <f>приложение_4!F101</f>
        <v>1380078.34</v>
      </c>
      <c r="E59" s="38">
        <f>приложение_4!G101</f>
        <v>1380078.34</v>
      </c>
    </row>
    <row r="60" spans="1:5" ht="26.25">
      <c r="A60" s="28" t="s">
        <v>44</v>
      </c>
      <c r="B60" s="35" t="s">
        <v>61</v>
      </c>
      <c r="C60" s="59" t="s">
        <v>32</v>
      </c>
      <c r="D60" s="36">
        <f>D61</f>
        <v>10000</v>
      </c>
      <c r="E60" s="36">
        <f>E61</f>
        <v>10000</v>
      </c>
    </row>
    <row r="61" spans="1:5" ht="26.25">
      <c r="A61" s="28" t="s">
        <v>34</v>
      </c>
      <c r="B61" s="35" t="s">
        <v>61</v>
      </c>
      <c r="C61" s="59" t="s">
        <v>7</v>
      </c>
      <c r="D61" s="38">
        <f>приложение_4!F103</f>
        <v>10000</v>
      </c>
      <c r="E61" s="38">
        <f>приложение_4!G103</f>
        <v>10000</v>
      </c>
    </row>
    <row r="62" spans="1:5" ht="12.75">
      <c r="A62" s="157" t="s">
        <v>64</v>
      </c>
      <c r="B62" s="35" t="s">
        <v>63</v>
      </c>
      <c r="C62" s="76"/>
      <c r="D62" s="51">
        <f>D63+D65</f>
        <v>285000</v>
      </c>
      <c r="E62" s="51">
        <f>E63+E65</f>
        <v>285000</v>
      </c>
    </row>
    <row r="63" spans="1:5" ht="52.5">
      <c r="A63" s="28" t="s">
        <v>137</v>
      </c>
      <c r="B63" s="35" t="s">
        <v>63</v>
      </c>
      <c r="C63" s="59" t="s">
        <v>6</v>
      </c>
      <c r="D63" s="36">
        <f>D64</f>
        <v>263000</v>
      </c>
      <c r="E63" s="36">
        <f>E64</f>
        <v>263000</v>
      </c>
    </row>
    <row r="64" spans="1:5" ht="26.25">
      <c r="A64" s="28" t="s">
        <v>26</v>
      </c>
      <c r="B64" s="35" t="s">
        <v>63</v>
      </c>
      <c r="C64" s="59" t="s">
        <v>4</v>
      </c>
      <c r="D64" s="38">
        <f>приложение_4!F106</f>
        <v>263000</v>
      </c>
      <c r="E64" s="38">
        <f>приложение_4!G106</f>
        <v>263000</v>
      </c>
    </row>
    <row r="65" spans="1:5" ht="26.25">
      <c r="A65" s="28" t="s">
        <v>33</v>
      </c>
      <c r="B65" s="35" t="s">
        <v>63</v>
      </c>
      <c r="C65" s="59" t="s">
        <v>32</v>
      </c>
      <c r="D65" s="36">
        <f>D66</f>
        <v>22000</v>
      </c>
      <c r="E65" s="36">
        <f>E66</f>
        <v>22000</v>
      </c>
    </row>
    <row r="66" spans="1:5" ht="26.25">
      <c r="A66" s="28" t="s">
        <v>34</v>
      </c>
      <c r="B66" s="35" t="s">
        <v>63</v>
      </c>
      <c r="C66" s="59" t="s">
        <v>7</v>
      </c>
      <c r="D66" s="38">
        <f>приложение_4!F108</f>
        <v>22000</v>
      </c>
      <c r="E66" s="38">
        <f>приложение_4!G108</f>
        <v>22000</v>
      </c>
    </row>
    <row r="67" spans="1:5" ht="26.25">
      <c r="A67" s="157" t="s">
        <v>248</v>
      </c>
      <c r="B67" s="35" t="s">
        <v>249</v>
      </c>
      <c r="C67" s="59"/>
      <c r="D67" s="51">
        <f>D68+D70</f>
        <v>215000</v>
      </c>
      <c r="E67" s="51">
        <f>E68+E70</f>
        <v>215000</v>
      </c>
    </row>
    <row r="68" spans="1:5" ht="52.5">
      <c r="A68" s="28" t="s">
        <v>137</v>
      </c>
      <c r="B68" s="35" t="s">
        <v>249</v>
      </c>
      <c r="C68" s="59" t="s">
        <v>6</v>
      </c>
      <c r="D68" s="51">
        <f>D69</f>
        <v>100000</v>
      </c>
      <c r="E68" s="51">
        <f>E69</f>
        <v>100000</v>
      </c>
    </row>
    <row r="69" spans="1:5" ht="26.25">
      <c r="A69" s="28" t="s">
        <v>26</v>
      </c>
      <c r="B69" s="35" t="s">
        <v>249</v>
      </c>
      <c r="C69" s="59" t="s">
        <v>4</v>
      </c>
      <c r="D69" s="38">
        <f>приложение_4!F111</f>
        <v>100000</v>
      </c>
      <c r="E69" s="38">
        <f>приложение_4!G111</f>
        <v>100000</v>
      </c>
    </row>
    <row r="70" spans="1:5" ht="26.25">
      <c r="A70" s="28" t="s">
        <v>33</v>
      </c>
      <c r="B70" s="35" t="s">
        <v>249</v>
      </c>
      <c r="C70" s="59" t="s">
        <v>32</v>
      </c>
      <c r="D70" s="36">
        <f>D71</f>
        <v>115000</v>
      </c>
      <c r="E70" s="36">
        <f>E71</f>
        <v>115000</v>
      </c>
    </row>
    <row r="71" spans="1:5" ht="26.25">
      <c r="A71" s="28" t="s">
        <v>34</v>
      </c>
      <c r="B71" s="35" t="s">
        <v>249</v>
      </c>
      <c r="C71" s="59" t="s">
        <v>7</v>
      </c>
      <c r="D71" s="38">
        <f>приложение_4!F113</f>
        <v>115000</v>
      </c>
      <c r="E71" s="38">
        <f>приложение_4!G113</f>
        <v>115000</v>
      </c>
    </row>
    <row r="72" spans="1:5" ht="27">
      <c r="A72" s="69" t="s">
        <v>98</v>
      </c>
      <c r="B72" s="35" t="s">
        <v>97</v>
      </c>
      <c r="C72" s="59"/>
      <c r="D72" s="39">
        <f>D73+D86</f>
        <v>14629885</v>
      </c>
      <c r="E72" s="39">
        <f>E73+E86</f>
        <v>14629885</v>
      </c>
    </row>
    <row r="73" spans="1:5" ht="41.25">
      <c r="A73" s="69" t="s">
        <v>100</v>
      </c>
      <c r="B73" s="49" t="s">
        <v>99</v>
      </c>
      <c r="C73" s="59"/>
      <c r="D73" s="39">
        <f>D74</f>
        <v>12947693</v>
      </c>
      <c r="E73" s="39">
        <f>E74</f>
        <v>12947693</v>
      </c>
    </row>
    <row r="74" spans="1:5" ht="26.25">
      <c r="A74" s="156" t="s">
        <v>102</v>
      </c>
      <c r="B74" s="35" t="s">
        <v>101</v>
      </c>
      <c r="C74" s="59"/>
      <c r="D74" s="36">
        <f>D75+D80+D83</f>
        <v>12947693</v>
      </c>
      <c r="E74" s="36">
        <f>E75+E80+E83</f>
        <v>12947693</v>
      </c>
    </row>
    <row r="75" spans="1:5" ht="26.25">
      <c r="A75" s="157" t="s">
        <v>104</v>
      </c>
      <c r="B75" s="35" t="s">
        <v>103</v>
      </c>
      <c r="C75" s="59"/>
      <c r="D75" s="51">
        <f>D76+D78</f>
        <v>12185520</v>
      </c>
      <c r="E75" s="51">
        <f>E76+E78</f>
        <v>12185520</v>
      </c>
    </row>
    <row r="76" spans="1:5" ht="52.5">
      <c r="A76" s="28" t="s">
        <v>137</v>
      </c>
      <c r="B76" s="35" t="s">
        <v>103</v>
      </c>
      <c r="C76" s="59" t="s">
        <v>6</v>
      </c>
      <c r="D76" s="36">
        <f>D77</f>
        <v>10328725</v>
      </c>
      <c r="E76" s="36">
        <f>E77</f>
        <v>10328725</v>
      </c>
    </row>
    <row r="77" spans="1:5" ht="12.75">
      <c r="A77" s="28" t="s">
        <v>105</v>
      </c>
      <c r="B77" s="35" t="s">
        <v>103</v>
      </c>
      <c r="C77" s="59" t="s">
        <v>2</v>
      </c>
      <c r="D77" s="38">
        <f>приложение_4!F218</f>
        <v>10328725</v>
      </c>
      <c r="E77" s="38">
        <f>приложение_4!G218</f>
        <v>10328725</v>
      </c>
    </row>
    <row r="78" spans="1:5" ht="26.25">
      <c r="A78" s="28" t="s">
        <v>44</v>
      </c>
      <c r="B78" s="35" t="s">
        <v>103</v>
      </c>
      <c r="C78" s="59" t="s">
        <v>32</v>
      </c>
      <c r="D78" s="36">
        <f>D79</f>
        <v>1856795</v>
      </c>
      <c r="E78" s="36">
        <f>E79</f>
        <v>1856795</v>
      </c>
    </row>
    <row r="79" spans="1:5" ht="26.25">
      <c r="A79" s="28" t="s">
        <v>34</v>
      </c>
      <c r="B79" s="35" t="s">
        <v>103</v>
      </c>
      <c r="C79" s="59" t="s">
        <v>7</v>
      </c>
      <c r="D79" s="38">
        <f>приложение_4!F220</f>
        <v>1856795</v>
      </c>
      <c r="E79" s="38">
        <f>приложение_4!G220</f>
        <v>1856795</v>
      </c>
    </row>
    <row r="80" spans="1:5" ht="17.25" customHeight="1">
      <c r="A80" s="55" t="s">
        <v>180</v>
      </c>
      <c r="B80" s="35" t="s">
        <v>178</v>
      </c>
      <c r="C80" s="68"/>
      <c r="D80" s="36">
        <f>D81</f>
        <v>704173</v>
      </c>
      <c r="E80" s="36">
        <f>E81</f>
        <v>704173</v>
      </c>
    </row>
    <row r="81" spans="1:5" ht="26.25">
      <c r="A81" s="28" t="s">
        <v>44</v>
      </c>
      <c r="B81" s="35" t="s">
        <v>178</v>
      </c>
      <c r="C81" s="59" t="s">
        <v>32</v>
      </c>
      <c r="D81" s="36">
        <f>D82</f>
        <v>704173</v>
      </c>
      <c r="E81" s="36">
        <f>E82</f>
        <v>704173</v>
      </c>
    </row>
    <row r="82" spans="1:5" ht="26.25">
      <c r="A82" s="28" t="s">
        <v>34</v>
      </c>
      <c r="B82" s="35" t="s">
        <v>178</v>
      </c>
      <c r="C82" s="59" t="s">
        <v>7</v>
      </c>
      <c r="D82" s="38">
        <f>приложение_4!F223</f>
        <v>704173</v>
      </c>
      <c r="E82" s="38">
        <f>приложение_4!G223</f>
        <v>704173</v>
      </c>
    </row>
    <row r="83" spans="1:5" ht="26.25">
      <c r="A83" s="157" t="s">
        <v>181</v>
      </c>
      <c r="B83" s="35" t="s">
        <v>179</v>
      </c>
      <c r="C83" s="76"/>
      <c r="D83" s="51">
        <f>D84</f>
        <v>58000</v>
      </c>
      <c r="E83" s="51">
        <f>E84</f>
        <v>58000</v>
      </c>
    </row>
    <row r="84" spans="1:5" ht="26.25">
      <c r="A84" s="28" t="s">
        <v>44</v>
      </c>
      <c r="B84" s="35" t="s">
        <v>179</v>
      </c>
      <c r="C84" s="59" t="s">
        <v>32</v>
      </c>
      <c r="D84" s="36">
        <f>D85</f>
        <v>58000</v>
      </c>
      <c r="E84" s="36">
        <f>E85</f>
        <v>58000</v>
      </c>
    </row>
    <row r="85" spans="1:5" ht="26.25">
      <c r="A85" s="28" t="s">
        <v>34</v>
      </c>
      <c r="B85" s="35" t="s">
        <v>179</v>
      </c>
      <c r="C85" s="59" t="s">
        <v>7</v>
      </c>
      <c r="D85" s="38">
        <f>приложение_4!F226</f>
        <v>58000</v>
      </c>
      <c r="E85" s="38">
        <f>приложение_4!G226</f>
        <v>58000</v>
      </c>
    </row>
    <row r="86" spans="1:5" ht="41.25">
      <c r="A86" s="69" t="s">
        <v>107</v>
      </c>
      <c r="B86" s="49" t="s">
        <v>106</v>
      </c>
      <c r="C86" s="59"/>
      <c r="D86" s="39">
        <f>D87</f>
        <v>1682192</v>
      </c>
      <c r="E86" s="39">
        <f>E87</f>
        <v>1682192</v>
      </c>
    </row>
    <row r="87" spans="1:5" ht="26.25">
      <c r="A87" s="156" t="s">
        <v>109</v>
      </c>
      <c r="B87" s="35" t="s">
        <v>108</v>
      </c>
      <c r="C87" s="59"/>
      <c r="D87" s="36">
        <f>D88+D91</f>
        <v>1682192</v>
      </c>
      <c r="E87" s="36">
        <f>E88+E91</f>
        <v>1682192</v>
      </c>
    </row>
    <row r="88" spans="1:5" ht="26.25">
      <c r="A88" s="157" t="s">
        <v>104</v>
      </c>
      <c r="B88" s="35" t="s">
        <v>110</v>
      </c>
      <c r="C88" s="76"/>
      <c r="D88" s="51">
        <f>D89</f>
        <v>1382192</v>
      </c>
      <c r="E88" s="51">
        <f>E89</f>
        <v>1382192</v>
      </c>
    </row>
    <row r="89" spans="1:5" ht="52.5">
      <c r="A89" s="28" t="s">
        <v>137</v>
      </c>
      <c r="B89" s="35" t="s">
        <v>110</v>
      </c>
      <c r="C89" s="58" t="s">
        <v>6</v>
      </c>
      <c r="D89" s="34">
        <f>D90</f>
        <v>1382192</v>
      </c>
      <c r="E89" s="34">
        <f>E90</f>
        <v>1382192</v>
      </c>
    </row>
    <row r="90" spans="1:5" ht="12.75">
      <c r="A90" s="28" t="s">
        <v>105</v>
      </c>
      <c r="B90" s="35" t="s">
        <v>110</v>
      </c>
      <c r="C90" s="59" t="s">
        <v>2</v>
      </c>
      <c r="D90" s="38">
        <f>приложение_4!F231</f>
        <v>1382192</v>
      </c>
      <c r="E90" s="38">
        <f>приложение_4!G231</f>
        <v>1382192</v>
      </c>
    </row>
    <row r="91" spans="1:5" ht="26.25">
      <c r="A91" s="157" t="s">
        <v>180</v>
      </c>
      <c r="B91" s="35" t="s">
        <v>182</v>
      </c>
      <c r="C91" s="76"/>
      <c r="D91" s="51">
        <f>D92</f>
        <v>300000</v>
      </c>
      <c r="E91" s="51">
        <f>E92</f>
        <v>300000</v>
      </c>
    </row>
    <row r="92" spans="1:5" ht="26.25">
      <c r="A92" s="28" t="s">
        <v>44</v>
      </c>
      <c r="B92" s="35" t="s">
        <v>182</v>
      </c>
      <c r="C92" s="59" t="s">
        <v>32</v>
      </c>
      <c r="D92" s="34">
        <f>D93</f>
        <v>300000</v>
      </c>
      <c r="E92" s="34">
        <f>E93</f>
        <v>300000</v>
      </c>
    </row>
    <row r="93" spans="1:5" ht="26.25">
      <c r="A93" s="28" t="s">
        <v>34</v>
      </c>
      <c r="B93" s="35" t="s">
        <v>182</v>
      </c>
      <c r="C93" s="59" t="s">
        <v>7</v>
      </c>
      <c r="D93" s="38">
        <f>приложение_4!F234</f>
        <v>300000</v>
      </c>
      <c r="E93" s="38">
        <f>приложение_4!G234</f>
        <v>300000</v>
      </c>
    </row>
    <row r="94" spans="1:5" ht="41.25">
      <c r="A94" s="69" t="s">
        <v>130</v>
      </c>
      <c r="B94" s="49" t="s">
        <v>124</v>
      </c>
      <c r="C94" s="59"/>
      <c r="D94" s="39">
        <f>D95</f>
        <v>12032583.2</v>
      </c>
      <c r="E94" s="39">
        <f>E95</f>
        <v>12677042</v>
      </c>
    </row>
    <row r="95" spans="1:5" ht="39">
      <c r="A95" s="156" t="s">
        <v>126</v>
      </c>
      <c r="B95" s="35" t="s">
        <v>125</v>
      </c>
      <c r="C95" s="59"/>
      <c r="D95" s="36">
        <f>D96+D101+D106</f>
        <v>12032583.2</v>
      </c>
      <c r="E95" s="36">
        <f>E96+E101+E106</f>
        <v>12677042</v>
      </c>
    </row>
    <row r="96" spans="1:5" ht="26.25">
      <c r="A96" s="157" t="s">
        <v>104</v>
      </c>
      <c r="B96" s="35" t="s">
        <v>127</v>
      </c>
      <c r="C96" s="76"/>
      <c r="D96" s="51">
        <f>D97+D99</f>
        <v>8506829</v>
      </c>
      <c r="E96" s="51">
        <f>E97+E99</f>
        <v>8506829</v>
      </c>
    </row>
    <row r="97" spans="1:5" ht="52.5">
      <c r="A97" s="28" t="s">
        <v>137</v>
      </c>
      <c r="B97" s="35" t="s">
        <v>127</v>
      </c>
      <c r="C97" s="58" t="s">
        <v>6</v>
      </c>
      <c r="D97" s="34">
        <f>D98</f>
        <v>7952663</v>
      </c>
      <c r="E97" s="34">
        <f>E98</f>
        <v>7952663</v>
      </c>
    </row>
    <row r="98" spans="1:5" ht="12.75">
      <c r="A98" s="28" t="s">
        <v>105</v>
      </c>
      <c r="B98" s="35" t="s">
        <v>127</v>
      </c>
      <c r="C98" s="59" t="s">
        <v>2</v>
      </c>
      <c r="D98" s="38">
        <f>приложение_4!F269</f>
        <v>7952663</v>
      </c>
      <c r="E98" s="38">
        <f>приложение_4!G269</f>
        <v>7952663</v>
      </c>
    </row>
    <row r="99" spans="1:5" ht="26.25">
      <c r="A99" s="28" t="s">
        <v>44</v>
      </c>
      <c r="B99" s="35" t="s">
        <v>127</v>
      </c>
      <c r="C99" s="58" t="s">
        <v>32</v>
      </c>
      <c r="D99" s="34">
        <f>D100</f>
        <v>554166</v>
      </c>
      <c r="E99" s="34">
        <f>E100</f>
        <v>554166</v>
      </c>
    </row>
    <row r="100" spans="1:5" ht="26.25">
      <c r="A100" s="28" t="s">
        <v>34</v>
      </c>
      <c r="B100" s="35" t="s">
        <v>127</v>
      </c>
      <c r="C100" s="59" t="s">
        <v>7</v>
      </c>
      <c r="D100" s="38">
        <f>приложение_4!F271</f>
        <v>554166</v>
      </c>
      <c r="E100" s="38">
        <f>приложение_4!G271</f>
        <v>554166</v>
      </c>
    </row>
    <row r="101" spans="1:5" ht="26.25">
      <c r="A101" s="157" t="s">
        <v>209</v>
      </c>
      <c r="B101" s="35" t="s">
        <v>208</v>
      </c>
      <c r="C101" s="76"/>
      <c r="D101" s="51">
        <f>+D102+D104</f>
        <v>1513140</v>
      </c>
      <c r="E101" s="51">
        <f>+E102+E104</f>
        <v>1513140</v>
      </c>
    </row>
    <row r="102" spans="1:5" ht="52.5">
      <c r="A102" s="28" t="s">
        <v>137</v>
      </c>
      <c r="B102" s="35" t="s">
        <v>208</v>
      </c>
      <c r="C102" s="59" t="s">
        <v>6</v>
      </c>
      <c r="D102" s="36">
        <f>D103</f>
        <v>251750</v>
      </c>
      <c r="E102" s="36">
        <f>E103</f>
        <v>251750</v>
      </c>
    </row>
    <row r="103" spans="1:5" ht="12.75">
      <c r="A103" s="28" t="s">
        <v>105</v>
      </c>
      <c r="B103" s="35" t="s">
        <v>208</v>
      </c>
      <c r="C103" s="59" t="s">
        <v>2</v>
      </c>
      <c r="D103" s="38">
        <f>приложение_4!F274</f>
        <v>251750</v>
      </c>
      <c r="E103" s="38">
        <f>приложение_4!G274</f>
        <v>251750</v>
      </c>
    </row>
    <row r="104" spans="1:5" ht="26.25">
      <c r="A104" s="28" t="s">
        <v>44</v>
      </c>
      <c r="B104" s="35" t="s">
        <v>208</v>
      </c>
      <c r="C104" s="59" t="s">
        <v>32</v>
      </c>
      <c r="D104" s="36">
        <f>D105</f>
        <v>1261390</v>
      </c>
      <c r="E104" s="36">
        <f>E105</f>
        <v>1261390</v>
      </c>
    </row>
    <row r="105" spans="1:5" ht="26.25">
      <c r="A105" s="28" t="s">
        <v>34</v>
      </c>
      <c r="B105" s="35" t="s">
        <v>208</v>
      </c>
      <c r="C105" s="59" t="s">
        <v>7</v>
      </c>
      <c r="D105" s="38">
        <f>приложение_4!F276</f>
        <v>1261390</v>
      </c>
      <c r="E105" s="38">
        <f>приложение_4!G276</f>
        <v>1261390</v>
      </c>
    </row>
    <row r="106" spans="1:5" ht="39">
      <c r="A106" s="157" t="s">
        <v>224</v>
      </c>
      <c r="B106" s="35" t="s">
        <v>199</v>
      </c>
      <c r="C106" s="76"/>
      <c r="D106" s="51">
        <f>D107</f>
        <v>2012614.2</v>
      </c>
      <c r="E106" s="51">
        <f>E107</f>
        <v>2657073</v>
      </c>
    </row>
    <row r="107" spans="1:5" ht="26.25">
      <c r="A107" s="28" t="s">
        <v>44</v>
      </c>
      <c r="B107" s="35" t="s">
        <v>199</v>
      </c>
      <c r="C107" s="59" t="s">
        <v>32</v>
      </c>
      <c r="D107" s="36">
        <f>D108</f>
        <v>2012614.2</v>
      </c>
      <c r="E107" s="36">
        <f>E108</f>
        <v>2657073</v>
      </c>
    </row>
    <row r="108" spans="1:5" ht="26.25">
      <c r="A108" s="28" t="s">
        <v>34</v>
      </c>
      <c r="B108" s="35" t="s">
        <v>199</v>
      </c>
      <c r="C108" s="59" t="s">
        <v>7</v>
      </c>
      <c r="D108" s="38">
        <f>приложение_4!F279</f>
        <v>2012614.2</v>
      </c>
      <c r="E108" s="38">
        <f>приложение_4!G279</f>
        <v>2657073</v>
      </c>
    </row>
    <row r="109" spans="1:5" ht="41.25">
      <c r="A109" s="69" t="s">
        <v>241</v>
      </c>
      <c r="B109" s="56" t="s">
        <v>83</v>
      </c>
      <c r="C109" s="58"/>
      <c r="D109" s="33">
        <f>D110</f>
        <v>22973618</v>
      </c>
      <c r="E109" s="33">
        <f>E110</f>
        <v>21745233.47</v>
      </c>
    </row>
    <row r="110" spans="1:5" ht="26.25">
      <c r="A110" s="156" t="s">
        <v>85</v>
      </c>
      <c r="B110" s="32" t="s">
        <v>84</v>
      </c>
      <c r="C110" s="58"/>
      <c r="D110" s="34">
        <f>D111+D116+D119+D122</f>
        <v>22973618</v>
      </c>
      <c r="E110" s="34">
        <f>E111+E116+E119+E122</f>
        <v>21745233.47</v>
      </c>
    </row>
    <row r="111" spans="1:5" ht="12.75">
      <c r="A111" s="157" t="s">
        <v>82</v>
      </c>
      <c r="B111" s="35" t="s">
        <v>86</v>
      </c>
      <c r="C111" s="76"/>
      <c r="D111" s="51">
        <f>D112+D114</f>
        <v>5920925.9</v>
      </c>
      <c r="E111" s="51">
        <f>E112+E114</f>
        <v>6078875.9</v>
      </c>
    </row>
    <row r="112" spans="1:5" ht="26.25">
      <c r="A112" s="28" t="s">
        <v>44</v>
      </c>
      <c r="B112" s="32" t="s">
        <v>86</v>
      </c>
      <c r="C112" s="58" t="s">
        <v>32</v>
      </c>
      <c r="D112" s="34">
        <f>D113</f>
        <v>5915925.9</v>
      </c>
      <c r="E112" s="34">
        <f>E113</f>
        <v>6073875.9</v>
      </c>
    </row>
    <row r="113" spans="1:5" ht="26.25">
      <c r="A113" s="28" t="s">
        <v>34</v>
      </c>
      <c r="B113" s="32" t="s">
        <v>86</v>
      </c>
      <c r="C113" s="58" t="s">
        <v>7</v>
      </c>
      <c r="D113" s="44">
        <f>приложение_4!F182</f>
        <v>5915925.9</v>
      </c>
      <c r="E113" s="44">
        <f>приложение_4!G182</f>
        <v>6073875.9</v>
      </c>
    </row>
    <row r="114" spans="1:5" ht="12.75">
      <c r="A114" s="28" t="s">
        <v>36</v>
      </c>
      <c r="B114" s="32" t="s">
        <v>86</v>
      </c>
      <c r="C114" s="58" t="s">
        <v>35</v>
      </c>
      <c r="D114" s="34">
        <f>D115</f>
        <v>5000</v>
      </c>
      <c r="E114" s="34">
        <f>E115</f>
        <v>5000</v>
      </c>
    </row>
    <row r="115" spans="1:5" ht="12.75">
      <c r="A115" s="28" t="s">
        <v>38</v>
      </c>
      <c r="B115" s="32" t="s">
        <v>86</v>
      </c>
      <c r="C115" s="58" t="s">
        <v>37</v>
      </c>
      <c r="D115" s="44">
        <f>приложение_4!F184</f>
        <v>5000</v>
      </c>
      <c r="E115" s="44">
        <f>приложение_4!G184</f>
        <v>5000</v>
      </c>
    </row>
    <row r="116" spans="1:5" ht="26.25">
      <c r="A116" s="157" t="s">
        <v>88</v>
      </c>
      <c r="B116" s="35" t="s">
        <v>87</v>
      </c>
      <c r="C116" s="76"/>
      <c r="D116" s="51">
        <f>D117</f>
        <v>1061200</v>
      </c>
      <c r="E116" s="51">
        <f>E117</f>
        <v>1103600</v>
      </c>
    </row>
    <row r="117" spans="1:5" ht="26.25">
      <c r="A117" s="28" t="s">
        <v>44</v>
      </c>
      <c r="B117" s="32" t="s">
        <v>87</v>
      </c>
      <c r="C117" s="58" t="s">
        <v>32</v>
      </c>
      <c r="D117" s="34">
        <f>D118</f>
        <v>1061200</v>
      </c>
      <c r="E117" s="34">
        <f>E118</f>
        <v>1103600</v>
      </c>
    </row>
    <row r="118" spans="1:5" ht="26.25">
      <c r="A118" s="28" t="s">
        <v>34</v>
      </c>
      <c r="B118" s="32" t="s">
        <v>87</v>
      </c>
      <c r="C118" s="58" t="s">
        <v>7</v>
      </c>
      <c r="D118" s="44">
        <f>приложение_4!F187</f>
        <v>1061200</v>
      </c>
      <c r="E118" s="44">
        <f>приложение_4!G187</f>
        <v>1103600</v>
      </c>
    </row>
    <row r="119" spans="1:5" ht="26.25">
      <c r="A119" s="157" t="s">
        <v>90</v>
      </c>
      <c r="B119" s="35" t="s">
        <v>89</v>
      </c>
      <c r="C119" s="76"/>
      <c r="D119" s="51">
        <f>D120</f>
        <v>913250</v>
      </c>
      <c r="E119" s="51">
        <f>E120</f>
        <v>934780</v>
      </c>
    </row>
    <row r="120" spans="1:5" ht="26.25">
      <c r="A120" s="28" t="s">
        <v>44</v>
      </c>
      <c r="B120" s="32" t="s">
        <v>89</v>
      </c>
      <c r="C120" s="58" t="s">
        <v>32</v>
      </c>
      <c r="D120" s="34">
        <f>D121</f>
        <v>913250</v>
      </c>
      <c r="E120" s="34">
        <f>E121</f>
        <v>934780</v>
      </c>
    </row>
    <row r="121" spans="1:5" ht="26.25">
      <c r="A121" s="28" t="s">
        <v>34</v>
      </c>
      <c r="B121" s="32" t="s">
        <v>89</v>
      </c>
      <c r="C121" s="58" t="s">
        <v>7</v>
      </c>
      <c r="D121" s="44">
        <f>приложение_4!F190</f>
        <v>913250</v>
      </c>
      <c r="E121" s="44">
        <f>приложение_4!G190</f>
        <v>934780</v>
      </c>
    </row>
    <row r="122" spans="1:5" ht="12.75">
      <c r="A122" s="157" t="s">
        <v>92</v>
      </c>
      <c r="B122" s="35" t="s">
        <v>91</v>
      </c>
      <c r="C122" s="76"/>
      <c r="D122" s="51">
        <f>D123</f>
        <v>15078242.100000001</v>
      </c>
      <c r="E122" s="51">
        <f>E123</f>
        <v>13627977.57</v>
      </c>
    </row>
    <row r="123" spans="1:5" ht="26.25">
      <c r="A123" s="28" t="s">
        <v>44</v>
      </c>
      <c r="B123" s="32" t="s">
        <v>91</v>
      </c>
      <c r="C123" s="58" t="s">
        <v>32</v>
      </c>
      <c r="D123" s="34">
        <f>D124</f>
        <v>15078242.100000001</v>
      </c>
      <c r="E123" s="34">
        <f>E124</f>
        <v>13627977.57</v>
      </c>
    </row>
    <row r="124" spans="1:5" ht="26.25">
      <c r="A124" s="28" t="s">
        <v>34</v>
      </c>
      <c r="B124" s="32" t="s">
        <v>91</v>
      </c>
      <c r="C124" s="58" t="s">
        <v>7</v>
      </c>
      <c r="D124" s="44">
        <f>приложение_4!F193</f>
        <v>15078242.100000001</v>
      </c>
      <c r="E124" s="44">
        <f>приложение_4!G193</f>
        <v>13627977.57</v>
      </c>
    </row>
    <row r="125" spans="1:5" ht="27">
      <c r="A125" s="69" t="s">
        <v>255</v>
      </c>
      <c r="B125" s="56" t="s">
        <v>254</v>
      </c>
      <c r="C125" s="58"/>
      <c r="D125" s="33">
        <f>D126</f>
        <v>9556738.92</v>
      </c>
      <c r="E125" s="33">
        <f>E126</f>
        <v>9556738.91</v>
      </c>
    </row>
    <row r="126" spans="1:5" ht="26.25">
      <c r="A126" s="156" t="s">
        <v>414</v>
      </c>
      <c r="B126" s="32" t="s">
        <v>416</v>
      </c>
      <c r="C126" s="58"/>
      <c r="D126" s="34">
        <f aca="true" t="shared" si="1" ref="D126:E128">D127</f>
        <v>9556738.92</v>
      </c>
      <c r="E126" s="34">
        <f t="shared" si="1"/>
        <v>9556738.91</v>
      </c>
    </row>
    <row r="127" spans="1:5" ht="26.25">
      <c r="A127" s="157" t="s">
        <v>415</v>
      </c>
      <c r="B127" s="35" t="s">
        <v>417</v>
      </c>
      <c r="C127" s="76"/>
      <c r="D127" s="51">
        <f t="shared" si="1"/>
        <v>9556738.92</v>
      </c>
      <c r="E127" s="51">
        <f t="shared" si="1"/>
        <v>9556738.91</v>
      </c>
    </row>
    <row r="128" spans="1:5" ht="26.25">
      <c r="A128" s="28" t="s">
        <v>44</v>
      </c>
      <c r="B128" s="32" t="s">
        <v>417</v>
      </c>
      <c r="C128" s="58" t="s">
        <v>32</v>
      </c>
      <c r="D128" s="34">
        <f t="shared" si="1"/>
        <v>9556738.92</v>
      </c>
      <c r="E128" s="34">
        <f t="shared" si="1"/>
        <v>9556738.91</v>
      </c>
    </row>
    <row r="129" spans="1:5" ht="26.25">
      <c r="A129" s="28" t="s">
        <v>34</v>
      </c>
      <c r="B129" s="32" t="s">
        <v>417</v>
      </c>
      <c r="C129" s="58" t="s">
        <v>7</v>
      </c>
      <c r="D129" s="44">
        <f>приложение_4!F198</f>
        <v>9556738.92</v>
      </c>
      <c r="E129" s="44">
        <f>приложение_4!G198</f>
        <v>9556738.91</v>
      </c>
    </row>
    <row r="130" spans="1:5" ht="54.75">
      <c r="A130" s="69" t="s">
        <v>272</v>
      </c>
      <c r="B130" s="49" t="s">
        <v>273</v>
      </c>
      <c r="C130" s="59"/>
      <c r="D130" s="33">
        <f aca="true" t="shared" si="2" ref="D130:E133">D131</f>
        <v>1010000</v>
      </c>
      <c r="E130" s="33">
        <f t="shared" si="2"/>
        <v>1010000</v>
      </c>
    </row>
    <row r="131" spans="1:5" ht="26.25">
      <c r="A131" s="156" t="s">
        <v>274</v>
      </c>
      <c r="B131" s="35" t="s">
        <v>275</v>
      </c>
      <c r="C131" s="59"/>
      <c r="D131" s="34">
        <f t="shared" si="2"/>
        <v>1010000</v>
      </c>
      <c r="E131" s="34">
        <f t="shared" si="2"/>
        <v>1010000</v>
      </c>
    </row>
    <row r="132" spans="1:5" ht="12.75">
      <c r="A132" s="157" t="s">
        <v>277</v>
      </c>
      <c r="B132" s="35" t="s">
        <v>276</v>
      </c>
      <c r="C132" s="76"/>
      <c r="D132" s="51">
        <f t="shared" si="2"/>
        <v>1010000</v>
      </c>
      <c r="E132" s="51">
        <f t="shared" si="2"/>
        <v>1010000</v>
      </c>
    </row>
    <row r="133" spans="1:5" ht="26.25">
      <c r="A133" s="28" t="s">
        <v>44</v>
      </c>
      <c r="B133" s="32" t="s">
        <v>276</v>
      </c>
      <c r="C133" s="58" t="s">
        <v>32</v>
      </c>
      <c r="D133" s="34">
        <f t="shared" si="2"/>
        <v>1010000</v>
      </c>
      <c r="E133" s="34">
        <f t="shared" si="2"/>
        <v>1010000</v>
      </c>
    </row>
    <row r="134" spans="1:5" ht="26.25">
      <c r="A134" s="28" t="s">
        <v>34</v>
      </c>
      <c r="B134" s="32" t="s">
        <v>276</v>
      </c>
      <c r="C134" s="58" t="s">
        <v>7</v>
      </c>
      <c r="D134" s="44">
        <f>приложение_4!F286</f>
        <v>1010000</v>
      </c>
      <c r="E134" s="44">
        <f>приложение_4!G286</f>
        <v>1010000</v>
      </c>
    </row>
    <row r="135" spans="1:5" ht="41.25">
      <c r="A135" s="69" t="s">
        <v>150</v>
      </c>
      <c r="B135" s="56" t="s">
        <v>65</v>
      </c>
      <c r="C135" s="62"/>
      <c r="D135" s="80">
        <f>D136</f>
        <v>30765953</v>
      </c>
      <c r="E135" s="80">
        <f>E136</f>
        <v>32752742</v>
      </c>
    </row>
    <row r="136" spans="1:5" ht="26.25">
      <c r="A136" s="156" t="s">
        <v>67</v>
      </c>
      <c r="B136" s="32" t="s">
        <v>66</v>
      </c>
      <c r="C136" s="58"/>
      <c r="D136" s="51">
        <f>D137+D140+D143+D146</f>
        <v>30765953</v>
      </c>
      <c r="E136" s="51">
        <f>E137+E140+E143+E146</f>
        <v>32752742</v>
      </c>
    </row>
    <row r="137" spans="1:5" ht="12.75">
      <c r="A137" s="157" t="s">
        <v>69</v>
      </c>
      <c r="B137" s="32" t="s">
        <v>68</v>
      </c>
      <c r="C137" s="58"/>
      <c r="D137" s="51">
        <f>D138</f>
        <v>19543300</v>
      </c>
      <c r="E137" s="51">
        <f>E138</f>
        <v>20252300</v>
      </c>
    </row>
    <row r="138" spans="1:5" ht="26.25">
      <c r="A138" s="28" t="s">
        <v>44</v>
      </c>
      <c r="B138" s="32" t="s">
        <v>68</v>
      </c>
      <c r="C138" s="58" t="s">
        <v>32</v>
      </c>
      <c r="D138" s="51">
        <f>D139</f>
        <v>19543300</v>
      </c>
      <c r="E138" s="51">
        <f>E139</f>
        <v>20252300</v>
      </c>
    </row>
    <row r="139" spans="1:5" ht="26.25">
      <c r="A139" s="28" t="s">
        <v>34</v>
      </c>
      <c r="B139" s="32" t="s">
        <v>68</v>
      </c>
      <c r="C139" s="58" t="s">
        <v>7</v>
      </c>
      <c r="D139" s="38">
        <f>приложение_4!F120</f>
        <v>19543300</v>
      </c>
      <c r="E139" s="38">
        <f>приложение_4!G120</f>
        <v>20252300</v>
      </c>
    </row>
    <row r="140" spans="1:5" ht="26.25">
      <c r="A140" s="157" t="s">
        <v>71</v>
      </c>
      <c r="B140" s="32" t="s">
        <v>70</v>
      </c>
      <c r="C140" s="58"/>
      <c r="D140" s="51">
        <f>D141</f>
        <v>9200963</v>
      </c>
      <c r="E140" s="51">
        <f>E141</f>
        <v>10314112</v>
      </c>
    </row>
    <row r="141" spans="1:5" ht="26.25">
      <c r="A141" s="87" t="s">
        <v>44</v>
      </c>
      <c r="B141" s="32" t="s">
        <v>70</v>
      </c>
      <c r="C141" s="58" t="s">
        <v>32</v>
      </c>
      <c r="D141" s="51">
        <f>D142</f>
        <v>9200963</v>
      </c>
      <c r="E141" s="51">
        <f>E142</f>
        <v>10314112</v>
      </c>
    </row>
    <row r="142" spans="1:5" ht="26.25">
      <c r="A142" s="87" t="s">
        <v>34</v>
      </c>
      <c r="B142" s="32" t="s">
        <v>70</v>
      </c>
      <c r="C142" s="58" t="s">
        <v>7</v>
      </c>
      <c r="D142" s="38">
        <f>приложение_4!F123</f>
        <v>9200963</v>
      </c>
      <c r="E142" s="38">
        <f>приложение_4!G123</f>
        <v>10314112</v>
      </c>
    </row>
    <row r="143" spans="1:5" ht="12.75">
      <c r="A143" s="157" t="s">
        <v>171</v>
      </c>
      <c r="B143" s="32" t="s">
        <v>151</v>
      </c>
      <c r="C143" s="58"/>
      <c r="D143" s="51">
        <f>D144</f>
        <v>186000</v>
      </c>
      <c r="E143" s="51">
        <f>E144</f>
        <v>186000</v>
      </c>
    </row>
    <row r="144" spans="1:5" ht="26.25">
      <c r="A144" s="28" t="s">
        <v>33</v>
      </c>
      <c r="B144" s="32" t="s">
        <v>151</v>
      </c>
      <c r="C144" s="58" t="s">
        <v>32</v>
      </c>
      <c r="D144" s="51">
        <f>D145</f>
        <v>186000</v>
      </c>
      <c r="E144" s="51">
        <f>E145</f>
        <v>186000</v>
      </c>
    </row>
    <row r="145" spans="1:5" ht="26.25">
      <c r="A145" s="28" t="s">
        <v>34</v>
      </c>
      <c r="B145" s="32" t="s">
        <v>151</v>
      </c>
      <c r="C145" s="58" t="s">
        <v>7</v>
      </c>
      <c r="D145" s="38">
        <f>приложение_4!F126</f>
        <v>186000</v>
      </c>
      <c r="E145" s="38">
        <f>приложение_4!G126</f>
        <v>186000</v>
      </c>
    </row>
    <row r="146" spans="1:5" ht="39">
      <c r="A146" s="157" t="s">
        <v>145</v>
      </c>
      <c r="B146" s="32" t="s">
        <v>72</v>
      </c>
      <c r="C146" s="58"/>
      <c r="D146" s="51">
        <f>D147</f>
        <v>1835690</v>
      </c>
      <c r="E146" s="51">
        <f>E147</f>
        <v>2000330</v>
      </c>
    </row>
    <row r="147" spans="1:5" ht="26.25">
      <c r="A147" s="28" t="s">
        <v>33</v>
      </c>
      <c r="B147" s="32" t="s">
        <v>72</v>
      </c>
      <c r="C147" s="58" t="s">
        <v>32</v>
      </c>
      <c r="D147" s="51">
        <f>D148</f>
        <v>1835690</v>
      </c>
      <c r="E147" s="51">
        <f>E148</f>
        <v>2000330</v>
      </c>
    </row>
    <row r="148" spans="1:5" ht="26.25">
      <c r="A148" s="28" t="s">
        <v>34</v>
      </c>
      <c r="B148" s="32" t="s">
        <v>72</v>
      </c>
      <c r="C148" s="58" t="s">
        <v>7</v>
      </c>
      <c r="D148" s="38">
        <f>приложение_4!F129</f>
        <v>1835690</v>
      </c>
      <c r="E148" s="38">
        <f>приложение_4!G129</f>
        <v>2000330</v>
      </c>
    </row>
    <row r="149" spans="1:5" ht="41.25">
      <c r="A149" s="69" t="s">
        <v>184</v>
      </c>
      <c r="B149" s="66" t="s">
        <v>185</v>
      </c>
      <c r="C149" s="58"/>
      <c r="D149" s="39">
        <f>D150+D156+D163</f>
        <v>2062292</v>
      </c>
      <c r="E149" s="39">
        <f>E150+E156+E163</f>
        <v>2062292</v>
      </c>
    </row>
    <row r="150" spans="1:5" ht="26.25">
      <c r="A150" s="156" t="s">
        <v>189</v>
      </c>
      <c r="B150" s="32" t="s">
        <v>186</v>
      </c>
      <c r="C150" s="58"/>
      <c r="D150" s="36">
        <f>D151</f>
        <v>706892</v>
      </c>
      <c r="E150" s="36">
        <f>E151</f>
        <v>706892</v>
      </c>
    </row>
    <row r="151" spans="1:5" ht="12.75">
      <c r="A151" s="157" t="s">
        <v>188</v>
      </c>
      <c r="B151" s="32" t="s">
        <v>187</v>
      </c>
      <c r="C151" s="58"/>
      <c r="D151" s="51">
        <f>D152+D154</f>
        <v>706892</v>
      </c>
      <c r="E151" s="51">
        <f>E152+E154</f>
        <v>706892</v>
      </c>
    </row>
    <row r="152" spans="1:5" ht="26.25">
      <c r="A152" s="28" t="s">
        <v>44</v>
      </c>
      <c r="B152" s="32" t="s">
        <v>187</v>
      </c>
      <c r="C152" s="58" t="s">
        <v>32</v>
      </c>
      <c r="D152" s="36">
        <f>D153</f>
        <v>500000</v>
      </c>
      <c r="E152" s="36">
        <f>E153</f>
        <v>500000</v>
      </c>
    </row>
    <row r="153" spans="1:5" ht="26.25">
      <c r="A153" s="28" t="s">
        <v>34</v>
      </c>
      <c r="B153" s="32" t="s">
        <v>187</v>
      </c>
      <c r="C153" s="58" t="s">
        <v>7</v>
      </c>
      <c r="D153" s="38">
        <f>приложение_4!F48</f>
        <v>500000</v>
      </c>
      <c r="E153" s="38">
        <f>приложение_4!G48</f>
        <v>500000</v>
      </c>
    </row>
    <row r="154" spans="1:5" ht="12.75">
      <c r="A154" s="28" t="s">
        <v>129</v>
      </c>
      <c r="B154" s="32" t="s">
        <v>187</v>
      </c>
      <c r="C154" s="58" t="s">
        <v>93</v>
      </c>
      <c r="D154" s="36">
        <f>D155</f>
        <v>206892</v>
      </c>
      <c r="E154" s="36">
        <f>E155</f>
        <v>206892</v>
      </c>
    </row>
    <row r="155" spans="1:5" ht="12.75">
      <c r="A155" s="28" t="s">
        <v>95</v>
      </c>
      <c r="B155" s="32" t="s">
        <v>187</v>
      </c>
      <c r="C155" s="58" t="s">
        <v>94</v>
      </c>
      <c r="D155" s="38">
        <f>приложение_4!F50</f>
        <v>206892</v>
      </c>
      <c r="E155" s="38">
        <f>приложение_4!G50</f>
        <v>206892</v>
      </c>
    </row>
    <row r="156" spans="1:5" ht="26.25">
      <c r="A156" s="72" t="s">
        <v>190</v>
      </c>
      <c r="B156" s="32" t="s">
        <v>192</v>
      </c>
      <c r="C156" s="58"/>
      <c r="D156" s="36">
        <f>D157+D160</f>
        <v>375400</v>
      </c>
      <c r="E156" s="36">
        <f>E157+E160</f>
        <v>375400</v>
      </c>
    </row>
    <row r="157" spans="1:5" ht="26.25">
      <c r="A157" s="157" t="s">
        <v>238</v>
      </c>
      <c r="B157" s="32" t="s">
        <v>193</v>
      </c>
      <c r="C157" s="58"/>
      <c r="D157" s="51">
        <f>D158</f>
        <v>355400</v>
      </c>
      <c r="E157" s="51">
        <f>E158</f>
        <v>355400</v>
      </c>
    </row>
    <row r="158" spans="1:5" ht="26.25">
      <c r="A158" s="28" t="s">
        <v>44</v>
      </c>
      <c r="B158" s="32" t="s">
        <v>193</v>
      </c>
      <c r="C158" s="58" t="s">
        <v>32</v>
      </c>
      <c r="D158" s="36">
        <f>D159</f>
        <v>355400</v>
      </c>
      <c r="E158" s="36">
        <f>E159</f>
        <v>355400</v>
      </c>
    </row>
    <row r="159" spans="1:5" ht="26.25">
      <c r="A159" s="28" t="s">
        <v>34</v>
      </c>
      <c r="B159" s="32" t="s">
        <v>193</v>
      </c>
      <c r="C159" s="58" t="s">
        <v>7</v>
      </c>
      <c r="D159" s="38">
        <f>приложение_4!F54+приложение_4!F203</f>
        <v>355400</v>
      </c>
      <c r="E159" s="38">
        <f>приложение_4!G54+приложение_4!G203</f>
        <v>355400</v>
      </c>
    </row>
    <row r="160" spans="1:5" ht="12.75">
      <c r="A160" s="157" t="s">
        <v>223</v>
      </c>
      <c r="B160" s="32" t="s">
        <v>194</v>
      </c>
      <c r="C160" s="58"/>
      <c r="D160" s="36">
        <f>D161</f>
        <v>20000</v>
      </c>
      <c r="E160" s="36">
        <f>E161</f>
        <v>20000</v>
      </c>
    </row>
    <row r="161" spans="1:5" ht="12.75">
      <c r="A161" s="28" t="s">
        <v>129</v>
      </c>
      <c r="B161" s="32" t="s">
        <v>194</v>
      </c>
      <c r="C161" s="58" t="s">
        <v>93</v>
      </c>
      <c r="D161" s="36">
        <f>D162</f>
        <v>20000</v>
      </c>
      <c r="E161" s="36">
        <f>E162</f>
        <v>20000</v>
      </c>
    </row>
    <row r="162" spans="1:5" ht="12.75">
      <c r="A162" s="28" t="s">
        <v>95</v>
      </c>
      <c r="B162" s="32" t="s">
        <v>194</v>
      </c>
      <c r="C162" s="58" t="s">
        <v>94</v>
      </c>
      <c r="D162" s="38">
        <f>приложение_4!F262</f>
        <v>20000</v>
      </c>
      <c r="E162" s="38">
        <f>приложение_4!G262</f>
        <v>20000</v>
      </c>
    </row>
    <row r="163" spans="1:5" ht="12.75">
      <c r="A163" s="72" t="s">
        <v>195</v>
      </c>
      <c r="B163" s="32" t="s">
        <v>196</v>
      </c>
      <c r="C163" s="58"/>
      <c r="D163" s="36">
        <f aca="true" t="shared" si="3" ref="D163:E165">D164</f>
        <v>980000</v>
      </c>
      <c r="E163" s="36">
        <f t="shared" si="3"/>
        <v>980000</v>
      </c>
    </row>
    <row r="164" spans="1:5" ht="12.75">
      <c r="A164" s="157" t="s">
        <v>197</v>
      </c>
      <c r="B164" s="32" t="s">
        <v>198</v>
      </c>
      <c r="C164" s="58"/>
      <c r="D164" s="36">
        <f t="shared" si="3"/>
        <v>980000</v>
      </c>
      <c r="E164" s="36">
        <f t="shared" si="3"/>
        <v>980000</v>
      </c>
    </row>
    <row r="165" spans="1:5" ht="26.25">
      <c r="A165" s="28" t="s">
        <v>44</v>
      </c>
      <c r="B165" s="32" t="s">
        <v>198</v>
      </c>
      <c r="C165" s="58" t="s">
        <v>32</v>
      </c>
      <c r="D165" s="36">
        <f t="shared" si="3"/>
        <v>980000</v>
      </c>
      <c r="E165" s="36">
        <f t="shared" si="3"/>
        <v>980000</v>
      </c>
    </row>
    <row r="166" spans="1:5" ht="26.25">
      <c r="A166" s="28" t="s">
        <v>34</v>
      </c>
      <c r="B166" s="32" t="s">
        <v>198</v>
      </c>
      <c r="C166" s="58" t="s">
        <v>7</v>
      </c>
      <c r="D166" s="38">
        <f>приложение_4!F58</f>
        <v>980000</v>
      </c>
      <c r="E166" s="38">
        <f>приложение_4!G58</f>
        <v>980000</v>
      </c>
    </row>
    <row r="167" spans="1:5" ht="41.25">
      <c r="A167" s="69" t="s">
        <v>139</v>
      </c>
      <c r="B167" s="56" t="s">
        <v>79</v>
      </c>
      <c r="C167" s="58"/>
      <c r="D167" s="33">
        <f>D168</f>
        <v>19133888.15</v>
      </c>
      <c r="E167" s="33">
        <f>E168</f>
        <v>19133888.15</v>
      </c>
    </row>
    <row r="168" spans="1:5" ht="26.25">
      <c r="A168" s="156" t="s">
        <v>135</v>
      </c>
      <c r="B168" s="32" t="s">
        <v>80</v>
      </c>
      <c r="C168" s="58"/>
      <c r="D168" s="36">
        <f>D169+D174</f>
        <v>19133888.15</v>
      </c>
      <c r="E168" s="36">
        <f>E169+E174</f>
        <v>19133888.15</v>
      </c>
    </row>
    <row r="169" spans="1:5" ht="12.75">
      <c r="A169" s="157" t="s">
        <v>81</v>
      </c>
      <c r="B169" s="32" t="s">
        <v>131</v>
      </c>
      <c r="C169" s="58"/>
      <c r="D169" s="36">
        <f>D170+D173</f>
        <v>14900000</v>
      </c>
      <c r="E169" s="36">
        <f>E170+E173</f>
        <v>14900000</v>
      </c>
    </row>
    <row r="170" spans="1:5" ht="26.25">
      <c r="A170" s="28" t="s">
        <v>44</v>
      </c>
      <c r="B170" s="32" t="s">
        <v>131</v>
      </c>
      <c r="C170" s="58" t="s">
        <v>32</v>
      </c>
      <c r="D170" s="36">
        <f>D171</f>
        <v>2900000</v>
      </c>
      <c r="E170" s="36">
        <f>E171</f>
        <v>2900000</v>
      </c>
    </row>
    <row r="171" spans="1:5" ht="26.25">
      <c r="A171" s="28" t="s">
        <v>34</v>
      </c>
      <c r="B171" s="32" t="s">
        <v>131</v>
      </c>
      <c r="C171" s="58" t="s">
        <v>7</v>
      </c>
      <c r="D171" s="38">
        <f>приложение_4!F166</f>
        <v>2900000</v>
      </c>
      <c r="E171" s="38">
        <f>приложение_4!G166</f>
        <v>2900000</v>
      </c>
    </row>
    <row r="172" spans="1:5" ht="12.75">
      <c r="A172" s="28" t="s">
        <v>36</v>
      </c>
      <c r="B172" s="32" t="s">
        <v>131</v>
      </c>
      <c r="C172" s="58" t="s">
        <v>35</v>
      </c>
      <c r="D172" s="36">
        <f>D173</f>
        <v>12000000</v>
      </c>
      <c r="E172" s="36">
        <f>E173</f>
        <v>12000000</v>
      </c>
    </row>
    <row r="173" spans="1:5" ht="39">
      <c r="A173" s="28" t="s">
        <v>210</v>
      </c>
      <c r="B173" s="32" t="s">
        <v>131</v>
      </c>
      <c r="C173" s="58" t="s">
        <v>78</v>
      </c>
      <c r="D173" s="38">
        <f>приложение_4!F168</f>
        <v>12000000</v>
      </c>
      <c r="E173" s="38">
        <f>приложение_4!G168</f>
        <v>12000000</v>
      </c>
    </row>
    <row r="174" spans="1:5" ht="144.75">
      <c r="A174" s="157" t="s">
        <v>436</v>
      </c>
      <c r="B174" s="32" t="s">
        <v>289</v>
      </c>
      <c r="C174" s="76"/>
      <c r="D174" s="51">
        <f>D175</f>
        <v>4233888.15</v>
      </c>
      <c r="E174" s="51">
        <f>E175</f>
        <v>4233888.15</v>
      </c>
    </row>
    <row r="175" spans="1:5" ht="26.25">
      <c r="A175" s="87" t="s">
        <v>44</v>
      </c>
      <c r="B175" s="32" t="s">
        <v>289</v>
      </c>
      <c r="C175" s="58" t="s">
        <v>32</v>
      </c>
      <c r="D175" s="36">
        <f>D176</f>
        <v>4233888.15</v>
      </c>
      <c r="E175" s="36">
        <f>E176</f>
        <v>4233888.15</v>
      </c>
    </row>
    <row r="176" spans="1:5" ht="26.25">
      <c r="A176" s="87" t="s">
        <v>34</v>
      </c>
      <c r="B176" s="32" t="s">
        <v>289</v>
      </c>
      <c r="C176" s="58" t="s">
        <v>7</v>
      </c>
      <c r="D176" s="38">
        <f>приложение_4!F171</f>
        <v>4233888.15</v>
      </c>
      <c r="E176" s="38">
        <f>приложение_4!G171</f>
        <v>4233888.15</v>
      </c>
    </row>
    <row r="177" spans="1:5" ht="41.25">
      <c r="A177" s="69" t="s">
        <v>146</v>
      </c>
      <c r="B177" s="49" t="s">
        <v>147</v>
      </c>
      <c r="C177" s="59"/>
      <c r="D177" s="33">
        <f>D178</f>
        <v>1383000</v>
      </c>
      <c r="E177" s="33">
        <f>E178</f>
        <v>1762538.43</v>
      </c>
    </row>
    <row r="178" spans="1:5" ht="39">
      <c r="A178" s="156" t="s">
        <v>172</v>
      </c>
      <c r="B178" s="35" t="s">
        <v>148</v>
      </c>
      <c r="C178" s="59"/>
      <c r="D178" s="34">
        <f>D179+D182+D185</f>
        <v>1383000</v>
      </c>
      <c r="E178" s="34">
        <f>E179+E182+E185</f>
        <v>1762538.43</v>
      </c>
    </row>
    <row r="179" spans="1:5" ht="26.25">
      <c r="A179" s="157" t="s">
        <v>221</v>
      </c>
      <c r="B179" s="35" t="s">
        <v>252</v>
      </c>
      <c r="C179" s="59"/>
      <c r="D179" s="34">
        <f>D180</f>
        <v>883000</v>
      </c>
      <c r="E179" s="34">
        <f>E180</f>
        <v>883000</v>
      </c>
    </row>
    <row r="180" spans="1:5" ht="26.25">
      <c r="A180" s="28" t="s">
        <v>44</v>
      </c>
      <c r="B180" s="35" t="s">
        <v>252</v>
      </c>
      <c r="C180" s="59" t="s">
        <v>32</v>
      </c>
      <c r="D180" s="34">
        <f>D181</f>
        <v>883000</v>
      </c>
      <c r="E180" s="34">
        <f>E181</f>
        <v>883000</v>
      </c>
    </row>
    <row r="181" spans="1:5" ht="26.25">
      <c r="A181" s="28" t="s">
        <v>34</v>
      </c>
      <c r="B181" s="35" t="s">
        <v>252</v>
      </c>
      <c r="C181" s="59" t="s">
        <v>7</v>
      </c>
      <c r="D181" s="38">
        <f>приложение_4!F63+приложение_4!F150+приложение_4!F176</f>
        <v>883000</v>
      </c>
      <c r="E181" s="38">
        <f>приложение_4!G63+приложение_4!G150+приложение_4!G176</f>
        <v>883000</v>
      </c>
    </row>
    <row r="182" spans="1:5" ht="26.25">
      <c r="A182" s="157" t="s">
        <v>149</v>
      </c>
      <c r="B182" s="35" t="s">
        <v>253</v>
      </c>
      <c r="C182" s="59"/>
      <c r="D182" s="36">
        <f>D183</f>
        <v>500000</v>
      </c>
      <c r="E182" s="36">
        <f>E183</f>
        <v>500000</v>
      </c>
    </row>
    <row r="183" spans="1:5" ht="26.25">
      <c r="A183" s="28" t="s">
        <v>44</v>
      </c>
      <c r="B183" s="35" t="s">
        <v>253</v>
      </c>
      <c r="C183" s="59" t="s">
        <v>32</v>
      </c>
      <c r="D183" s="36">
        <f>D184</f>
        <v>500000</v>
      </c>
      <c r="E183" s="36">
        <f>E184</f>
        <v>500000</v>
      </c>
    </row>
    <row r="184" spans="1:5" ht="26.25">
      <c r="A184" s="28" t="s">
        <v>34</v>
      </c>
      <c r="B184" s="35" t="s">
        <v>253</v>
      </c>
      <c r="C184" s="59" t="s">
        <v>7</v>
      </c>
      <c r="D184" s="38">
        <f>приложение_4!F135</f>
        <v>500000</v>
      </c>
      <c r="E184" s="38">
        <f>приложение_4!G135</f>
        <v>500000</v>
      </c>
    </row>
    <row r="185" spans="1:5" ht="39">
      <c r="A185" s="157" t="s">
        <v>437</v>
      </c>
      <c r="B185" s="35" t="s">
        <v>413</v>
      </c>
      <c r="C185" s="59"/>
      <c r="D185" s="36">
        <f>D186</f>
        <v>0</v>
      </c>
      <c r="E185" s="36">
        <f>E186</f>
        <v>379538.43</v>
      </c>
    </row>
    <row r="186" spans="1:5" ht="26.25">
      <c r="A186" s="28" t="s">
        <v>44</v>
      </c>
      <c r="B186" s="35" t="s">
        <v>413</v>
      </c>
      <c r="C186" s="59" t="s">
        <v>32</v>
      </c>
      <c r="D186" s="36">
        <f>D187</f>
        <v>0</v>
      </c>
      <c r="E186" s="36">
        <f>E187</f>
        <v>379538.43</v>
      </c>
    </row>
    <row r="187" spans="1:5" ht="26.25">
      <c r="A187" s="28" t="s">
        <v>34</v>
      </c>
      <c r="B187" s="35" t="s">
        <v>413</v>
      </c>
      <c r="C187" s="59" t="s">
        <v>7</v>
      </c>
      <c r="D187" s="38">
        <f>приложение_4!F138</f>
        <v>0</v>
      </c>
      <c r="E187" s="38">
        <f>приложение_4!G138</f>
        <v>379538.43</v>
      </c>
    </row>
    <row r="188" spans="1:5" ht="54.75">
      <c r="A188" s="69" t="s">
        <v>203</v>
      </c>
      <c r="B188" s="49" t="s">
        <v>204</v>
      </c>
      <c r="C188" s="59"/>
      <c r="D188" s="33">
        <f aca="true" t="shared" si="4" ref="D188:E191">D189</f>
        <v>100000</v>
      </c>
      <c r="E188" s="33">
        <f t="shared" si="4"/>
        <v>100000</v>
      </c>
    </row>
    <row r="189" spans="1:5" ht="26.25">
      <c r="A189" s="156" t="s">
        <v>205</v>
      </c>
      <c r="B189" s="35" t="s">
        <v>206</v>
      </c>
      <c r="C189" s="59"/>
      <c r="D189" s="36">
        <f t="shared" si="4"/>
        <v>100000</v>
      </c>
      <c r="E189" s="36">
        <f t="shared" si="4"/>
        <v>100000</v>
      </c>
    </row>
    <row r="190" spans="1:5" ht="26.25">
      <c r="A190" s="157" t="s">
        <v>226</v>
      </c>
      <c r="B190" s="35" t="s">
        <v>225</v>
      </c>
      <c r="C190" s="59"/>
      <c r="D190" s="51">
        <f t="shared" si="4"/>
        <v>100000</v>
      </c>
      <c r="E190" s="51">
        <f t="shared" si="4"/>
        <v>100000</v>
      </c>
    </row>
    <row r="191" spans="1:5" ht="26.25">
      <c r="A191" s="28" t="s">
        <v>44</v>
      </c>
      <c r="B191" s="35" t="s">
        <v>225</v>
      </c>
      <c r="C191" s="59" t="s">
        <v>32</v>
      </c>
      <c r="D191" s="36">
        <f t="shared" si="4"/>
        <v>100000</v>
      </c>
      <c r="E191" s="36">
        <f t="shared" si="4"/>
        <v>100000</v>
      </c>
    </row>
    <row r="192" spans="1:5" ht="26.25">
      <c r="A192" s="28" t="s">
        <v>34</v>
      </c>
      <c r="B192" s="35" t="s">
        <v>225</v>
      </c>
      <c r="C192" s="59" t="s">
        <v>7</v>
      </c>
      <c r="D192" s="38">
        <f>приложение_4!F68</f>
        <v>100000</v>
      </c>
      <c r="E192" s="38">
        <f>приложение_4!G68</f>
        <v>100000</v>
      </c>
    </row>
    <row r="193" spans="1:5" ht="13.5">
      <c r="A193" s="69" t="s">
        <v>173</v>
      </c>
      <c r="B193" s="49" t="s">
        <v>153</v>
      </c>
      <c r="C193" s="74"/>
      <c r="D193" s="39">
        <f aca="true" t="shared" si="5" ref="D193:E196">D194</f>
        <v>250000</v>
      </c>
      <c r="E193" s="39">
        <f t="shared" si="5"/>
        <v>250000</v>
      </c>
    </row>
    <row r="194" spans="1:5" ht="26.25">
      <c r="A194" s="72" t="s">
        <v>174</v>
      </c>
      <c r="B194" s="35" t="s">
        <v>175</v>
      </c>
      <c r="C194" s="74"/>
      <c r="D194" s="36">
        <f t="shared" si="5"/>
        <v>250000</v>
      </c>
      <c r="E194" s="36">
        <f t="shared" si="5"/>
        <v>250000</v>
      </c>
    </row>
    <row r="195" spans="1:5" ht="12.75">
      <c r="A195" s="157" t="s">
        <v>177</v>
      </c>
      <c r="B195" s="35" t="s">
        <v>176</v>
      </c>
      <c r="C195" s="76"/>
      <c r="D195" s="51">
        <f t="shared" si="5"/>
        <v>250000</v>
      </c>
      <c r="E195" s="51">
        <f t="shared" si="5"/>
        <v>250000</v>
      </c>
    </row>
    <row r="196" spans="1:5" ht="26.25">
      <c r="A196" s="28" t="s">
        <v>44</v>
      </c>
      <c r="B196" s="35" t="s">
        <v>176</v>
      </c>
      <c r="C196" s="74" t="s">
        <v>32</v>
      </c>
      <c r="D196" s="36">
        <f t="shared" si="5"/>
        <v>250000</v>
      </c>
      <c r="E196" s="36">
        <f t="shared" si="5"/>
        <v>250000</v>
      </c>
    </row>
    <row r="197" spans="1:5" ht="26.25">
      <c r="A197" s="28" t="s">
        <v>34</v>
      </c>
      <c r="B197" s="35" t="s">
        <v>176</v>
      </c>
      <c r="C197" s="74" t="s">
        <v>7</v>
      </c>
      <c r="D197" s="38">
        <f>приложение_4!F210</f>
        <v>250000</v>
      </c>
      <c r="E197" s="38">
        <f>приложение_4!G210</f>
        <v>250000</v>
      </c>
    </row>
    <row r="198" spans="1:5" ht="41.25">
      <c r="A198" s="69" t="s">
        <v>141</v>
      </c>
      <c r="B198" s="56" t="s">
        <v>27</v>
      </c>
      <c r="C198" s="58"/>
      <c r="D198" s="33">
        <f>D199+D210</f>
        <v>13367368.51</v>
      </c>
      <c r="E198" s="33">
        <f>E199+E210</f>
        <v>13759902.41</v>
      </c>
    </row>
    <row r="199" spans="1:5" ht="26.25">
      <c r="A199" s="156" t="s">
        <v>29</v>
      </c>
      <c r="B199" s="32" t="s">
        <v>28</v>
      </c>
      <c r="C199" s="58"/>
      <c r="D199" s="34">
        <f>D200+D205</f>
        <v>12808140.51</v>
      </c>
      <c r="E199" s="34">
        <f>E200+E205</f>
        <v>12808140.41</v>
      </c>
    </row>
    <row r="200" spans="1:5" ht="12.75">
      <c r="A200" s="157" t="s">
        <v>31</v>
      </c>
      <c r="B200" s="35" t="s">
        <v>30</v>
      </c>
      <c r="C200" s="76"/>
      <c r="D200" s="51">
        <f>D201+D203</f>
        <v>11608140.51</v>
      </c>
      <c r="E200" s="51">
        <f>E201+E203</f>
        <v>11608140.41</v>
      </c>
    </row>
    <row r="201" spans="1:5" ht="52.5">
      <c r="A201" s="28" t="s">
        <v>137</v>
      </c>
      <c r="B201" s="35" t="s">
        <v>30</v>
      </c>
      <c r="C201" s="59" t="s">
        <v>6</v>
      </c>
      <c r="D201" s="36">
        <f>D202</f>
        <v>9347977.84</v>
      </c>
      <c r="E201" s="36">
        <f>E202</f>
        <v>9347977.84</v>
      </c>
    </row>
    <row r="202" spans="1:5" ht="26.25">
      <c r="A202" s="28" t="s">
        <v>26</v>
      </c>
      <c r="B202" s="35" t="s">
        <v>30</v>
      </c>
      <c r="C202" s="59" t="s">
        <v>4</v>
      </c>
      <c r="D202" s="38">
        <f>приложение_4!F22</f>
        <v>9347977.84</v>
      </c>
      <c r="E202" s="38">
        <f>приложение_4!G22</f>
        <v>9347977.84</v>
      </c>
    </row>
    <row r="203" spans="1:5" ht="26.25">
      <c r="A203" s="28" t="s">
        <v>33</v>
      </c>
      <c r="B203" s="35" t="s">
        <v>30</v>
      </c>
      <c r="C203" s="59" t="s">
        <v>32</v>
      </c>
      <c r="D203" s="36">
        <f>D204</f>
        <v>2260162.67</v>
      </c>
      <c r="E203" s="36">
        <f>E204</f>
        <v>2260162.57</v>
      </c>
    </row>
    <row r="204" spans="1:5" ht="26.25">
      <c r="A204" s="28" t="s">
        <v>34</v>
      </c>
      <c r="B204" s="35" t="s">
        <v>30</v>
      </c>
      <c r="C204" s="59" t="s">
        <v>7</v>
      </c>
      <c r="D204" s="38">
        <f>приложение_4!F24</f>
        <v>2260162.67</v>
      </c>
      <c r="E204" s="38">
        <f>приложение_4!G24</f>
        <v>2260162.57</v>
      </c>
    </row>
    <row r="205" spans="1:5" ht="12.75">
      <c r="A205" s="157" t="s">
        <v>43</v>
      </c>
      <c r="B205" s="35" t="s">
        <v>42</v>
      </c>
      <c r="C205" s="76"/>
      <c r="D205" s="51">
        <f>D206+D208</f>
        <v>1200000</v>
      </c>
      <c r="E205" s="51">
        <f>E206+E208</f>
        <v>1200000</v>
      </c>
    </row>
    <row r="206" spans="1:5" ht="26.25">
      <c r="A206" s="28" t="s">
        <v>44</v>
      </c>
      <c r="B206" s="35" t="s">
        <v>42</v>
      </c>
      <c r="C206" s="59" t="s">
        <v>32</v>
      </c>
      <c r="D206" s="36">
        <f>D207</f>
        <v>1150000</v>
      </c>
      <c r="E206" s="36">
        <f>E207</f>
        <v>1150000</v>
      </c>
    </row>
    <row r="207" spans="1:5" ht="26.25">
      <c r="A207" s="28" t="s">
        <v>34</v>
      </c>
      <c r="B207" s="35" t="s">
        <v>42</v>
      </c>
      <c r="C207" s="59" t="s">
        <v>7</v>
      </c>
      <c r="D207" s="38">
        <f>приложение_4!F73</f>
        <v>1150000</v>
      </c>
      <c r="E207" s="38">
        <f>приложение_4!G73</f>
        <v>1150000</v>
      </c>
    </row>
    <row r="208" spans="1:5" ht="12.75">
      <c r="A208" s="28" t="s">
        <v>36</v>
      </c>
      <c r="B208" s="35" t="s">
        <v>42</v>
      </c>
      <c r="C208" s="59" t="s">
        <v>35</v>
      </c>
      <c r="D208" s="36">
        <f>SUM(D209:D209)</f>
        <v>50000</v>
      </c>
      <c r="E208" s="36">
        <f>SUM(E209:E209)</f>
        <v>50000</v>
      </c>
    </row>
    <row r="209" spans="1:5" ht="12.75">
      <c r="A209" s="28" t="s">
        <v>38</v>
      </c>
      <c r="B209" s="35" t="s">
        <v>42</v>
      </c>
      <c r="C209" s="59" t="s">
        <v>37</v>
      </c>
      <c r="D209" s="38">
        <f>приложение_4!F75</f>
        <v>50000</v>
      </c>
      <c r="E209" s="38">
        <f>приложение_4!G75</f>
        <v>50000</v>
      </c>
    </row>
    <row r="210" spans="1:5" ht="12.75">
      <c r="A210" s="72" t="s">
        <v>428</v>
      </c>
      <c r="B210" s="35" t="s">
        <v>427</v>
      </c>
      <c r="C210" s="59"/>
      <c r="D210" s="36">
        <f aca="true" t="shared" si="6" ref="D210:E212">D211</f>
        <v>559228</v>
      </c>
      <c r="E210" s="36">
        <f t="shared" si="6"/>
        <v>951762</v>
      </c>
    </row>
    <row r="211" spans="1:5" ht="26.25">
      <c r="A211" s="157" t="s">
        <v>430</v>
      </c>
      <c r="B211" s="35" t="s">
        <v>429</v>
      </c>
      <c r="C211" s="76"/>
      <c r="D211" s="51">
        <f t="shared" si="6"/>
        <v>559228</v>
      </c>
      <c r="E211" s="51">
        <f t="shared" si="6"/>
        <v>951762</v>
      </c>
    </row>
    <row r="212" spans="1:5" ht="12.75">
      <c r="A212" s="28" t="s">
        <v>36</v>
      </c>
      <c r="B212" s="35" t="s">
        <v>429</v>
      </c>
      <c r="C212" s="59" t="s">
        <v>35</v>
      </c>
      <c r="D212" s="36">
        <f t="shared" si="6"/>
        <v>559228</v>
      </c>
      <c r="E212" s="36">
        <f t="shared" si="6"/>
        <v>951762</v>
      </c>
    </row>
    <row r="213" spans="1:5" ht="12.75">
      <c r="A213" s="28" t="s">
        <v>264</v>
      </c>
      <c r="B213" s="35" t="s">
        <v>429</v>
      </c>
      <c r="C213" s="59" t="s">
        <v>265</v>
      </c>
      <c r="D213" s="38">
        <f>приложение_4!F79</f>
        <v>559228</v>
      </c>
      <c r="E213" s="38">
        <f>приложение_4!G79</f>
        <v>951762</v>
      </c>
    </row>
    <row r="214" spans="1:5" ht="13.5">
      <c r="A214" s="69" t="s">
        <v>142</v>
      </c>
      <c r="B214" s="49" t="s">
        <v>39</v>
      </c>
      <c r="C214" s="59"/>
      <c r="D214" s="39">
        <f aca="true" t="shared" si="7" ref="D214:E216">D215</f>
        <v>747430.7</v>
      </c>
      <c r="E214" s="39">
        <f t="shared" si="7"/>
        <v>747430.7</v>
      </c>
    </row>
    <row r="215" spans="1:5" ht="39">
      <c r="A215" s="157" t="s">
        <v>41</v>
      </c>
      <c r="B215" s="35" t="s">
        <v>40</v>
      </c>
      <c r="C215" s="76"/>
      <c r="D215" s="51">
        <f t="shared" si="7"/>
        <v>747430.7</v>
      </c>
      <c r="E215" s="51">
        <f t="shared" si="7"/>
        <v>747430.7</v>
      </c>
    </row>
    <row r="216" spans="1:5" ht="52.5">
      <c r="A216" s="28" t="s">
        <v>137</v>
      </c>
      <c r="B216" s="32" t="s">
        <v>40</v>
      </c>
      <c r="C216" s="58" t="s">
        <v>6</v>
      </c>
      <c r="D216" s="34">
        <f t="shared" si="7"/>
        <v>747430.7</v>
      </c>
      <c r="E216" s="34">
        <f t="shared" si="7"/>
        <v>747430.7</v>
      </c>
    </row>
    <row r="217" spans="1:5" ht="26.25">
      <c r="A217" s="28" t="s">
        <v>26</v>
      </c>
      <c r="B217" s="32" t="s">
        <v>40</v>
      </c>
      <c r="C217" s="58" t="s">
        <v>4</v>
      </c>
      <c r="D217" s="44">
        <f>приложение_4!F28</f>
        <v>747430.7</v>
      </c>
      <c r="E217" s="44">
        <f>приложение_4!G28</f>
        <v>747430.7</v>
      </c>
    </row>
    <row r="218" spans="1:5" ht="41.25">
      <c r="A218" s="69" t="s">
        <v>23</v>
      </c>
      <c r="B218" s="49" t="s">
        <v>22</v>
      </c>
      <c r="C218" s="59"/>
      <c r="D218" s="39">
        <f aca="true" t="shared" si="8" ref="D218:E220">D219</f>
        <v>2068920</v>
      </c>
      <c r="E218" s="39">
        <f t="shared" si="8"/>
        <v>2068920</v>
      </c>
    </row>
    <row r="219" spans="1:5" ht="26.25">
      <c r="A219" s="157" t="s">
        <v>25</v>
      </c>
      <c r="B219" s="32" t="s">
        <v>24</v>
      </c>
      <c r="C219" s="58"/>
      <c r="D219" s="34">
        <f t="shared" si="8"/>
        <v>2068920</v>
      </c>
      <c r="E219" s="34">
        <f t="shared" si="8"/>
        <v>2068920</v>
      </c>
    </row>
    <row r="220" spans="1:5" ht="52.5">
      <c r="A220" s="28" t="s">
        <v>137</v>
      </c>
      <c r="B220" s="32" t="s">
        <v>24</v>
      </c>
      <c r="C220" s="58" t="s">
        <v>6</v>
      </c>
      <c r="D220" s="34">
        <f t="shared" si="8"/>
        <v>2068920</v>
      </c>
      <c r="E220" s="34">
        <f t="shared" si="8"/>
        <v>2068920</v>
      </c>
    </row>
    <row r="221" spans="1:5" ht="26.25">
      <c r="A221" s="28" t="s">
        <v>26</v>
      </c>
      <c r="B221" s="32" t="s">
        <v>24</v>
      </c>
      <c r="C221" s="58" t="s">
        <v>4</v>
      </c>
      <c r="D221" s="44">
        <f>приложение_4!F16</f>
        <v>2068920</v>
      </c>
      <c r="E221" s="44">
        <f>приложение_4!G16</f>
        <v>2068920</v>
      </c>
    </row>
    <row r="222" spans="1:5" ht="26.25">
      <c r="A222" s="157" t="s">
        <v>54</v>
      </c>
      <c r="B222" s="35" t="s">
        <v>53</v>
      </c>
      <c r="C222" s="58"/>
      <c r="D222" s="51">
        <f>D223+D225</f>
        <v>790200</v>
      </c>
      <c r="E222" s="51">
        <f>E223+E225</f>
        <v>790200</v>
      </c>
    </row>
    <row r="223" spans="1:5" ht="52.5">
      <c r="A223" s="28" t="s">
        <v>137</v>
      </c>
      <c r="B223" s="32" t="s">
        <v>53</v>
      </c>
      <c r="C223" s="58" t="s">
        <v>6</v>
      </c>
      <c r="D223" s="34">
        <f>D224</f>
        <v>542666.5</v>
      </c>
      <c r="E223" s="34">
        <f>E224</f>
        <v>542666.5</v>
      </c>
    </row>
    <row r="224" spans="1:5" ht="26.25">
      <c r="A224" s="28" t="s">
        <v>26</v>
      </c>
      <c r="B224" s="32" t="s">
        <v>53</v>
      </c>
      <c r="C224" s="58" t="s">
        <v>4</v>
      </c>
      <c r="D224" s="44">
        <f>приложение_4!F86</f>
        <v>542666.5</v>
      </c>
      <c r="E224" s="44">
        <f>приложение_4!G86</f>
        <v>542666.5</v>
      </c>
    </row>
    <row r="225" spans="1:5" ht="26.25">
      <c r="A225" s="28" t="s">
        <v>44</v>
      </c>
      <c r="B225" s="32" t="s">
        <v>53</v>
      </c>
      <c r="C225" s="58" t="s">
        <v>32</v>
      </c>
      <c r="D225" s="34">
        <f>D226</f>
        <v>247533.5</v>
      </c>
      <c r="E225" s="34">
        <f>E226</f>
        <v>247533.5</v>
      </c>
    </row>
    <row r="226" spans="1:5" ht="26.25">
      <c r="A226" s="28" t="s">
        <v>34</v>
      </c>
      <c r="B226" s="32" t="s">
        <v>53</v>
      </c>
      <c r="C226" s="58" t="s">
        <v>7</v>
      </c>
      <c r="D226" s="44">
        <f>приложение_4!F88</f>
        <v>247533.5</v>
      </c>
      <c r="E226" s="44">
        <f>приложение_4!G88</f>
        <v>247533.5</v>
      </c>
    </row>
    <row r="227" spans="2:3" ht="12.75">
      <c r="B227" s="1"/>
      <c r="C227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</sheetData>
  <sheetProtection/>
  <mergeCells count="3">
    <mergeCell ref="B2:D2"/>
    <mergeCell ref="B3:D3"/>
    <mergeCell ref="A5:D5"/>
  </mergeCells>
  <printOptions/>
  <pageMargins left="0.7874015748031497" right="0.3937007874015748" top="0.3937007874015748" bottom="0.3937007874015748" header="0.31496062992125984" footer="0.31496062992125984"/>
  <pageSetup fitToHeight="100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SheetLayoutView="100" zoomScalePageLayoutView="0" workbookViewId="0" topLeftCell="A7">
      <selection activeCell="A18" sqref="A18"/>
    </sheetView>
  </sheetViews>
  <sheetFormatPr defaultColWidth="9.375" defaultRowHeight="12.75"/>
  <cols>
    <col min="1" max="1" width="59.375" style="1" customWidth="1"/>
    <col min="2" max="2" width="10.125" style="7" customWidth="1"/>
    <col min="3" max="3" width="16.375" style="1" customWidth="1"/>
    <col min="4" max="4" width="9.375" style="1" customWidth="1"/>
    <col min="5" max="16384" width="9.375" style="77" customWidth="1"/>
  </cols>
  <sheetData>
    <row r="1" spans="2:4" ht="12.75">
      <c r="B1" s="168" t="s">
        <v>134</v>
      </c>
      <c r="C1" s="168"/>
      <c r="D1" s="168"/>
    </row>
    <row r="2" spans="2:4" ht="84.75" customHeight="1">
      <c r="B2" s="167" t="s">
        <v>442</v>
      </c>
      <c r="C2" s="167"/>
      <c r="D2" s="167"/>
    </row>
    <row r="3" spans="2:4" ht="12.75">
      <c r="B3" s="167" t="s">
        <v>484</v>
      </c>
      <c r="C3" s="167"/>
      <c r="D3" s="167"/>
    </row>
    <row r="4" ht="12.75" customHeight="1">
      <c r="C4" s="73"/>
    </row>
    <row r="5" spans="1:4" ht="48" customHeight="1">
      <c r="A5" s="165" t="s">
        <v>452</v>
      </c>
      <c r="B5" s="165"/>
      <c r="C5" s="165"/>
      <c r="D5" s="165"/>
    </row>
    <row r="6" ht="15" customHeight="1">
      <c r="C6" s="8" t="s">
        <v>5</v>
      </c>
    </row>
    <row r="7" spans="1:4" ht="66" customHeight="1">
      <c r="A7" s="9" t="s">
        <v>9</v>
      </c>
      <c r="B7" s="10" t="s">
        <v>155</v>
      </c>
      <c r="C7" s="10" t="s">
        <v>291</v>
      </c>
      <c r="D7" s="11"/>
    </row>
    <row r="8" spans="1:4" ht="12.75">
      <c r="A8" s="9">
        <v>1</v>
      </c>
      <c r="B8" s="12" t="s">
        <v>0</v>
      </c>
      <c r="C8" s="13" t="s">
        <v>1</v>
      </c>
      <c r="D8" s="14"/>
    </row>
    <row r="9" spans="1:4" ht="12.75">
      <c r="A9" s="18" t="s">
        <v>211</v>
      </c>
      <c r="B9" s="79"/>
      <c r="C9" s="80">
        <f>C10+C15+C17+C19+C22+C26+C28+C30+C33+C35</f>
        <v>152186135</v>
      </c>
      <c r="D9" s="14"/>
    </row>
    <row r="10" spans="1:4" ht="12.75">
      <c r="A10" s="15" t="s">
        <v>212</v>
      </c>
      <c r="B10" s="88" t="s">
        <v>229</v>
      </c>
      <c r="C10" s="39">
        <f>SUM(C11:C14)</f>
        <v>23760009.83</v>
      </c>
      <c r="D10" s="23"/>
    </row>
    <row r="11" spans="1:4" ht="39">
      <c r="A11" s="78" t="s">
        <v>10</v>
      </c>
      <c r="B11" s="59" t="s">
        <v>156</v>
      </c>
      <c r="C11" s="36">
        <f>приложение_3!F12</f>
        <v>2068920</v>
      </c>
      <c r="D11" s="27"/>
    </row>
    <row r="12" spans="1:3" ht="39">
      <c r="A12" s="78" t="s">
        <v>136</v>
      </c>
      <c r="B12" s="59" t="s">
        <v>157</v>
      </c>
      <c r="C12" s="36">
        <f>приложение_3!F17</f>
        <v>12355571.209999999</v>
      </c>
    </row>
    <row r="13" spans="1:3" ht="12.75">
      <c r="A13" s="78" t="s">
        <v>262</v>
      </c>
      <c r="B13" s="59" t="s">
        <v>263</v>
      </c>
      <c r="C13" s="36">
        <f>приложение_3!F29</f>
        <v>200000</v>
      </c>
    </row>
    <row r="14" spans="1:4" ht="12.75">
      <c r="A14" s="78" t="s">
        <v>11</v>
      </c>
      <c r="B14" s="59" t="s">
        <v>158</v>
      </c>
      <c r="C14" s="36">
        <f>приложение_3!F35</f>
        <v>9135518.620000001</v>
      </c>
      <c r="D14" s="37"/>
    </row>
    <row r="15" spans="1:4" ht="12.75">
      <c r="A15" s="40" t="s">
        <v>213</v>
      </c>
      <c r="B15" s="60" t="s">
        <v>230</v>
      </c>
      <c r="C15" s="39">
        <f>C16</f>
        <v>790200</v>
      </c>
      <c r="D15" s="23"/>
    </row>
    <row r="16" spans="1:3" ht="12.75">
      <c r="A16" s="78" t="s">
        <v>12</v>
      </c>
      <c r="B16" s="59" t="s">
        <v>159</v>
      </c>
      <c r="C16" s="36">
        <f>приложение_3!F81</f>
        <v>790200</v>
      </c>
    </row>
    <row r="17" spans="1:4" ht="26.25">
      <c r="A17" s="40" t="s">
        <v>396</v>
      </c>
      <c r="B17" s="60" t="s">
        <v>231</v>
      </c>
      <c r="C17" s="39">
        <f>C18</f>
        <v>4623307.97</v>
      </c>
      <c r="D17" s="27"/>
    </row>
    <row r="18" spans="1:4" ht="26.25">
      <c r="A18" s="78" t="s">
        <v>488</v>
      </c>
      <c r="B18" s="59" t="s">
        <v>245</v>
      </c>
      <c r="C18" s="36">
        <f>приложение_3!F90</f>
        <v>4623307.97</v>
      </c>
      <c r="D18" s="27"/>
    </row>
    <row r="19" spans="1:4" ht="12.75">
      <c r="A19" s="40" t="s">
        <v>214</v>
      </c>
      <c r="B19" s="60" t="s">
        <v>232</v>
      </c>
      <c r="C19" s="39">
        <f>C21+C20</f>
        <v>28909799</v>
      </c>
      <c r="D19" s="23"/>
    </row>
    <row r="20" spans="1:4" ht="12.75">
      <c r="A20" s="78" t="s">
        <v>13</v>
      </c>
      <c r="B20" s="59" t="s">
        <v>160</v>
      </c>
      <c r="C20" s="36">
        <f>приложение_3!F114</f>
        <v>28409799</v>
      </c>
      <c r="D20" s="27"/>
    </row>
    <row r="21" spans="1:3" ht="12.75">
      <c r="A21" s="78" t="s">
        <v>14</v>
      </c>
      <c r="B21" s="59" t="s">
        <v>161</v>
      </c>
      <c r="C21" s="36">
        <f>приложение_3!F132</f>
        <v>500000</v>
      </c>
    </row>
    <row r="22" spans="1:4" ht="12.75">
      <c r="A22" s="40" t="s">
        <v>215</v>
      </c>
      <c r="B22" s="60" t="s">
        <v>233</v>
      </c>
      <c r="C22" s="39">
        <f>C23+C24+C25</f>
        <v>61683143.07000001</v>
      </c>
      <c r="D22" s="23"/>
    </row>
    <row r="23" spans="1:4" ht="12.75">
      <c r="A23" s="78" t="s">
        <v>15</v>
      </c>
      <c r="B23" s="59" t="s">
        <v>162</v>
      </c>
      <c r="C23" s="36">
        <f>приложение_3!F139</f>
        <v>1453870</v>
      </c>
      <c r="D23" s="27"/>
    </row>
    <row r="24" spans="1:4" ht="12.75">
      <c r="A24" s="78" t="s">
        <v>16</v>
      </c>
      <c r="B24" s="59" t="s">
        <v>163</v>
      </c>
      <c r="C24" s="36">
        <f>приложение_3!F150</f>
        <v>24133417.080000002</v>
      </c>
      <c r="D24" s="37"/>
    </row>
    <row r="25" spans="1:4" ht="12.75">
      <c r="A25" s="78" t="s">
        <v>17</v>
      </c>
      <c r="B25" s="59" t="s">
        <v>164</v>
      </c>
      <c r="C25" s="36">
        <f>приложение_3!F182</f>
        <v>36095855.99</v>
      </c>
      <c r="D25" s="37"/>
    </row>
    <row r="26" spans="1:4" ht="12.75">
      <c r="A26" s="40" t="s">
        <v>216</v>
      </c>
      <c r="B26" s="60" t="s">
        <v>234</v>
      </c>
      <c r="C26" s="39">
        <f>C27</f>
        <v>250000</v>
      </c>
      <c r="D26" s="46"/>
    </row>
    <row r="27" spans="1:4" ht="12.75">
      <c r="A27" s="78" t="s">
        <v>18</v>
      </c>
      <c r="B27" s="59" t="s">
        <v>165</v>
      </c>
      <c r="C27" s="36">
        <f>приложение_3!F217</f>
        <v>250000</v>
      </c>
      <c r="D27" s="37"/>
    </row>
    <row r="28" spans="1:4" ht="12.75">
      <c r="A28" s="40" t="s">
        <v>217</v>
      </c>
      <c r="B28" s="60" t="s">
        <v>235</v>
      </c>
      <c r="C28" s="39">
        <f>C29</f>
        <v>14533095</v>
      </c>
      <c r="D28" s="46"/>
    </row>
    <row r="29" spans="1:4" ht="12.75">
      <c r="A29" s="78" t="s">
        <v>96</v>
      </c>
      <c r="B29" s="59" t="s">
        <v>166</v>
      </c>
      <c r="C29" s="36">
        <f>приложение_3!F224</f>
        <v>14533095</v>
      </c>
      <c r="D29" s="37"/>
    </row>
    <row r="30" spans="1:4" ht="12.75">
      <c r="A30" s="40" t="s">
        <v>218</v>
      </c>
      <c r="B30" s="60" t="s">
        <v>236</v>
      </c>
      <c r="C30" s="39">
        <f>C31+C32</f>
        <v>1710360</v>
      </c>
      <c r="D30" s="46"/>
    </row>
    <row r="31" spans="1:4" ht="12.75">
      <c r="A31" s="78" t="s">
        <v>19</v>
      </c>
      <c r="B31" s="59" t="s">
        <v>167</v>
      </c>
      <c r="C31" s="36">
        <f>приложение_3!F248</f>
        <v>75000</v>
      </c>
      <c r="D31" s="37"/>
    </row>
    <row r="32" spans="1:4" ht="12.75">
      <c r="A32" s="78" t="s">
        <v>244</v>
      </c>
      <c r="B32" s="59" t="s">
        <v>243</v>
      </c>
      <c r="C32" s="36">
        <f>приложение_3!F254</f>
        <v>1635360</v>
      </c>
      <c r="D32" s="37"/>
    </row>
    <row r="33" spans="1:4" ht="12.75">
      <c r="A33" s="40" t="s">
        <v>219</v>
      </c>
      <c r="B33" s="60" t="s">
        <v>237</v>
      </c>
      <c r="C33" s="39">
        <f>C34</f>
        <v>14916220.129999999</v>
      </c>
      <c r="D33" s="46"/>
    </row>
    <row r="34" spans="1:4" ht="12.75">
      <c r="A34" s="78" t="s">
        <v>123</v>
      </c>
      <c r="B34" s="59" t="s">
        <v>168</v>
      </c>
      <c r="C34" s="36">
        <f>приложение_3!F276</f>
        <v>14916220.129999999</v>
      </c>
      <c r="D34" s="37"/>
    </row>
    <row r="35" spans="1:4" ht="12.75">
      <c r="A35" s="40" t="s">
        <v>268</v>
      </c>
      <c r="B35" s="60" t="s">
        <v>269</v>
      </c>
      <c r="C35" s="39">
        <f>C36</f>
        <v>1010000</v>
      </c>
      <c r="D35" s="37"/>
    </row>
    <row r="36" spans="1:4" ht="12.75">
      <c r="A36" s="78" t="s">
        <v>270</v>
      </c>
      <c r="B36" s="59" t="s">
        <v>271</v>
      </c>
      <c r="C36" s="36">
        <f>приложение_3!F293</f>
        <v>1010000</v>
      </c>
      <c r="D36" s="37"/>
    </row>
    <row r="37" spans="1:4" ht="12.75">
      <c r="A37" s="37"/>
      <c r="B37" s="54"/>
      <c r="C37" s="37"/>
      <c r="D37" s="37"/>
    </row>
    <row r="38" spans="1:4" ht="12.75">
      <c r="A38" s="37"/>
      <c r="B38" s="54"/>
      <c r="C38" s="37"/>
      <c r="D38" s="37"/>
    </row>
    <row r="39" spans="1:4" ht="12.75">
      <c r="A39" s="37"/>
      <c r="B39" s="54"/>
      <c r="C39" s="37"/>
      <c r="D39" s="37"/>
    </row>
    <row r="40" spans="1:4" ht="12.75">
      <c r="A40" s="37"/>
      <c r="B40" s="54"/>
      <c r="C40" s="37"/>
      <c r="D40" s="37"/>
    </row>
    <row r="41" spans="1:4" ht="12.75">
      <c r="A41" s="37"/>
      <c r="B41" s="37"/>
      <c r="C41" s="37"/>
      <c r="D41" s="37"/>
    </row>
    <row r="42" spans="1:4" ht="12.75">
      <c r="A42" s="37"/>
      <c r="B42" s="37"/>
      <c r="C42" s="37"/>
      <c r="D42" s="37"/>
    </row>
    <row r="43" spans="1:4" ht="12.75">
      <c r="A43" s="37"/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</sheetData>
  <sheetProtection/>
  <mergeCells count="4">
    <mergeCell ref="B3:D3"/>
    <mergeCell ref="A5:D5"/>
    <mergeCell ref="B2:D2"/>
    <mergeCell ref="B1:D1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2020-11-18T08:40:18Z</cp:lastPrinted>
  <dcterms:created xsi:type="dcterms:W3CDTF">2005-12-02T13:56:17Z</dcterms:created>
  <dcterms:modified xsi:type="dcterms:W3CDTF">2020-12-25T11:54:14Z</dcterms:modified>
  <cp:category/>
  <cp:version/>
  <cp:contentType/>
  <cp:contentStatus/>
</cp:coreProperties>
</file>