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16" yWindow="-48" windowWidth="16200" windowHeight="11016" firstSheet="1" activeTab="4"/>
  </bookViews>
  <sheets>
    <sheet name="Формы 2016-2020(полн.круг)" sheetId="1" r:id="rId1"/>
    <sheet name="Формы 2019-2021 (КР и СР)" sheetId="10" r:id="rId2"/>
    <sheet name="МП 2019-2021" sheetId="13" r:id="rId3"/>
    <sheet name="Прил. к ф-1И(Инв)" sheetId="14" r:id="rId4"/>
    <sheet name="Форма Труд" sheetId="15" r:id="rId5"/>
  </sheets>
  <definedNames>
    <definedName name="_xlnm.Print_Titles" localSheetId="0">'Формы 2016-2020(полн.круг)'!$1:$4</definedName>
    <definedName name="_xlnm.Print_Titles" localSheetId="1">'Формы 2019-2021 (КР и СР)'!$1:$4</definedName>
    <definedName name="_xlnm.Print_Area" localSheetId="0">'Формы 2016-2020(полн.круг)'!$A$1:$G$144</definedName>
    <definedName name="_xlnm.Print_Area" localSheetId="1">'Формы 2019-2021 (КР и СР)'!$A$1:$G$68</definedName>
  </definedNames>
  <calcPr calcId="125725"/>
</workbook>
</file>

<file path=xl/calcChain.xml><?xml version="1.0" encoding="utf-8"?>
<calcChain xmlns="http://schemas.openxmlformats.org/spreadsheetml/2006/main">
  <c r="J6" i="14"/>
  <c r="H6"/>
  <c r="F6"/>
  <c r="D6"/>
  <c r="J37"/>
  <c r="H37"/>
  <c r="F37"/>
  <c r="D37"/>
  <c r="B37"/>
  <c r="B6" s="1"/>
  <c r="J19"/>
  <c r="H19"/>
  <c r="F19"/>
  <c r="D19"/>
  <c r="B19"/>
  <c r="J25"/>
  <c r="H25"/>
  <c r="F25"/>
  <c r="D25"/>
  <c r="J8"/>
  <c r="H8"/>
  <c r="F8"/>
  <c r="D8"/>
  <c r="B8"/>
  <c r="G10" i="10"/>
  <c r="F10"/>
  <c r="E10"/>
  <c r="D10"/>
  <c r="C10"/>
  <c r="G16"/>
  <c r="F16"/>
  <c r="E16"/>
  <c r="D16"/>
  <c r="C16"/>
  <c r="G17"/>
  <c r="F17"/>
  <c r="E17"/>
  <c r="D17"/>
  <c r="C17"/>
  <c r="B33" i="14"/>
  <c r="C37" i="13"/>
  <c r="C33" s="1"/>
  <c r="G37"/>
  <c r="G33" s="1"/>
  <c r="F37"/>
  <c r="F33" s="1"/>
  <c r="E37"/>
  <c r="E33" s="1"/>
  <c r="D37"/>
  <c r="D33" s="1"/>
  <c r="F8"/>
  <c r="C8"/>
  <c r="G12"/>
  <c r="G8" s="1"/>
  <c r="F12"/>
  <c r="E12"/>
  <c r="E8" s="1"/>
  <c r="D12"/>
  <c r="D8" s="1"/>
  <c r="C12"/>
  <c r="G45" i="10"/>
  <c r="F45"/>
  <c r="E45"/>
  <c r="D45"/>
  <c r="C45"/>
  <c r="F143" i="1"/>
  <c r="G127"/>
  <c r="F127"/>
  <c r="E127"/>
  <c r="D127"/>
  <c r="C127"/>
  <c r="G31"/>
  <c r="F31"/>
  <c r="E31"/>
  <c r="E30" s="1"/>
  <c r="E25" s="1"/>
  <c r="D31"/>
  <c r="D30" s="1"/>
  <c r="D25" s="1"/>
  <c r="C31"/>
  <c r="C30" s="1"/>
  <c r="C25" s="1"/>
  <c r="G33"/>
  <c r="F33"/>
  <c r="E33"/>
  <c r="D33"/>
  <c r="C33"/>
  <c r="G30"/>
  <c r="G25" s="1"/>
  <c r="F30"/>
  <c r="F25" s="1"/>
  <c r="G20"/>
  <c r="F20"/>
  <c r="E20"/>
  <c r="D20"/>
  <c r="C20"/>
  <c r="G19"/>
  <c r="G143" s="1"/>
  <c r="F19"/>
  <c r="D19"/>
  <c r="D143" s="1"/>
  <c r="C19"/>
  <c r="C143" s="1"/>
  <c r="G9"/>
  <c r="F9"/>
  <c r="E9"/>
  <c r="E14" s="1"/>
  <c r="D9"/>
  <c r="D14" s="1"/>
  <c r="C9"/>
  <c r="G15"/>
  <c r="F15"/>
  <c r="E15"/>
  <c r="D15"/>
  <c r="C15"/>
  <c r="G14"/>
  <c r="C14"/>
  <c r="G11"/>
  <c r="G6"/>
  <c r="F6"/>
  <c r="E6"/>
  <c r="F11" s="1"/>
  <c r="D6"/>
  <c r="D11" s="1"/>
  <c r="C6"/>
  <c r="C11" s="1"/>
  <c r="F14" l="1"/>
  <c r="E19"/>
  <c r="E143" s="1"/>
  <c r="E11"/>
</calcChain>
</file>

<file path=xl/sharedStrings.xml><?xml version="1.0" encoding="utf-8"?>
<sst xmlns="http://schemas.openxmlformats.org/spreadsheetml/2006/main" count="580" uniqueCount="227">
  <si>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</si>
  <si>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</si>
  <si>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</si>
  <si>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</si>
  <si>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Прибыль (убыток) - всего</t>
  </si>
  <si>
    <t>Объем прибыли по прибыльным организациям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</si>
  <si>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</si>
  <si>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</si>
  <si>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</si>
  <si>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</si>
  <si>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индекс физического объема</t>
  </si>
  <si>
    <t>%</t>
  </si>
  <si>
    <t>в том числе:</t>
  </si>
  <si>
    <t>Валовая продукция сельского хозяйства во всех категориях хозяйств</t>
  </si>
  <si>
    <t>Форма 1-С "Строительство"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</si>
  <si>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</si>
  <si>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</si>
  <si>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</si>
  <si>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Прочих источников</t>
  </si>
  <si>
    <t>Развитие отраслей социальной сферы</t>
  </si>
  <si>
    <t>Ввод в эксплуатацию жилья, всего</t>
  </si>
  <si>
    <t>кв.м.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</si>
  <si>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</si>
  <si>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</si>
  <si>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</si>
  <si>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</si>
  <si>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</si>
  <si>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Транспорт</t>
  </si>
  <si>
    <t>Связь</t>
  </si>
  <si>
    <t>Жилищно-коммунальное хозяйство</t>
  </si>
  <si>
    <t>тыс. чел.</t>
  </si>
  <si>
    <t>в т.ч. дети до 18 лет</t>
  </si>
  <si>
    <t>Фонд оплаты труда, всего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</si>
  <si>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</si>
  <si>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</si>
  <si>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</si>
  <si>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</si>
  <si>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</si>
  <si>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</si>
  <si>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</si>
  <si>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</si>
  <si>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</si>
  <si>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</si>
  <si>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</si>
  <si>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</si>
  <si>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</si>
  <si>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</si>
  <si>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</si>
  <si>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</si>
  <si>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</si>
  <si>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</si>
  <si>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</si>
  <si>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</si>
  <si>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</si>
  <si>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</si>
  <si>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</si>
  <si>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</si>
  <si>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</si>
  <si>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</si>
  <si>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</si>
  <si>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тыс. руб.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</si>
  <si>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</si>
  <si>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</si>
  <si>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</si>
  <si>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</si>
  <si>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</si>
  <si>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</si>
  <si>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Амортизация основных средств</t>
  </si>
  <si>
    <t>Фонд оплаты труда</t>
  </si>
  <si>
    <t>Ед. измер.</t>
  </si>
  <si>
    <t xml:space="preserve">Всего по полному кругу организаций </t>
  </si>
  <si>
    <t>1.</t>
  </si>
  <si>
    <t>Форма 1-ПО "Предприятия и организации"</t>
  </si>
  <si>
    <t>2.</t>
  </si>
  <si>
    <t>Наименование стройки, объекта</t>
  </si>
  <si>
    <t xml:space="preserve">тыс. руб. </t>
  </si>
  <si>
    <t>ввод мощностей</t>
  </si>
  <si>
    <t>из них:</t>
  </si>
  <si>
    <t>Из них за счет средств индивидуальных застройщиков</t>
  </si>
  <si>
    <t xml:space="preserve">Прибыль (убыток) от продаж </t>
  </si>
  <si>
    <t xml:space="preserve">в том числе субсидии из бюджетов </t>
  </si>
  <si>
    <t>Объем работ, выполненных по виду деятельности     "Строительство"</t>
  </si>
  <si>
    <t>из них: выполненных на территории других МО</t>
  </si>
  <si>
    <t>Инвестиционная программа (по полному кругу предприятий)</t>
  </si>
  <si>
    <t>Форма 1-З "Население и занятость"</t>
  </si>
  <si>
    <t>обрабатывающие производства</t>
  </si>
  <si>
    <t>Форма 1-ОТ "Оплата труда"</t>
  </si>
  <si>
    <t>добывающие производства</t>
  </si>
  <si>
    <t>Форма 1-П "Промышленное производство"</t>
  </si>
  <si>
    <t xml:space="preserve">Финансовые результаты деятельности сельскохозяйственных организаций </t>
  </si>
  <si>
    <t xml:space="preserve">в том числе по организациям перешедшим на уплату единого сельскохозяйственного налога </t>
  </si>
  <si>
    <t>руб.</t>
  </si>
  <si>
    <t>Форма 1-АПК "Сельскохозяйственное производство"</t>
  </si>
  <si>
    <t>в том числе</t>
  </si>
  <si>
    <t xml:space="preserve">Объем отгруженной продукции по малым предприятиям                    </t>
  </si>
  <si>
    <t xml:space="preserve">      Сельскохозяйственное производство (разделы А, В ОКВЭД)</t>
  </si>
  <si>
    <t xml:space="preserve">      Промышленнное производство (разделы С, D, Е ОКВЭД)</t>
  </si>
  <si>
    <t xml:space="preserve">      Оптовая и розничная торговля, ремонт (раздел G ОКВЭД)</t>
  </si>
  <si>
    <t xml:space="preserve">      Транспорт и связь (раздел I ОКВЭД)</t>
  </si>
  <si>
    <t xml:space="preserve">      Финансовая деятельность (раздел J ОКВЭД)</t>
  </si>
  <si>
    <t xml:space="preserve">      Операции с недвижимым имуществом, аренда и представление услуг (раздел К ОКВЭД)</t>
  </si>
  <si>
    <t xml:space="preserve">      Государственное управление (раздел L ОКВЭД)</t>
  </si>
  <si>
    <t xml:space="preserve">      Образование (раздел М ОКВЭД)</t>
  </si>
  <si>
    <t xml:space="preserve">      Здравоохранение (раздел N ОКВЭД)</t>
  </si>
  <si>
    <t xml:space="preserve">      Предоставление прочих коммунальных, социальных и персональных услуг (раздел О ОКВЭД)</t>
  </si>
  <si>
    <t xml:space="preserve">      Прочие виды экономической деятельности</t>
  </si>
  <si>
    <t xml:space="preserve">      Строительство (раздел F ОКВЭД)</t>
  </si>
  <si>
    <t xml:space="preserve">Количество зарегистрированных предприятий и организаций  </t>
  </si>
  <si>
    <t>За счет собственных средств организаций - всего</t>
  </si>
  <si>
    <t>1. (указать наименование организации)</t>
  </si>
  <si>
    <t>1. кредиты банков</t>
  </si>
  <si>
    <t xml:space="preserve">2. заемные средства других организаций </t>
  </si>
  <si>
    <t>3. иностранные инвестиции</t>
  </si>
  <si>
    <t>4. средства внебюджетных фондов</t>
  </si>
  <si>
    <t>5. средств населения на ИЖС</t>
  </si>
  <si>
    <t>6. другое (указать)</t>
  </si>
  <si>
    <t>Всего по МР (ГО)</t>
  </si>
  <si>
    <t>в том числе осуществляющих деятельность-всего</t>
  </si>
  <si>
    <t xml:space="preserve">из них: </t>
  </si>
  <si>
    <t>Валовая продукция сельского хозяйства в сельскохозяйственных  организациях</t>
  </si>
  <si>
    <t xml:space="preserve">  Собственных средств организаций</t>
  </si>
  <si>
    <t>Численность населения на конец года</t>
  </si>
  <si>
    <t>Прибыль (убыток) от прочих операций (прочие доходы и расходы)</t>
  </si>
  <si>
    <t>Прибыль (убыток) до налогообложения</t>
  </si>
  <si>
    <t>Приложение к форме 1-И "Инвестиции"</t>
  </si>
  <si>
    <t>Среднемесячная заработная плата на 1 работника</t>
  </si>
  <si>
    <t xml:space="preserve">  Бюджетных средств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</si>
  <si>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</si>
  <si>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</si>
  <si>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</si>
  <si>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</si>
  <si>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</si>
  <si>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</si>
  <si>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>Муниципальный район (городской округ):_________________________________________</t>
  </si>
  <si>
    <t>Исполнитель (полностью Ф.И.О.):</t>
  </si>
  <si>
    <t>телефон:</t>
  </si>
  <si>
    <t xml:space="preserve">электронный адрес </t>
  </si>
  <si>
    <t>Индекс промышленного производства по малым  предприятиям</t>
  </si>
  <si>
    <t xml:space="preserve">В том числе по крупным и средним организациям  </t>
  </si>
  <si>
    <t>Количество крупных и средних предприятий</t>
  </si>
  <si>
    <t>млн.руб.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</si>
  <si>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</si>
  <si>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</si>
  <si>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</si>
  <si>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</si>
  <si>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</si>
  <si>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</si>
  <si>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</si>
  <si>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</si>
  <si>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</si>
  <si>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</si>
  <si>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</si>
  <si>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</si>
  <si>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</si>
  <si>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</si>
  <si>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</si>
  <si>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Фонд начисленной заработной платы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</si>
  <si>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</si>
  <si>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</si>
  <si>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</si>
  <si>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</si>
  <si>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 xml:space="preserve"> Количество малых предприятий на конец года</t>
  </si>
  <si>
    <r>
      <t xml:space="preserve">                                                             из них </t>
    </r>
    <r>
      <rPr>
        <b/>
        <sz val="11"/>
        <rFont val="Times New Roman"/>
        <family val="1"/>
        <charset val="204"/>
      </rPr>
      <t>действующих</t>
    </r>
    <r>
      <rPr>
        <sz val="11"/>
        <rFont val="Times New Roman"/>
        <family val="1"/>
        <charset val="204"/>
      </rPr>
      <t xml:space="preserve"> </t>
    </r>
  </si>
  <si>
    <t>рублей</t>
  </si>
  <si>
    <t>Численность работающих в сельскохозяйственных организациях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</si>
  <si>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</si>
  <si>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</si>
  <si>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Себестоимость проданных товаров, продукции (работ, услуг)</t>
  </si>
  <si>
    <t xml:space="preserve"> </t>
  </si>
  <si>
    <t xml:space="preserve">      в том числе средства населения на ИЖС</t>
  </si>
  <si>
    <t>Численность работающих в среднегодовом исчислении, всего</t>
  </si>
  <si>
    <t>2017 г.</t>
  </si>
  <si>
    <t>2018 г.</t>
  </si>
  <si>
    <t>2016 г.    отчет</t>
  </si>
  <si>
    <t>2017 г. оценка</t>
  </si>
  <si>
    <t>2018 г.  прогноз</t>
  </si>
  <si>
    <t>2019 г.          прогноз</t>
  </si>
  <si>
    <t>2020 г.      прогноз</t>
  </si>
  <si>
    <t xml:space="preserve">Индекс промышленного производства                              всего по раделам В, С, D, E  ОКВЭД </t>
  </si>
  <si>
    <t>Объем отгруженной продукции (без НДС и акцизов) всего по разделам В, С, D, E  ОКВЭД</t>
  </si>
  <si>
    <t>обеспечение электрической энергией, газом и паром, водоснабжение; водоотведение, организация сбора и утилизации отходов.</t>
  </si>
  <si>
    <t>Выручка от реализации товаров, продукции, работ, услуг (без НДС, акцизов) - всего</t>
  </si>
  <si>
    <t>2019 г.</t>
  </si>
  <si>
    <t>2020 г.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</si>
  <si>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</si>
  <si>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</si>
  <si>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</si>
  <si>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</si>
  <si>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</si>
  <si>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</si>
  <si>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</si>
  <si>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</si>
  <si>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</si>
  <si>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2020 г. (прогноз)</t>
  </si>
  <si>
    <t>2019 г. (прогноз)</t>
  </si>
  <si>
    <t>МО ГП "Город Ермолин"</t>
  </si>
  <si>
    <t>Муниципальное образование "Городское поселение "Город Ермолино"</t>
  </si>
  <si>
    <t>2017 г.    отчет</t>
  </si>
  <si>
    <t>2018 г. оценка</t>
  </si>
  <si>
    <t>2019 г.  прогноз</t>
  </si>
  <si>
    <t>2020 г.          прогноз</t>
  </si>
  <si>
    <t>2021 г.      прогноз</t>
  </si>
  <si>
    <t>2021 г.</t>
  </si>
  <si>
    <t>5. ООО "Полет"</t>
  </si>
  <si>
    <t>6. ООО "РусНовоПарк"</t>
  </si>
  <si>
    <t>Численность работающих в среднегодовом исчислении</t>
  </si>
  <si>
    <t>Исполнитель Куликова Наталья Николаевна</t>
  </si>
  <si>
    <t>телефон: 6-48-42</t>
  </si>
  <si>
    <t>1.ОАО "Ермолино"</t>
  </si>
  <si>
    <t>2. ЗАО "Трансвок"</t>
  </si>
  <si>
    <t>3. ООО "Инвест Альянс"</t>
  </si>
  <si>
    <t>4. ООО "Виконс"</t>
  </si>
  <si>
    <t>7. ООО "Инженерный центр"</t>
  </si>
  <si>
    <t>8. ООО "БЗ РТО"</t>
  </si>
  <si>
    <t xml:space="preserve">1. Уличные газопроводы ул. Текстильная </t>
  </si>
  <si>
    <t>4,5 км</t>
  </si>
  <si>
    <t>1,1 км.</t>
  </si>
  <si>
    <t>2. Уличный газопровод по ул. Магистральная</t>
  </si>
  <si>
    <t>3. Уличный газопровод по ул. Гладышева от д. 15 до д.20</t>
  </si>
  <si>
    <t>0,4 км.</t>
  </si>
  <si>
    <t>4. Уличный газопровод ул. Взлетная</t>
  </si>
  <si>
    <t>1,2 км.</t>
  </si>
  <si>
    <t>1,2 км</t>
  </si>
  <si>
    <t>5. Уличный газопровод ул. Зеленая</t>
  </si>
  <si>
    <t>2017 г. (отчет)</t>
  </si>
  <si>
    <t>2018 г. (оценка)</t>
  </si>
  <si>
    <t>2021 г. (прогноз)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</si>
</sst>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#,##0.000"/>
  </numFmts>
  <fonts count="34">
    <font>
      <sz val="10"/>
      <name val="Arial Cyr"/>
      <charset val="204"/>
    </font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i/>
      <sz val="11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 applyProtection="0"/>
    <xf numFmtId="0" fontId="3" fillId="0" borderId="0" applyProtection="0"/>
    <xf numFmtId="0" fontId="4" fillId="0" borderId="0" applyNumberFormat="0" applyBorder="0" applyAlignment="0" applyProtection="0"/>
    <xf numFmtId="0" fontId="4" fillId="0" borderId="0" applyNumberFormat="0" applyBorder="0" applyProtection="0">
      <alignment horizontal="center"/>
    </xf>
    <xf numFmtId="9" fontId="1" fillId="0" borderId="0" applyFont="0" applyFill="0" applyBorder="0" applyAlignment="0" applyProtection="0"/>
    <xf numFmtId="0" fontId="4" fillId="0" borderId="0"/>
  </cellStyleXfs>
  <cellXfs count="204">
    <xf numFmtId="0" fontId="0" fillId="0" borderId="0" xfId="0"/>
    <xf numFmtId="3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3" fontId="6" fillId="0" borderId="2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1" xfId="6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6" applyNumberFormat="1" applyFont="1" applyBorder="1" applyAlignment="1">
      <alignment vertical="center"/>
    </xf>
    <xf numFmtId="3" fontId="6" fillId="0" borderId="1" xfId="6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6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164" fontId="6" fillId="0" borderId="1" xfId="6" applyNumberFormat="1" applyFont="1" applyBorder="1" applyAlignment="1">
      <alignment vertical="center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vertical="center"/>
    </xf>
    <xf numFmtId="3" fontId="12" fillId="0" borderId="6" xfId="0" applyNumberFormat="1" applyFont="1" applyBorder="1" applyAlignment="1">
      <alignment horizontal="center" vertical="center"/>
    </xf>
    <xf numFmtId="3" fontId="7" fillId="0" borderId="6" xfId="6" applyNumberFormat="1" applyFont="1" applyBorder="1" applyAlignment="1">
      <alignment vertical="center"/>
    </xf>
    <xf numFmtId="164" fontId="7" fillId="0" borderId="1" xfId="6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right" vertical="center"/>
    </xf>
    <xf numFmtId="3" fontId="12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165" fontId="6" fillId="0" borderId="1" xfId="5" applyNumberFormat="1" applyFont="1" applyBorder="1" applyAlignment="1">
      <alignment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0" fillId="0" borderId="8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3" fontId="11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/>
    <xf numFmtId="0" fontId="9" fillId="0" borderId="1" xfId="0" applyFont="1" applyBorder="1"/>
    <xf numFmtId="0" fontId="13" fillId="0" borderId="1" xfId="0" applyFont="1" applyBorder="1"/>
    <xf numFmtId="0" fontId="17" fillId="0" borderId="1" xfId="0" applyFont="1" applyBorder="1"/>
    <xf numFmtId="0" fontId="17" fillId="0" borderId="9" xfId="0" applyFont="1" applyFill="1" applyBorder="1"/>
    <xf numFmtId="3" fontId="6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wrapText="1"/>
    </xf>
    <xf numFmtId="0" fontId="16" fillId="0" borderId="0" xfId="0" applyFont="1" applyBorder="1"/>
    <xf numFmtId="0" fontId="9" fillId="0" borderId="0" xfId="0" applyFont="1" applyBorder="1"/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left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wrapText="1"/>
    </xf>
    <xf numFmtId="0" fontId="18" fillId="0" borderId="2" xfId="0" applyFont="1" applyBorder="1" applyAlignment="1">
      <alignment wrapText="1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3" fontId="11" fillId="0" borderId="1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166" fontId="6" fillId="0" borderId="15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18" fillId="0" borderId="16" xfId="0" applyFont="1" applyBorder="1" applyAlignment="1">
      <alignment wrapText="1"/>
    </xf>
    <xf numFmtId="0" fontId="19" fillId="0" borderId="0" xfId="0" applyFont="1" applyBorder="1" applyAlignment="1">
      <alignment horizontal="center" wrapText="1"/>
    </xf>
    <xf numFmtId="3" fontId="6" fillId="0" borderId="4" xfId="6" applyNumberFormat="1" applyFont="1" applyBorder="1" applyAlignment="1">
      <alignment vertical="center"/>
    </xf>
    <xf numFmtId="0" fontId="22" fillId="0" borderId="17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8" fillId="0" borderId="0" xfId="0" applyFont="1"/>
    <xf numFmtId="49" fontId="28" fillId="0" borderId="6" xfId="0" applyNumberFormat="1" applyFont="1" applyBorder="1" applyAlignment="1">
      <alignment horizontal="left" vertical="center" wrapText="1"/>
    </xf>
    <xf numFmtId="0" fontId="29" fillId="0" borderId="6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top" wrapText="1" indent="1"/>
    </xf>
    <xf numFmtId="0" fontId="0" fillId="0" borderId="1" xfId="0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vertical="top" wrapText="1"/>
    </xf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2" fillId="0" borderId="18" xfId="0" applyFont="1" applyBorder="1" applyAlignment="1">
      <alignment horizontal="justify" vertical="top" wrapText="1"/>
    </xf>
    <xf numFmtId="0" fontId="23" fillId="0" borderId="8" xfId="0" applyFont="1" applyBorder="1" applyAlignment="1">
      <alignment vertical="center"/>
    </xf>
    <xf numFmtId="0" fontId="23" fillId="0" borderId="8" xfId="6" applyNumberFormat="1" applyFont="1" applyBorder="1" applyAlignment="1">
      <alignment vertical="center"/>
    </xf>
    <xf numFmtId="0" fontId="22" fillId="0" borderId="8" xfId="0" applyFont="1" applyFill="1" applyBorder="1" applyAlignment="1">
      <alignment vertical="top" wrapText="1"/>
    </xf>
    <xf numFmtId="3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28" fillId="0" borderId="2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33" fillId="0" borderId="0" xfId="0" applyFont="1" applyFill="1"/>
    <xf numFmtId="0" fontId="0" fillId="0" borderId="0" xfId="0" applyFill="1"/>
    <xf numFmtId="3" fontId="6" fillId="0" borderId="1" xfId="0" applyNumberFormat="1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2" fillId="0" borderId="18" xfId="0" applyFont="1" applyFill="1" applyBorder="1" applyAlignment="1">
      <alignment horizontal="justify" vertical="top" wrapText="1"/>
    </xf>
    <xf numFmtId="0" fontId="23" fillId="0" borderId="8" xfId="0" applyFont="1" applyFill="1" applyBorder="1" applyAlignment="1">
      <alignment vertical="center"/>
    </xf>
    <xf numFmtId="0" fontId="23" fillId="0" borderId="8" xfId="6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4" fontId="6" fillId="0" borderId="1" xfId="6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4" fontId="6" fillId="0" borderId="4" xfId="6" applyNumberFormat="1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6" fillId="0" borderId="11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3" fontId="6" fillId="0" borderId="10" xfId="6" applyNumberFormat="1" applyFont="1" applyBorder="1" applyAlignment="1">
      <alignment vertical="center"/>
    </xf>
    <xf numFmtId="4" fontId="6" fillId="0" borderId="10" xfId="6" applyNumberFormat="1" applyFont="1" applyBorder="1" applyAlignment="1">
      <alignment vertical="center"/>
    </xf>
    <xf numFmtId="3" fontId="7" fillId="0" borderId="1" xfId="6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3" fontId="7" fillId="0" borderId="1" xfId="6" applyNumberFormat="1" applyFont="1" applyBorder="1" applyAlignment="1">
      <alignment vertical="center" wrapText="1"/>
    </xf>
    <xf numFmtId="3" fontId="0" fillId="0" borderId="1" xfId="0" applyNumberFormat="1" applyFont="1" applyBorder="1" applyAlignment="1">
      <alignment vertical="center" wrapText="1"/>
    </xf>
    <xf numFmtId="3" fontId="0" fillId="0" borderId="10" xfId="0" applyNumberFormat="1" applyFont="1" applyBorder="1" applyAlignment="1">
      <alignment vertical="center" wrapText="1"/>
    </xf>
    <xf numFmtId="3" fontId="6" fillId="0" borderId="10" xfId="0" applyNumberFormat="1" applyFont="1" applyBorder="1" applyAlignment="1">
      <alignment horizontal="center" vertical="center"/>
    </xf>
    <xf numFmtId="3" fontId="7" fillId="0" borderId="4" xfId="6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vertical="center"/>
    </xf>
    <xf numFmtId="0" fontId="0" fillId="0" borderId="6" xfId="0" applyFont="1" applyBorder="1" applyAlignment="1">
      <alignment horizontal="center" vertical="center" wrapText="1"/>
    </xf>
    <xf numFmtId="1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/>
    <xf numFmtId="3" fontId="0" fillId="0" borderId="1" xfId="0" applyNumberFormat="1" applyBorder="1"/>
    <xf numFmtId="3" fontId="11" fillId="0" borderId="1" xfId="0" applyNumberFormat="1" applyFont="1" applyBorder="1" applyAlignment="1">
      <alignment horizontal="center" vertical="center" wrapText="1"/>
    </xf>
    <xf numFmtId="3" fontId="32" fillId="0" borderId="1" xfId="0" applyNumberFormat="1" applyFont="1" applyBorder="1"/>
    <xf numFmtId="3" fontId="6" fillId="0" borderId="4" xfId="0" applyNumberFormat="1" applyFont="1" applyBorder="1" applyAlignment="1">
      <alignment horizontal="left" vertical="center" wrapText="1"/>
    </xf>
    <xf numFmtId="0" fontId="22" fillId="0" borderId="8" xfId="0" applyFont="1" applyFill="1" applyBorder="1" applyAlignment="1">
      <alignment vertical="top"/>
    </xf>
    <xf numFmtId="3" fontId="7" fillId="0" borderId="1" xfId="6" applyNumberFormat="1" applyFont="1" applyFill="1" applyBorder="1" applyAlignment="1">
      <alignment vertical="center"/>
    </xf>
    <xf numFmtId="3" fontId="6" fillId="0" borderId="11" xfId="0" applyNumberFormat="1" applyFont="1" applyBorder="1" applyAlignment="1">
      <alignment vertical="center"/>
    </xf>
    <xf numFmtId="0" fontId="22" fillId="0" borderId="8" xfId="0" applyFont="1" applyFill="1" applyBorder="1" applyAlignment="1">
      <alignment horizontal="left" vertical="top" wrapText="1"/>
    </xf>
    <xf numFmtId="0" fontId="22" fillId="0" borderId="27" xfId="0" applyFont="1" applyFill="1" applyBorder="1" applyAlignment="1">
      <alignment horizontal="left" vertical="top" wrapText="1"/>
    </xf>
    <xf numFmtId="3" fontId="10" fillId="0" borderId="35" xfId="0" applyNumberFormat="1" applyFont="1" applyFill="1" applyBorder="1" applyAlignment="1">
      <alignment horizontal="center" vertical="center" wrapText="1"/>
    </xf>
    <xf numFmtId="3" fontId="10" fillId="0" borderId="17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3" fontId="10" fillId="0" borderId="28" xfId="0" applyNumberFormat="1" applyFon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 wrapText="1"/>
    </xf>
    <xf numFmtId="3" fontId="10" fillId="0" borderId="29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3" fontId="11" fillId="0" borderId="31" xfId="0" applyNumberFormat="1" applyFont="1" applyBorder="1" applyAlignment="1">
      <alignment horizontal="center" vertical="center" wrapText="1"/>
    </xf>
    <xf numFmtId="3" fontId="11" fillId="0" borderId="32" xfId="0" applyNumberFormat="1" applyFont="1" applyBorder="1" applyAlignment="1">
      <alignment horizontal="center" vertical="center" wrapText="1"/>
    </xf>
    <xf numFmtId="3" fontId="11" fillId="0" borderId="34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0" fillId="0" borderId="31" xfId="0" applyNumberFormat="1" applyFont="1" applyBorder="1" applyAlignment="1">
      <alignment horizontal="center" vertical="center" wrapText="1"/>
    </xf>
    <xf numFmtId="3" fontId="10" fillId="0" borderId="32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/>
    </xf>
    <xf numFmtId="3" fontId="6" fillId="0" borderId="32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 wrapText="1"/>
    </xf>
    <xf numFmtId="3" fontId="6" fillId="0" borderId="32" xfId="0" applyNumberFormat="1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3" fontId="10" fillId="0" borderId="30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3" fontId="10" fillId="0" borderId="13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49" fontId="27" fillId="0" borderId="37" xfId="0" applyNumberFormat="1" applyFont="1" applyBorder="1" applyAlignment="1">
      <alignment horizontal="center" vertical="center" wrapText="1"/>
    </xf>
    <xf numFmtId="49" fontId="27" fillId="0" borderId="38" xfId="0" applyNumberFormat="1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4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3" fontId="31" fillId="0" borderId="1" xfId="0" applyNumberFormat="1" applyFont="1" applyBorder="1"/>
  </cellXfs>
  <cellStyles count="7">
    <cellStyle name="F6" xfId="1"/>
    <cellStyle name="F7" xfId="2"/>
    <cellStyle name="pNormal" xfId="3"/>
    <cellStyle name="pUnit" xfId="4"/>
    <cellStyle name="Обычный" xfId="0" builtinId="0"/>
    <cellStyle name="Процентный" xfId="5" builtinId="5"/>
    <cellStyle name="ТЕКСТ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4"/>
  <sheetViews>
    <sheetView zoomScale="88" zoomScaleNormal="88" zoomScaleSheetLayoutView="100" workbookViewId="0">
      <selection activeCell="A24" sqref="A24:G24"/>
    </sheetView>
  </sheetViews>
  <sheetFormatPr defaultColWidth="9.109375" defaultRowHeight="13.2"/>
  <cols>
    <col min="1" max="1" width="51.5546875" style="3" customWidth="1"/>
    <col min="2" max="2" width="9" style="3" customWidth="1"/>
    <col min="3" max="4" width="13.33203125" style="3" customWidth="1"/>
    <col min="5" max="5" width="13.44140625" style="3" customWidth="1"/>
    <col min="6" max="6" width="13.33203125" style="3" customWidth="1"/>
    <col min="7" max="7" width="13.5546875" style="3" customWidth="1"/>
    <col min="8" max="8" width="10.6640625" style="4" hidden="1" customWidth="1"/>
    <col min="9" max="9" width="9.109375" style="4" hidden="1" customWidth="1"/>
    <col min="10" max="21" width="9.109375" style="4"/>
    <col min="22" max="16384" width="9.109375" style="3"/>
  </cols>
  <sheetData>
    <row r="1" spans="1:21" ht="12.75" customHeight="1" thickBot="1">
      <c r="A1" s="183" t="s">
        <v>133</v>
      </c>
      <c r="B1" s="183"/>
      <c r="C1" s="183"/>
      <c r="D1" s="183"/>
      <c r="E1" s="183"/>
    </row>
    <row r="2" spans="1:21" ht="13.5" customHeight="1" thickBot="1">
      <c r="A2" s="168" t="s">
        <v>0</v>
      </c>
      <c r="B2" s="168" t="s">
        <v>69</v>
      </c>
      <c r="C2" s="184" t="s">
        <v>70</v>
      </c>
      <c r="D2" s="185"/>
      <c r="E2" s="185"/>
      <c r="F2" s="185"/>
      <c r="G2" s="18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2.75" customHeight="1">
      <c r="A3" s="169"/>
      <c r="B3" s="169"/>
      <c r="C3" s="168" t="s">
        <v>173</v>
      </c>
      <c r="D3" s="168" t="s">
        <v>174</v>
      </c>
      <c r="E3" s="168" t="s">
        <v>175</v>
      </c>
      <c r="F3" s="168" t="s">
        <v>176</v>
      </c>
      <c r="G3" s="168" t="s">
        <v>177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3.8" thickBot="1">
      <c r="A4" s="169"/>
      <c r="B4" s="169"/>
      <c r="C4" s="169"/>
      <c r="D4" s="169"/>
      <c r="E4" s="169"/>
      <c r="F4" s="169"/>
      <c r="G4" s="169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3.8">
      <c r="A5" s="159" t="s">
        <v>88</v>
      </c>
      <c r="B5" s="160"/>
      <c r="C5" s="160"/>
      <c r="D5" s="160"/>
      <c r="E5" s="160"/>
      <c r="F5" s="160"/>
      <c r="G5" s="161"/>
    </row>
    <row r="6" spans="1:21" ht="26.4">
      <c r="A6" s="66" t="s">
        <v>179</v>
      </c>
      <c r="B6" s="67" t="s">
        <v>3</v>
      </c>
      <c r="C6" s="112">
        <f>C9+C10</f>
        <v>14601947.9</v>
      </c>
      <c r="D6" s="112">
        <f t="shared" ref="D6:G6" si="0">D9+D10</f>
        <v>14967468.000000002</v>
      </c>
      <c r="E6" s="112">
        <f t="shared" si="0"/>
        <v>15417947.800000001</v>
      </c>
      <c r="F6" s="112">
        <f t="shared" si="0"/>
        <v>15881500.200000001</v>
      </c>
      <c r="G6" s="120">
        <f t="shared" si="0"/>
        <v>16357945.800000001</v>
      </c>
    </row>
    <row r="7" spans="1:21" ht="15.75" customHeight="1" collapsed="1">
      <c r="A7" s="57" t="s">
        <v>93</v>
      </c>
      <c r="B7" s="52"/>
      <c r="C7" s="111"/>
      <c r="D7" s="111"/>
      <c r="E7" s="111"/>
      <c r="F7" s="111"/>
      <c r="G7" s="63"/>
    </row>
    <row r="8" spans="1:21" ht="20.25" customHeight="1">
      <c r="A8" s="58" t="s">
        <v>87</v>
      </c>
      <c r="B8" s="52" t="s">
        <v>3</v>
      </c>
      <c r="C8" s="111"/>
      <c r="D8" s="111"/>
      <c r="E8" s="111"/>
      <c r="F8" s="111"/>
      <c r="G8" s="63"/>
    </row>
    <row r="9" spans="1:21" ht="13.8">
      <c r="A9" s="58" t="s">
        <v>85</v>
      </c>
      <c r="B9" s="52" t="s">
        <v>3</v>
      </c>
      <c r="C9" s="111">
        <f>13188859*1.1</f>
        <v>14507744.9</v>
      </c>
      <c r="D9" s="111">
        <f>13518580*1.1</f>
        <v>14870438.000000002</v>
      </c>
      <c r="E9" s="111">
        <f>13924138*1.1</f>
        <v>15316551.800000001</v>
      </c>
      <c r="F9" s="111">
        <f>14341862*1.1</f>
        <v>15776048.200000001</v>
      </c>
      <c r="G9" s="63">
        <f>14772118*1.1</f>
        <v>16249329.800000001</v>
      </c>
    </row>
    <row r="10" spans="1:21" ht="39.6">
      <c r="A10" s="59" t="s">
        <v>180</v>
      </c>
      <c r="B10" s="52" t="s">
        <v>3</v>
      </c>
      <c r="C10" s="111">
        <v>94203</v>
      </c>
      <c r="D10" s="111">
        <v>97030</v>
      </c>
      <c r="E10" s="111">
        <v>101396</v>
      </c>
      <c r="F10" s="111">
        <v>105452</v>
      </c>
      <c r="G10" s="63">
        <v>108616</v>
      </c>
    </row>
    <row r="11" spans="1:21" ht="26.4">
      <c r="A11" s="59" t="s">
        <v>178</v>
      </c>
      <c r="B11" s="52" t="s">
        <v>11</v>
      </c>
      <c r="C11" s="113">
        <f>C6/13019971*100</f>
        <v>112.15038727812833</v>
      </c>
      <c r="D11" s="113">
        <f>D6/C6*100</f>
        <v>102.50322835352674</v>
      </c>
      <c r="E11" s="113">
        <f t="shared" ref="E11:G11" si="1">E6/D6*100</f>
        <v>103.00972616076412</v>
      </c>
      <c r="F11" s="113">
        <f t="shared" si="1"/>
        <v>103.00657653024355</v>
      </c>
      <c r="G11" s="121">
        <f t="shared" si="1"/>
        <v>103.00000374020082</v>
      </c>
    </row>
    <row r="12" spans="1:21" ht="13.8">
      <c r="A12" s="57" t="s">
        <v>93</v>
      </c>
      <c r="B12" s="52"/>
      <c r="C12" s="111"/>
      <c r="D12" s="111"/>
      <c r="E12" s="111"/>
      <c r="F12" s="111"/>
      <c r="G12" s="63"/>
    </row>
    <row r="13" spans="1:21" ht="13.8">
      <c r="A13" s="58" t="s">
        <v>87</v>
      </c>
      <c r="B13" s="52" t="s">
        <v>11</v>
      </c>
      <c r="C13" s="111"/>
      <c r="D13" s="111"/>
      <c r="E13" s="111"/>
      <c r="F13" s="111"/>
      <c r="G13" s="63"/>
    </row>
    <row r="14" spans="1:21" ht="13.8">
      <c r="A14" s="58" t="s">
        <v>85</v>
      </c>
      <c r="B14" s="52" t="s">
        <v>11</v>
      </c>
      <c r="C14" s="113">
        <f>C9/12930254*100</f>
        <v>112.19999931942559</v>
      </c>
      <c r="D14" s="113">
        <f>D9/C9*100</f>
        <v>102.49999639847542</v>
      </c>
      <c r="E14" s="113">
        <f t="shared" ref="E14:G14" si="2">E9/D9*100</f>
        <v>103.00000443833596</v>
      </c>
      <c r="F14" s="113">
        <f t="shared" si="2"/>
        <v>102.99999899455176</v>
      </c>
      <c r="G14" s="121">
        <f t="shared" si="2"/>
        <v>103.00000097616335</v>
      </c>
    </row>
    <row r="15" spans="1:21" ht="39.6">
      <c r="A15" s="59" t="s">
        <v>180</v>
      </c>
      <c r="B15" s="52" t="s">
        <v>11</v>
      </c>
      <c r="C15" s="113">
        <f>C10/89717*100</f>
        <v>105.00016719239386</v>
      </c>
      <c r="D15" s="113">
        <f>D10/C10*100</f>
        <v>103.00096599895969</v>
      </c>
      <c r="E15" s="113">
        <f t="shared" ref="E15:G15" si="3">E10/D10*100</f>
        <v>104.49963928681851</v>
      </c>
      <c r="F15" s="113">
        <f t="shared" si="3"/>
        <v>104.00015779715177</v>
      </c>
      <c r="G15" s="121">
        <f t="shared" si="3"/>
        <v>103.0004172514509</v>
      </c>
    </row>
    <row r="16" spans="1:21" ht="13.8">
      <c r="A16" s="60" t="s">
        <v>94</v>
      </c>
      <c r="B16" s="52" t="s">
        <v>3</v>
      </c>
      <c r="C16" s="111">
        <v>1318886</v>
      </c>
      <c r="D16" s="111">
        <v>1351858</v>
      </c>
      <c r="E16" s="111">
        <v>1392414</v>
      </c>
      <c r="F16" s="111">
        <v>1434186</v>
      </c>
      <c r="G16" s="63">
        <v>1477212</v>
      </c>
    </row>
    <row r="17" spans="1:8" ht="26.4">
      <c r="A17" s="59" t="s">
        <v>137</v>
      </c>
      <c r="B17" s="52" t="s">
        <v>11</v>
      </c>
      <c r="C17" s="111"/>
      <c r="D17" s="111"/>
      <c r="E17" s="111"/>
      <c r="F17" s="111"/>
      <c r="G17" s="63"/>
    </row>
    <row r="18" spans="1:8" ht="14.25" customHeight="1">
      <c r="A18" s="162" t="s">
        <v>1</v>
      </c>
      <c r="B18" s="163"/>
      <c r="C18" s="163"/>
      <c r="D18" s="163"/>
      <c r="E18" s="163"/>
      <c r="F18" s="163"/>
      <c r="G18" s="164"/>
    </row>
    <row r="19" spans="1:8" ht="33" customHeight="1">
      <c r="A19" s="6" t="s">
        <v>2</v>
      </c>
      <c r="B19" s="7" t="s">
        <v>3</v>
      </c>
      <c r="C19" s="13">
        <f>C6</f>
        <v>14601947.9</v>
      </c>
      <c r="D19" s="13">
        <f t="shared" ref="D19:G19" si="4">D6</f>
        <v>14967468.000000002</v>
      </c>
      <c r="E19" s="13">
        <f t="shared" si="4"/>
        <v>15417947.800000001</v>
      </c>
      <c r="F19" s="13">
        <f t="shared" si="4"/>
        <v>15881500.200000001</v>
      </c>
      <c r="G19" s="122">
        <f t="shared" si="4"/>
        <v>16357945.800000001</v>
      </c>
    </row>
    <row r="20" spans="1:8">
      <c r="A20" s="6" t="s">
        <v>4</v>
      </c>
      <c r="B20" s="7" t="s">
        <v>3</v>
      </c>
      <c r="C20" s="114">
        <f>C21+C22</f>
        <v>1307536</v>
      </c>
      <c r="D20" s="114">
        <f t="shared" ref="D20:G20" si="5">D21+D22</f>
        <v>1367361</v>
      </c>
      <c r="E20" s="114">
        <f t="shared" si="5"/>
        <v>1409343</v>
      </c>
      <c r="F20" s="114">
        <f t="shared" si="5"/>
        <v>1452863</v>
      </c>
      <c r="G20" s="123">
        <f t="shared" si="5"/>
        <v>1498660</v>
      </c>
    </row>
    <row r="21" spans="1:8">
      <c r="A21" s="6" t="s">
        <v>5</v>
      </c>
      <c r="B21" s="7" t="s">
        <v>3</v>
      </c>
      <c r="C21" s="114">
        <v>1323136</v>
      </c>
      <c r="D21" s="114">
        <v>1376061</v>
      </c>
      <c r="E21" s="115">
        <v>1417343</v>
      </c>
      <c r="F21" s="115">
        <v>1459863</v>
      </c>
      <c r="G21" s="116">
        <v>1503660</v>
      </c>
    </row>
    <row r="22" spans="1:8" ht="13.8" thickBot="1">
      <c r="A22" s="14" t="s">
        <v>6</v>
      </c>
      <c r="B22" s="15" t="s">
        <v>3</v>
      </c>
      <c r="C22" s="117">
        <v>-15600</v>
      </c>
      <c r="D22" s="117">
        <v>-8700</v>
      </c>
      <c r="E22" s="118">
        <v>-8000</v>
      </c>
      <c r="F22" s="118">
        <v>-7000</v>
      </c>
      <c r="G22" s="119">
        <v>-5000</v>
      </c>
    </row>
    <row r="23" spans="1:8" ht="15.75" customHeight="1" thickBot="1">
      <c r="A23" s="88" t="s">
        <v>134</v>
      </c>
      <c r="B23" s="89"/>
      <c r="C23" s="90"/>
      <c r="D23" s="91" t="s">
        <v>135</v>
      </c>
      <c r="E23" s="89"/>
      <c r="F23" s="146" t="s">
        <v>136</v>
      </c>
      <c r="G23" s="147"/>
      <c r="H23" s="88"/>
    </row>
    <row r="24" spans="1:8" ht="13.8">
      <c r="A24" s="156" t="s">
        <v>15</v>
      </c>
      <c r="B24" s="157"/>
      <c r="C24" s="157"/>
      <c r="D24" s="157"/>
      <c r="E24" s="157"/>
      <c r="F24" s="157"/>
      <c r="G24" s="158"/>
    </row>
    <row r="25" spans="1:8" ht="26.4">
      <c r="A25" s="18" t="s">
        <v>16</v>
      </c>
      <c r="B25" s="23" t="s">
        <v>3</v>
      </c>
      <c r="C25" s="24">
        <f>C28+C29+C30</f>
        <v>121600</v>
      </c>
      <c r="D25" s="24">
        <f t="shared" ref="D25:G25" si="6">D28+D29+D30</f>
        <v>135200</v>
      </c>
      <c r="E25" s="24">
        <f t="shared" si="6"/>
        <v>106920</v>
      </c>
      <c r="F25" s="24">
        <f t="shared" si="6"/>
        <v>110600</v>
      </c>
      <c r="G25" s="24">
        <f t="shared" si="6"/>
        <v>133900</v>
      </c>
    </row>
    <row r="26" spans="1:8">
      <c r="A26" s="10" t="s">
        <v>10</v>
      </c>
      <c r="B26" s="7" t="s">
        <v>11</v>
      </c>
      <c r="C26" s="124"/>
      <c r="D26" s="124"/>
      <c r="E26" s="49"/>
      <c r="F26" s="49"/>
      <c r="G26" s="125"/>
    </row>
    <row r="27" spans="1:8">
      <c r="A27" s="6" t="s">
        <v>17</v>
      </c>
      <c r="B27" s="26"/>
      <c r="C27" s="124"/>
      <c r="D27" s="124"/>
      <c r="E27" s="49"/>
      <c r="F27" s="49"/>
      <c r="G27" s="125"/>
    </row>
    <row r="28" spans="1:8">
      <c r="A28" s="6" t="s">
        <v>120</v>
      </c>
      <c r="B28" s="26" t="s">
        <v>3</v>
      </c>
      <c r="C28" s="124">
        <v>60000</v>
      </c>
      <c r="D28" s="124">
        <v>65000</v>
      </c>
      <c r="E28" s="49">
        <v>30000</v>
      </c>
      <c r="F28" s="49">
        <v>30000</v>
      </c>
      <c r="G28" s="125">
        <v>30000</v>
      </c>
    </row>
    <row r="29" spans="1:8">
      <c r="A29" s="6" t="s">
        <v>126</v>
      </c>
      <c r="B29" s="26" t="s">
        <v>3</v>
      </c>
      <c r="C29" s="126">
        <v>5600</v>
      </c>
      <c r="D29" s="124">
        <v>3000</v>
      </c>
      <c r="E29" s="124">
        <v>3000</v>
      </c>
      <c r="F29" s="127">
        <v>3000</v>
      </c>
      <c r="G29" s="128">
        <v>3000</v>
      </c>
    </row>
    <row r="30" spans="1:8">
      <c r="A30" s="28" t="s">
        <v>18</v>
      </c>
      <c r="B30" s="26" t="s">
        <v>3</v>
      </c>
      <c r="C30" s="124">
        <f>C31</f>
        <v>56000</v>
      </c>
      <c r="D30" s="124">
        <f t="shared" ref="D30:G30" si="7">D31</f>
        <v>67200</v>
      </c>
      <c r="E30" s="124">
        <f t="shared" si="7"/>
        <v>73920</v>
      </c>
      <c r="F30" s="124">
        <f t="shared" si="7"/>
        <v>77600</v>
      </c>
      <c r="G30" s="124">
        <f t="shared" si="7"/>
        <v>100900</v>
      </c>
    </row>
    <row r="31" spans="1:8">
      <c r="A31" s="94" t="s">
        <v>169</v>
      </c>
      <c r="B31" s="26" t="s">
        <v>3</v>
      </c>
      <c r="C31" s="124">
        <f>28000*2</f>
        <v>56000</v>
      </c>
      <c r="D31" s="124">
        <f>33600*2</f>
        <v>67200</v>
      </c>
      <c r="E31" s="49">
        <f>36960*2</f>
        <v>73920</v>
      </c>
      <c r="F31" s="49">
        <f>38800*2</f>
        <v>77600</v>
      </c>
      <c r="G31" s="125">
        <f>50450*2</f>
        <v>100900</v>
      </c>
    </row>
    <row r="32" spans="1:8" ht="13.8">
      <c r="A32" s="165" t="s">
        <v>19</v>
      </c>
      <c r="B32" s="166"/>
      <c r="C32" s="166"/>
      <c r="D32" s="166"/>
      <c r="E32" s="166"/>
      <c r="F32" s="166"/>
      <c r="G32" s="167"/>
    </row>
    <row r="33" spans="1:8">
      <c r="A33" s="22" t="s">
        <v>20</v>
      </c>
      <c r="B33" s="26" t="s">
        <v>21</v>
      </c>
      <c r="C33" s="126">
        <f>C34</f>
        <v>56000</v>
      </c>
      <c r="D33" s="126">
        <f t="shared" ref="D33:G33" si="8">D34</f>
        <v>67200</v>
      </c>
      <c r="E33" s="126">
        <f t="shared" si="8"/>
        <v>739200</v>
      </c>
      <c r="F33" s="126">
        <f t="shared" si="8"/>
        <v>77600</v>
      </c>
      <c r="G33" s="126">
        <f t="shared" si="8"/>
        <v>100900</v>
      </c>
    </row>
    <row r="34" spans="1:8">
      <c r="A34" s="29" t="s">
        <v>78</v>
      </c>
      <c r="B34" s="26" t="s">
        <v>21</v>
      </c>
      <c r="C34" s="126">
        <v>56000</v>
      </c>
      <c r="D34" s="126">
        <v>67200</v>
      </c>
      <c r="E34" s="126">
        <v>739200</v>
      </c>
      <c r="F34" s="126">
        <v>77600</v>
      </c>
      <c r="G34" s="126">
        <v>100900</v>
      </c>
    </row>
    <row r="35" spans="1:8" ht="26.4">
      <c r="A35" s="6" t="s">
        <v>22</v>
      </c>
      <c r="B35" s="26" t="s">
        <v>23</v>
      </c>
      <c r="C35" s="124"/>
      <c r="D35" s="124"/>
      <c r="E35" s="49"/>
      <c r="F35" s="33"/>
      <c r="G35" s="129"/>
    </row>
    <row r="36" spans="1:8">
      <c r="A36" s="6" t="s">
        <v>24</v>
      </c>
      <c r="B36" s="26" t="s">
        <v>23</v>
      </c>
      <c r="C36" s="124"/>
      <c r="D36" s="124"/>
      <c r="E36" s="49"/>
      <c r="F36" s="33"/>
      <c r="G36" s="129"/>
    </row>
    <row r="37" spans="1:8">
      <c r="A37" s="6" t="s">
        <v>25</v>
      </c>
      <c r="B37" s="26" t="s">
        <v>23</v>
      </c>
      <c r="C37" s="124"/>
      <c r="D37" s="124"/>
      <c r="E37" s="49"/>
      <c r="F37" s="33"/>
      <c r="G37" s="129"/>
    </row>
    <row r="38" spans="1:8" ht="27" thickBot="1">
      <c r="A38" s="14" t="s">
        <v>26</v>
      </c>
      <c r="B38" s="30" t="s">
        <v>23</v>
      </c>
      <c r="C38" s="130"/>
      <c r="D38" s="130"/>
      <c r="E38" s="131"/>
      <c r="F38" s="36"/>
      <c r="G38" s="132"/>
    </row>
    <row r="39" spans="1:8" ht="15.75" customHeight="1" thickBot="1">
      <c r="A39" s="88" t="s">
        <v>134</v>
      </c>
      <c r="B39" s="89"/>
      <c r="C39" s="90"/>
      <c r="D39" s="91" t="s">
        <v>135</v>
      </c>
      <c r="E39" s="89"/>
      <c r="F39" s="146" t="s">
        <v>136</v>
      </c>
      <c r="G39" s="147"/>
      <c r="H39" s="88"/>
    </row>
    <row r="40" spans="1:8" ht="15" customHeight="1">
      <c r="A40" s="156" t="s">
        <v>84</v>
      </c>
      <c r="B40" s="157"/>
      <c r="C40" s="157"/>
      <c r="D40" s="157"/>
      <c r="E40" s="157"/>
      <c r="F40" s="157"/>
      <c r="G40" s="157"/>
    </row>
    <row r="41" spans="1:8" ht="12.75" customHeight="1">
      <c r="A41" s="22" t="s">
        <v>121</v>
      </c>
      <c r="B41" s="26" t="s">
        <v>30</v>
      </c>
      <c r="C41" s="38">
        <v>10409</v>
      </c>
      <c r="D41" s="56">
        <v>10419</v>
      </c>
      <c r="E41" s="56">
        <v>10429</v>
      </c>
      <c r="F41" s="55">
        <v>10439</v>
      </c>
      <c r="G41" s="55">
        <v>10449</v>
      </c>
    </row>
    <row r="42" spans="1:8">
      <c r="A42" s="29" t="s">
        <v>31</v>
      </c>
      <c r="B42" s="26" t="s">
        <v>30</v>
      </c>
      <c r="C42" s="56">
        <v>1.83</v>
      </c>
      <c r="D42" s="56">
        <v>1.835</v>
      </c>
      <c r="E42" s="56">
        <v>1.84</v>
      </c>
      <c r="F42" s="55">
        <v>1.845</v>
      </c>
      <c r="G42" s="55">
        <v>1.85</v>
      </c>
    </row>
    <row r="43" spans="1:8" ht="27" thickBot="1">
      <c r="A43" s="32" t="s">
        <v>170</v>
      </c>
      <c r="B43" s="26" t="s">
        <v>30</v>
      </c>
      <c r="C43" s="56">
        <v>1.5509999999999999</v>
      </c>
      <c r="D43" s="56">
        <v>1.58</v>
      </c>
      <c r="E43" s="56">
        <v>1.595</v>
      </c>
      <c r="F43" s="55">
        <v>1.61</v>
      </c>
      <c r="G43" s="65">
        <v>1.6180000000000001</v>
      </c>
    </row>
    <row r="44" spans="1:8" ht="13.8">
      <c r="A44" s="156" t="s">
        <v>86</v>
      </c>
      <c r="B44" s="157"/>
      <c r="C44" s="157"/>
      <c r="D44" s="157"/>
      <c r="E44" s="157"/>
      <c r="F44" s="157"/>
      <c r="G44" s="157"/>
    </row>
    <row r="45" spans="1:8">
      <c r="A45" s="49" t="s">
        <v>32</v>
      </c>
      <c r="B45" s="26" t="s">
        <v>3</v>
      </c>
      <c r="C45" s="124">
        <v>489800</v>
      </c>
      <c r="D45" s="124">
        <v>523900</v>
      </c>
      <c r="E45" s="49">
        <v>551540</v>
      </c>
      <c r="F45" s="49">
        <v>584760</v>
      </c>
      <c r="G45" s="49">
        <v>616850</v>
      </c>
    </row>
    <row r="46" spans="1:8">
      <c r="A46" s="104" t="s">
        <v>125</v>
      </c>
      <c r="B46" s="26" t="s">
        <v>163</v>
      </c>
      <c r="C46" s="124">
        <v>26316</v>
      </c>
      <c r="D46" s="124">
        <v>27632</v>
      </c>
      <c r="E46" s="49">
        <v>28816</v>
      </c>
      <c r="F46" s="49">
        <v>30267</v>
      </c>
      <c r="G46" s="49">
        <v>31770</v>
      </c>
    </row>
    <row r="47" spans="1:8" ht="15.75" customHeight="1" thickBot="1">
      <c r="A47" s="88" t="s">
        <v>134</v>
      </c>
      <c r="B47" s="89"/>
      <c r="C47" s="90"/>
      <c r="D47" s="91" t="s">
        <v>135</v>
      </c>
      <c r="E47" s="89"/>
      <c r="F47" s="146" t="s">
        <v>136</v>
      </c>
      <c r="G47" s="147"/>
      <c r="H47" s="88"/>
    </row>
    <row r="48" spans="1:8" ht="14.4" hidden="1" thickBot="1">
      <c r="A48" s="170" t="s">
        <v>33</v>
      </c>
      <c r="B48" s="171"/>
      <c r="C48" s="171"/>
      <c r="D48" s="171"/>
      <c r="E48" s="171"/>
      <c r="F48" s="31"/>
      <c r="G48" s="31"/>
    </row>
    <row r="49" spans="1:7" ht="13.8" hidden="1" thickBot="1">
      <c r="A49" s="32" t="s">
        <v>34</v>
      </c>
      <c r="B49" s="33" t="s">
        <v>35</v>
      </c>
      <c r="C49" s="34"/>
      <c r="D49" s="34"/>
      <c r="E49" s="9"/>
      <c r="F49" s="9"/>
      <c r="G49" s="9"/>
    </row>
    <row r="50" spans="1:7" ht="13.8" hidden="1" thickBot="1">
      <c r="A50" s="32" t="s">
        <v>36</v>
      </c>
      <c r="B50" s="33" t="s">
        <v>35</v>
      </c>
      <c r="C50" s="34"/>
      <c r="D50" s="34"/>
      <c r="E50" s="9"/>
      <c r="F50" s="9"/>
      <c r="G50" s="9"/>
    </row>
    <row r="51" spans="1:7" ht="13.8" hidden="1" thickBot="1">
      <c r="A51" s="32" t="s">
        <v>37</v>
      </c>
      <c r="B51" s="33" t="s">
        <v>35</v>
      </c>
      <c r="C51" s="34"/>
      <c r="D51" s="34"/>
      <c r="E51" s="9"/>
      <c r="F51" s="9"/>
      <c r="G51" s="9"/>
    </row>
    <row r="52" spans="1:7" ht="13.8" hidden="1" thickBot="1">
      <c r="A52" s="32" t="s">
        <v>38</v>
      </c>
      <c r="B52" s="33" t="s">
        <v>39</v>
      </c>
      <c r="C52" s="34"/>
      <c r="D52" s="34"/>
      <c r="E52" s="9"/>
      <c r="F52" s="9"/>
      <c r="G52" s="9"/>
    </row>
    <row r="53" spans="1:7" ht="13.8" hidden="1" thickBot="1">
      <c r="A53" s="32" t="s">
        <v>40</v>
      </c>
      <c r="B53" s="33" t="s">
        <v>41</v>
      </c>
      <c r="C53" s="34"/>
      <c r="D53" s="34"/>
      <c r="E53" s="9"/>
      <c r="F53" s="9"/>
      <c r="G53" s="9"/>
    </row>
    <row r="54" spans="1:7" ht="13.8" hidden="1" thickBot="1">
      <c r="A54" s="32" t="s">
        <v>42</v>
      </c>
      <c r="B54" s="33" t="s">
        <v>43</v>
      </c>
      <c r="C54" s="34"/>
      <c r="D54" s="34"/>
      <c r="E54" s="9"/>
      <c r="F54" s="9"/>
      <c r="G54" s="9"/>
    </row>
    <row r="55" spans="1:7" ht="14.4" hidden="1" thickBot="1">
      <c r="A55" s="172" t="s">
        <v>44</v>
      </c>
      <c r="B55" s="173"/>
      <c r="C55" s="173"/>
      <c r="D55" s="173"/>
      <c r="E55" s="174"/>
      <c r="F55" s="31"/>
      <c r="G55" s="31"/>
    </row>
    <row r="56" spans="1:7" ht="27" hidden="1" thickBot="1">
      <c r="A56" s="6" t="s">
        <v>45</v>
      </c>
      <c r="B56" s="33" t="s">
        <v>3</v>
      </c>
      <c r="C56" s="12"/>
      <c r="D56" s="12"/>
      <c r="E56" s="9"/>
      <c r="F56" s="9"/>
      <c r="G56" s="9"/>
    </row>
    <row r="57" spans="1:7" ht="13.8" hidden="1" thickBot="1">
      <c r="A57" s="175" t="s">
        <v>46</v>
      </c>
      <c r="B57" s="176"/>
      <c r="C57" s="176"/>
      <c r="D57" s="176"/>
      <c r="E57" s="177"/>
      <c r="F57" s="31"/>
      <c r="G57" s="31"/>
    </row>
    <row r="58" spans="1:7" ht="13.8" hidden="1" thickBot="1">
      <c r="A58" s="29" t="s">
        <v>47</v>
      </c>
      <c r="B58" s="33" t="s">
        <v>3</v>
      </c>
      <c r="C58" s="12"/>
      <c r="D58" s="12"/>
      <c r="E58" s="9"/>
      <c r="F58" s="9"/>
      <c r="G58" s="9"/>
    </row>
    <row r="59" spans="1:7" ht="13.8" hidden="1" thickBot="1">
      <c r="A59" s="29" t="s">
        <v>48</v>
      </c>
      <c r="B59" s="33" t="s">
        <v>3</v>
      </c>
      <c r="C59" s="12"/>
      <c r="D59" s="12"/>
      <c r="E59" s="9"/>
      <c r="F59" s="9"/>
      <c r="G59" s="9"/>
    </row>
    <row r="60" spans="1:7" ht="13.8" hidden="1" thickBot="1">
      <c r="A60" s="29" t="s">
        <v>49</v>
      </c>
      <c r="B60" s="33" t="s">
        <v>3</v>
      </c>
      <c r="C60" s="12"/>
      <c r="D60" s="12"/>
      <c r="E60" s="9"/>
      <c r="F60" s="9"/>
      <c r="G60" s="9"/>
    </row>
    <row r="61" spans="1:7" ht="13.8" hidden="1" thickBot="1">
      <c r="A61" s="29" t="s">
        <v>50</v>
      </c>
      <c r="B61" s="33" t="s">
        <v>3</v>
      </c>
      <c r="C61" s="12"/>
      <c r="D61" s="12"/>
      <c r="E61" s="9"/>
      <c r="F61" s="9"/>
      <c r="G61" s="9"/>
    </row>
    <row r="62" spans="1:7" ht="13.8" hidden="1" thickBot="1">
      <c r="A62" s="29" t="s">
        <v>51</v>
      </c>
      <c r="B62" s="33" t="s">
        <v>3</v>
      </c>
      <c r="C62" s="12"/>
      <c r="D62" s="12"/>
      <c r="E62" s="9"/>
      <c r="F62" s="9"/>
      <c r="G62" s="9"/>
    </row>
    <row r="63" spans="1:7" ht="13.8" hidden="1" thickBot="1">
      <c r="A63" s="29" t="s">
        <v>52</v>
      </c>
      <c r="B63" s="33" t="s">
        <v>3</v>
      </c>
      <c r="C63" s="12"/>
      <c r="D63" s="12"/>
      <c r="E63" s="9"/>
      <c r="F63" s="9"/>
      <c r="G63" s="9"/>
    </row>
    <row r="64" spans="1:7" ht="13.8" hidden="1" thickBot="1">
      <c r="A64" s="29" t="s">
        <v>53</v>
      </c>
      <c r="B64" s="33" t="s">
        <v>3</v>
      </c>
      <c r="C64" s="12"/>
      <c r="D64" s="12"/>
      <c r="E64" s="9"/>
      <c r="F64" s="9"/>
      <c r="G64" s="9"/>
    </row>
    <row r="65" spans="1:7" ht="27" hidden="1" thickBot="1">
      <c r="A65" s="6" t="s">
        <v>54</v>
      </c>
      <c r="B65" s="33" t="s">
        <v>3</v>
      </c>
      <c r="C65" s="35"/>
      <c r="D65" s="35"/>
      <c r="E65" s="9"/>
      <c r="F65" s="9"/>
      <c r="G65" s="9"/>
    </row>
    <row r="66" spans="1:7" ht="13.8" hidden="1" thickBot="1">
      <c r="A66" s="175" t="s">
        <v>46</v>
      </c>
      <c r="B66" s="176"/>
      <c r="C66" s="176"/>
      <c r="D66" s="176"/>
      <c r="E66" s="177"/>
      <c r="F66" s="31"/>
      <c r="G66" s="31"/>
    </row>
    <row r="67" spans="1:7" ht="13.8" hidden="1" thickBot="1">
      <c r="A67" s="29" t="s">
        <v>47</v>
      </c>
      <c r="B67" s="33" t="s">
        <v>3</v>
      </c>
      <c r="C67" s="12"/>
      <c r="D67" s="12"/>
      <c r="E67" s="9"/>
      <c r="F67" s="9"/>
      <c r="G67" s="9"/>
    </row>
    <row r="68" spans="1:7" ht="13.8" hidden="1" thickBot="1">
      <c r="A68" s="29" t="s">
        <v>48</v>
      </c>
      <c r="B68" s="33" t="s">
        <v>3</v>
      </c>
      <c r="C68" s="12"/>
      <c r="D68" s="12"/>
      <c r="E68" s="9"/>
      <c r="F68" s="9"/>
      <c r="G68" s="9"/>
    </row>
    <row r="69" spans="1:7" ht="13.8" hidden="1" thickBot="1">
      <c r="A69" s="29" t="s">
        <v>49</v>
      </c>
      <c r="B69" s="33" t="s">
        <v>3</v>
      </c>
      <c r="C69" s="12"/>
      <c r="D69" s="12"/>
      <c r="E69" s="9"/>
      <c r="F69" s="9"/>
      <c r="G69" s="9"/>
    </row>
    <row r="70" spans="1:7" ht="27" hidden="1" thickBot="1">
      <c r="A70" s="32" t="s">
        <v>55</v>
      </c>
      <c r="B70" s="33" t="s">
        <v>3</v>
      </c>
      <c r="C70" s="35"/>
      <c r="D70" s="35"/>
      <c r="E70" s="9"/>
      <c r="F70" s="9"/>
      <c r="G70" s="9"/>
    </row>
    <row r="71" spans="1:7" ht="13.8" hidden="1" thickBot="1">
      <c r="A71" s="175" t="s">
        <v>46</v>
      </c>
      <c r="B71" s="176"/>
      <c r="C71" s="176"/>
      <c r="D71" s="176"/>
      <c r="E71" s="177"/>
      <c r="F71" s="31"/>
      <c r="G71" s="31"/>
    </row>
    <row r="72" spans="1:7" ht="13.8" hidden="1" thickBot="1">
      <c r="A72" s="29" t="s">
        <v>47</v>
      </c>
      <c r="B72" s="33" t="s">
        <v>3</v>
      </c>
      <c r="C72" s="12"/>
      <c r="D72" s="12"/>
      <c r="E72" s="9"/>
      <c r="F72" s="9"/>
      <c r="G72" s="9"/>
    </row>
    <row r="73" spans="1:7" ht="13.8" hidden="1" thickBot="1">
      <c r="A73" s="29" t="s">
        <v>48</v>
      </c>
      <c r="B73" s="33" t="s">
        <v>3</v>
      </c>
      <c r="C73" s="12"/>
      <c r="D73" s="12"/>
      <c r="E73" s="9"/>
      <c r="F73" s="9"/>
      <c r="G73" s="9"/>
    </row>
    <row r="74" spans="1:7" ht="13.8" hidden="1" thickBot="1">
      <c r="A74" s="29" t="s">
        <v>49</v>
      </c>
      <c r="B74" s="33" t="s">
        <v>3</v>
      </c>
      <c r="C74" s="12"/>
      <c r="D74" s="12"/>
      <c r="E74" s="9"/>
      <c r="F74" s="9"/>
      <c r="G74" s="9"/>
    </row>
    <row r="75" spans="1:7" ht="27" hidden="1" thickBot="1">
      <c r="A75" s="6" t="s">
        <v>56</v>
      </c>
      <c r="B75" s="33" t="s">
        <v>3</v>
      </c>
      <c r="C75" s="12"/>
      <c r="D75" s="12"/>
      <c r="E75" s="9"/>
      <c r="F75" s="9"/>
      <c r="G75" s="9"/>
    </row>
    <row r="76" spans="1:7" ht="13.8" hidden="1" thickBot="1">
      <c r="A76" s="180" t="s">
        <v>46</v>
      </c>
      <c r="B76" s="181"/>
      <c r="C76" s="181"/>
      <c r="D76" s="181"/>
      <c r="E76" s="182"/>
      <c r="F76" s="31"/>
      <c r="G76" s="31"/>
    </row>
    <row r="77" spans="1:7" ht="13.8" hidden="1" thickBot="1">
      <c r="A77" s="29" t="s">
        <v>47</v>
      </c>
      <c r="B77" s="33" t="s">
        <v>3</v>
      </c>
      <c r="C77" s="12"/>
      <c r="D77" s="12"/>
      <c r="E77" s="9"/>
      <c r="F77" s="9"/>
      <c r="G77" s="9"/>
    </row>
    <row r="78" spans="1:7" ht="13.8" hidden="1" thickBot="1">
      <c r="A78" s="29" t="s">
        <v>48</v>
      </c>
      <c r="B78" s="33" t="s">
        <v>3</v>
      </c>
      <c r="C78" s="12"/>
      <c r="D78" s="12"/>
      <c r="E78" s="9"/>
      <c r="F78" s="9"/>
      <c r="G78" s="9"/>
    </row>
    <row r="79" spans="1:7" ht="13.8" hidden="1" thickBot="1">
      <c r="A79" s="29" t="s">
        <v>49</v>
      </c>
      <c r="B79" s="33" t="s">
        <v>3</v>
      </c>
      <c r="C79" s="12"/>
      <c r="D79" s="12"/>
      <c r="E79" s="9"/>
      <c r="F79" s="9"/>
      <c r="G79" s="9"/>
    </row>
    <row r="80" spans="1:7" ht="13.8" hidden="1" thickBot="1">
      <c r="A80" s="29" t="s">
        <v>50</v>
      </c>
      <c r="B80" s="33" t="s">
        <v>3</v>
      </c>
      <c r="C80" s="12"/>
      <c r="D80" s="12"/>
      <c r="E80" s="9"/>
      <c r="F80" s="9"/>
      <c r="G80" s="9"/>
    </row>
    <row r="81" spans="1:7" ht="13.8" hidden="1" thickBot="1">
      <c r="A81" s="29" t="s">
        <v>51</v>
      </c>
      <c r="B81" s="33" t="s">
        <v>3</v>
      </c>
      <c r="C81" s="12"/>
      <c r="D81" s="12"/>
      <c r="E81" s="9"/>
      <c r="F81" s="9"/>
      <c r="G81" s="9"/>
    </row>
    <row r="82" spans="1:7" ht="13.8" hidden="1" thickBot="1">
      <c r="A82" s="29" t="s">
        <v>52</v>
      </c>
      <c r="B82" s="33" t="s">
        <v>3</v>
      </c>
      <c r="C82" s="12"/>
      <c r="D82" s="12"/>
      <c r="E82" s="9"/>
      <c r="F82" s="9"/>
      <c r="G82" s="9"/>
    </row>
    <row r="83" spans="1:7" ht="13.8" hidden="1" thickBot="1">
      <c r="A83" s="29" t="s">
        <v>53</v>
      </c>
      <c r="B83" s="33" t="s">
        <v>3</v>
      </c>
      <c r="C83" s="12"/>
      <c r="D83" s="12"/>
      <c r="E83" s="9"/>
      <c r="F83" s="9"/>
      <c r="G83" s="9"/>
    </row>
    <row r="84" spans="1:7" ht="27" hidden="1" thickBot="1">
      <c r="A84" s="14" t="s">
        <v>57</v>
      </c>
      <c r="B84" s="36" t="s">
        <v>3</v>
      </c>
      <c r="C84" s="37"/>
      <c r="D84" s="37"/>
      <c r="E84" s="16"/>
      <c r="F84" s="9"/>
      <c r="G84" s="9"/>
    </row>
    <row r="85" spans="1:7" ht="14.4" hidden="1" thickBot="1">
      <c r="A85" s="178" t="s">
        <v>58</v>
      </c>
      <c r="B85" s="179"/>
      <c r="C85" s="179"/>
      <c r="D85" s="179"/>
      <c r="E85" s="179"/>
      <c r="F85" s="31"/>
      <c r="G85" s="31"/>
    </row>
    <row r="86" spans="1:7" ht="40.200000000000003" hidden="1" thickBot="1">
      <c r="A86" s="32" t="s">
        <v>59</v>
      </c>
      <c r="B86" s="11" t="s">
        <v>60</v>
      </c>
      <c r="C86" s="9"/>
      <c r="D86" s="9"/>
      <c r="E86" s="9"/>
      <c r="F86" s="9"/>
      <c r="G86" s="9"/>
    </row>
    <row r="87" spans="1:7" ht="13.8" hidden="1" thickBot="1">
      <c r="A87" s="152" t="s">
        <v>46</v>
      </c>
      <c r="B87" s="152"/>
      <c r="C87" s="152"/>
      <c r="D87" s="152"/>
      <c r="E87" s="152"/>
      <c r="F87" s="31"/>
      <c r="G87" s="31"/>
    </row>
    <row r="88" spans="1:7" ht="13.8" hidden="1" thickBot="1">
      <c r="A88" s="38" t="s">
        <v>47</v>
      </c>
      <c r="B88" s="11" t="s">
        <v>60</v>
      </c>
      <c r="C88" s="35"/>
      <c r="D88" s="35"/>
      <c r="E88" s="9"/>
      <c r="F88" s="9"/>
      <c r="G88" s="9"/>
    </row>
    <row r="89" spans="1:7" ht="13.8" hidden="1" thickBot="1">
      <c r="A89" s="38" t="s">
        <v>48</v>
      </c>
      <c r="B89" s="11" t="s">
        <v>60</v>
      </c>
      <c r="C89" s="35"/>
      <c r="D89" s="35"/>
      <c r="E89" s="9"/>
      <c r="F89" s="9"/>
      <c r="G89" s="9"/>
    </row>
    <row r="90" spans="1:7" ht="13.8" hidden="1" thickBot="1">
      <c r="A90" s="38" t="s">
        <v>49</v>
      </c>
      <c r="B90" s="11" t="s">
        <v>60</v>
      </c>
      <c r="C90" s="35"/>
      <c r="D90" s="35"/>
      <c r="E90" s="9"/>
      <c r="F90" s="9"/>
      <c r="G90" s="9"/>
    </row>
    <row r="91" spans="1:7" ht="13.8" hidden="1" thickBot="1">
      <c r="A91" s="39" t="s">
        <v>61</v>
      </c>
      <c r="B91" s="11" t="s">
        <v>60</v>
      </c>
      <c r="C91" s="35"/>
      <c r="D91" s="35"/>
      <c r="E91" s="9"/>
      <c r="F91" s="9"/>
      <c r="G91" s="9"/>
    </row>
    <row r="92" spans="1:7" ht="13.8" hidden="1" thickBot="1">
      <c r="A92" s="39" t="s">
        <v>62</v>
      </c>
      <c r="B92" s="11" t="s">
        <v>60</v>
      </c>
      <c r="C92" s="9"/>
      <c r="D92" s="9"/>
      <c r="E92" s="9"/>
      <c r="F92" s="9"/>
      <c r="G92" s="9"/>
    </row>
    <row r="93" spans="1:7" ht="13.8" hidden="1" thickBot="1">
      <c r="A93" s="39" t="s">
        <v>52</v>
      </c>
      <c r="B93" s="11" t="s">
        <v>60</v>
      </c>
      <c r="C93" s="9"/>
      <c r="D93" s="9"/>
      <c r="E93" s="9"/>
      <c r="F93" s="9"/>
      <c r="G93" s="9"/>
    </row>
    <row r="94" spans="1:7" ht="13.8" hidden="1" thickBot="1">
      <c r="A94" s="39" t="s">
        <v>63</v>
      </c>
      <c r="B94" s="11" t="s">
        <v>60</v>
      </c>
      <c r="C94" s="9"/>
      <c r="D94" s="9"/>
      <c r="E94" s="9"/>
      <c r="F94" s="9"/>
      <c r="G94" s="9"/>
    </row>
    <row r="95" spans="1:7" ht="13.8" hidden="1" thickBot="1">
      <c r="A95" s="39" t="s">
        <v>64</v>
      </c>
      <c r="B95" s="11" t="s">
        <v>60</v>
      </c>
      <c r="C95" s="9"/>
      <c r="D95" s="9"/>
      <c r="E95" s="9"/>
      <c r="F95" s="9"/>
      <c r="G95" s="9"/>
    </row>
    <row r="96" spans="1:7" ht="14.4" hidden="1" thickBot="1">
      <c r="A96" s="178" t="s">
        <v>65</v>
      </c>
      <c r="B96" s="179"/>
      <c r="C96" s="179"/>
      <c r="D96" s="179"/>
      <c r="E96" s="179"/>
      <c r="F96" s="31"/>
      <c r="G96" s="31"/>
    </row>
    <row r="97" spans="1:7" ht="13.8" hidden="1" thickBot="1">
      <c r="A97" s="32" t="s">
        <v>66</v>
      </c>
      <c r="B97" s="11" t="s">
        <v>60</v>
      </c>
      <c r="C97" s="9"/>
      <c r="D97" s="9"/>
      <c r="E97" s="9"/>
      <c r="F97" s="9"/>
      <c r="G97" s="9"/>
    </row>
    <row r="98" spans="1:7" ht="13.8" hidden="1" thickBot="1">
      <c r="A98" s="152" t="s">
        <v>46</v>
      </c>
      <c r="B98" s="152"/>
      <c r="C98" s="152"/>
      <c r="D98" s="152"/>
      <c r="E98" s="152"/>
      <c r="F98" s="31"/>
      <c r="G98" s="31"/>
    </row>
    <row r="99" spans="1:7" ht="13.8" hidden="1" thickBot="1">
      <c r="A99" s="38" t="s">
        <v>47</v>
      </c>
      <c r="B99" s="11" t="s">
        <v>60</v>
      </c>
      <c r="C99" s="35"/>
      <c r="D99" s="35"/>
      <c r="E99" s="9"/>
      <c r="F99" s="9"/>
      <c r="G99" s="9"/>
    </row>
    <row r="100" spans="1:7" ht="13.8" hidden="1" thickBot="1">
      <c r="A100" s="38" t="s">
        <v>48</v>
      </c>
      <c r="B100" s="11" t="s">
        <v>60</v>
      </c>
      <c r="C100" s="35"/>
      <c r="D100" s="35"/>
      <c r="E100" s="9"/>
      <c r="F100" s="9"/>
      <c r="G100" s="9"/>
    </row>
    <row r="101" spans="1:7" ht="13.8" hidden="1" thickBot="1">
      <c r="A101" s="38" t="s">
        <v>49</v>
      </c>
      <c r="B101" s="11" t="s">
        <v>60</v>
      </c>
      <c r="C101" s="35"/>
      <c r="D101" s="35"/>
      <c r="E101" s="9"/>
      <c r="F101" s="9"/>
      <c r="G101" s="9"/>
    </row>
    <row r="102" spans="1:7" ht="13.8" hidden="1" thickBot="1">
      <c r="A102" s="39" t="s">
        <v>61</v>
      </c>
      <c r="B102" s="11" t="s">
        <v>60</v>
      </c>
      <c r="C102" s="35"/>
      <c r="D102" s="35"/>
      <c r="E102" s="9"/>
      <c r="F102" s="9"/>
      <c r="G102" s="9"/>
    </row>
    <row r="103" spans="1:7" ht="13.8" hidden="1" thickBot="1">
      <c r="A103" s="39" t="s">
        <v>62</v>
      </c>
      <c r="B103" s="11" t="s">
        <v>60</v>
      </c>
      <c r="C103" s="9"/>
      <c r="D103" s="9"/>
      <c r="E103" s="9"/>
      <c r="F103" s="9"/>
      <c r="G103" s="9"/>
    </row>
    <row r="104" spans="1:7" ht="13.8" hidden="1" thickBot="1">
      <c r="A104" s="39" t="s">
        <v>52</v>
      </c>
      <c r="B104" s="11" t="s">
        <v>60</v>
      </c>
      <c r="C104" s="9"/>
      <c r="D104" s="9"/>
      <c r="E104" s="9"/>
      <c r="F104" s="9"/>
      <c r="G104" s="9"/>
    </row>
    <row r="105" spans="1:7" ht="13.8" hidden="1" thickBot="1">
      <c r="A105" s="39" t="s">
        <v>63</v>
      </c>
      <c r="B105" s="11" t="s">
        <v>60</v>
      </c>
      <c r="C105" s="9"/>
      <c r="D105" s="9"/>
      <c r="E105" s="9"/>
      <c r="F105" s="9"/>
      <c r="G105" s="9"/>
    </row>
    <row r="106" spans="1:7" ht="13.8" hidden="1" thickBot="1">
      <c r="A106" s="39" t="s">
        <v>64</v>
      </c>
      <c r="B106" s="11" t="s">
        <v>60</v>
      </c>
      <c r="C106" s="9"/>
      <c r="D106" s="9"/>
      <c r="E106" s="9"/>
      <c r="F106" s="9"/>
      <c r="G106" s="9"/>
    </row>
    <row r="107" spans="1:7" ht="14.4" hidden="1" thickBot="1">
      <c r="A107" s="153" t="s">
        <v>27</v>
      </c>
      <c r="B107" s="154"/>
      <c r="C107" s="154"/>
      <c r="D107" s="154"/>
      <c r="E107" s="155"/>
      <c r="F107" s="40"/>
      <c r="G107" s="40"/>
    </row>
    <row r="108" spans="1:7" ht="40.200000000000003" hidden="1" thickBot="1">
      <c r="A108" s="6" t="s">
        <v>2</v>
      </c>
      <c r="B108" s="1" t="s">
        <v>3</v>
      </c>
      <c r="C108" s="41"/>
      <c r="D108" s="41"/>
      <c r="E108" s="42"/>
      <c r="F108" s="42"/>
      <c r="G108" s="42"/>
    </row>
    <row r="109" spans="1:7" ht="13.8" hidden="1" thickBot="1">
      <c r="A109" s="6" t="s">
        <v>5</v>
      </c>
      <c r="B109" s="1" t="s">
        <v>3</v>
      </c>
      <c r="C109" s="41"/>
      <c r="D109" s="41"/>
      <c r="E109" s="42"/>
      <c r="F109" s="42"/>
      <c r="G109" s="42"/>
    </row>
    <row r="110" spans="1:7" ht="13.8" hidden="1" thickBot="1">
      <c r="A110" s="6" t="s">
        <v>6</v>
      </c>
      <c r="B110" s="1" t="s">
        <v>3</v>
      </c>
      <c r="C110" s="41"/>
      <c r="D110" s="41"/>
      <c r="E110" s="42"/>
      <c r="F110" s="42"/>
      <c r="G110" s="42"/>
    </row>
    <row r="111" spans="1:7" ht="13.8" hidden="1" thickBot="1">
      <c r="A111" s="21" t="s">
        <v>67</v>
      </c>
      <c r="B111" s="1" t="s">
        <v>3</v>
      </c>
      <c r="C111" s="41"/>
      <c r="D111" s="41"/>
      <c r="E111" s="42"/>
      <c r="F111" s="42"/>
      <c r="G111" s="42"/>
    </row>
    <row r="112" spans="1:7" ht="13.8" hidden="1" thickBot="1">
      <c r="A112" s="6" t="s">
        <v>68</v>
      </c>
      <c r="B112" s="1" t="s">
        <v>3</v>
      </c>
      <c r="C112" s="41"/>
      <c r="D112" s="41"/>
      <c r="E112" s="42"/>
      <c r="F112" s="42"/>
      <c r="G112" s="42"/>
    </row>
    <row r="113" spans="1:7" ht="14.4" hidden="1" thickBot="1">
      <c r="A113" s="153" t="s">
        <v>28</v>
      </c>
      <c r="B113" s="154"/>
      <c r="C113" s="154"/>
      <c r="D113" s="154"/>
      <c r="E113" s="155"/>
      <c r="F113" s="40"/>
      <c r="G113" s="40"/>
    </row>
    <row r="114" spans="1:7" ht="40.200000000000003" hidden="1" thickBot="1">
      <c r="A114" s="6" t="s">
        <v>2</v>
      </c>
      <c r="B114" s="1" t="s">
        <v>3</v>
      </c>
      <c r="C114" s="41"/>
      <c r="D114" s="41"/>
      <c r="E114" s="42"/>
      <c r="F114" s="42"/>
      <c r="G114" s="42"/>
    </row>
    <row r="115" spans="1:7" ht="13.8" hidden="1" thickBot="1">
      <c r="A115" s="6" t="s">
        <v>5</v>
      </c>
      <c r="B115" s="1" t="s">
        <v>3</v>
      </c>
      <c r="C115" s="41"/>
      <c r="D115" s="41"/>
      <c r="E115" s="42"/>
      <c r="F115" s="42"/>
      <c r="G115" s="42"/>
    </row>
    <row r="116" spans="1:7" ht="13.8" hidden="1" thickBot="1">
      <c r="A116" s="6" t="s">
        <v>6</v>
      </c>
      <c r="B116" s="1" t="s">
        <v>3</v>
      </c>
      <c r="C116" s="41"/>
      <c r="D116" s="41"/>
      <c r="E116" s="42"/>
      <c r="F116" s="42"/>
      <c r="G116" s="42"/>
    </row>
    <row r="117" spans="1:7" ht="13.8" hidden="1" thickBot="1">
      <c r="A117" s="21" t="s">
        <v>67</v>
      </c>
      <c r="B117" s="1" t="s">
        <v>3</v>
      </c>
      <c r="C117" s="41"/>
      <c r="D117" s="41"/>
      <c r="E117" s="42"/>
      <c r="F117" s="42"/>
      <c r="G117" s="42"/>
    </row>
    <row r="118" spans="1:7" ht="13.8" hidden="1" thickBot="1">
      <c r="A118" s="6" t="s">
        <v>68</v>
      </c>
      <c r="B118" s="1" t="s">
        <v>3</v>
      </c>
      <c r="C118" s="41"/>
      <c r="D118" s="41"/>
      <c r="E118" s="42"/>
      <c r="F118" s="42"/>
      <c r="G118" s="42"/>
    </row>
    <row r="119" spans="1:7" ht="14.4" hidden="1" thickBot="1">
      <c r="A119" s="150" t="s">
        <v>29</v>
      </c>
      <c r="B119" s="151"/>
      <c r="C119" s="151"/>
      <c r="D119" s="151"/>
      <c r="E119" s="151"/>
      <c r="F119" s="31"/>
      <c r="G119" s="31"/>
    </row>
    <row r="120" spans="1:7" ht="40.200000000000003" hidden="1" thickBot="1">
      <c r="A120" s="6" t="s">
        <v>2</v>
      </c>
      <c r="B120" s="1" t="s">
        <v>3</v>
      </c>
      <c r="C120" s="41"/>
      <c r="D120" s="41"/>
      <c r="E120" s="42"/>
      <c r="F120" s="42"/>
      <c r="G120" s="42"/>
    </row>
    <row r="121" spans="1:7" ht="13.8" hidden="1" thickBot="1">
      <c r="A121" s="6" t="s">
        <v>5</v>
      </c>
      <c r="B121" s="1" t="s">
        <v>3</v>
      </c>
      <c r="C121" s="41"/>
      <c r="D121" s="41"/>
      <c r="E121" s="42"/>
      <c r="F121" s="42"/>
      <c r="G121" s="42"/>
    </row>
    <row r="122" spans="1:7" ht="13.8" hidden="1" thickBot="1">
      <c r="A122" s="6" t="s">
        <v>6</v>
      </c>
      <c r="B122" s="1" t="s">
        <v>3</v>
      </c>
      <c r="C122" s="41"/>
      <c r="D122" s="41"/>
      <c r="E122" s="42"/>
      <c r="F122" s="42"/>
      <c r="G122" s="42"/>
    </row>
    <row r="123" spans="1:7" ht="13.8" hidden="1" thickBot="1">
      <c r="A123" s="21" t="s">
        <v>67</v>
      </c>
      <c r="B123" s="1" t="s">
        <v>3</v>
      </c>
      <c r="C123" s="41"/>
      <c r="D123" s="41"/>
      <c r="E123" s="42"/>
      <c r="F123" s="42"/>
      <c r="G123" s="42"/>
    </row>
    <row r="124" spans="1:7" ht="13.8" hidden="1" thickBot="1">
      <c r="A124" s="6" t="s">
        <v>68</v>
      </c>
      <c r="B124" s="1" t="s">
        <v>3</v>
      </c>
      <c r="C124" s="41"/>
      <c r="D124" s="41"/>
      <c r="E124" s="42"/>
      <c r="F124" s="42"/>
      <c r="G124" s="42"/>
    </row>
    <row r="125" spans="1:7" ht="13.8">
      <c r="A125" s="156" t="s">
        <v>72</v>
      </c>
      <c r="B125" s="157"/>
      <c r="C125" s="157"/>
      <c r="D125" s="157"/>
      <c r="E125" s="157"/>
      <c r="F125" s="157"/>
      <c r="G125" s="158"/>
    </row>
    <row r="126" spans="1:7">
      <c r="A126" s="22" t="s">
        <v>107</v>
      </c>
      <c r="B126" s="26" t="s">
        <v>8</v>
      </c>
      <c r="C126" s="12">
        <v>74</v>
      </c>
      <c r="D126" s="12">
        <v>76</v>
      </c>
      <c r="E126" s="9">
        <v>80</v>
      </c>
      <c r="F126" s="9">
        <v>85</v>
      </c>
      <c r="G126" s="61">
        <v>90</v>
      </c>
    </row>
    <row r="127" spans="1:7">
      <c r="A127" s="22" t="s">
        <v>117</v>
      </c>
      <c r="B127" s="26" t="s">
        <v>8</v>
      </c>
      <c r="C127" s="12">
        <f>SUM(C129:C140)</f>
        <v>55</v>
      </c>
      <c r="D127" s="12">
        <f t="shared" ref="D127:G127" si="9">SUM(D129:D140)</f>
        <v>56</v>
      </c>
      <c r="E127" s="12">
        <f t="shared" si="9"/>
        <v>61</v>
      </c>
      <c r="F127" s="12">
        <f t="shared" si="9"/>
        <v>73</v>
      </c>
      <c r="G127" s="12">
        <f t="shared" si="9"/>
        <v>76</v>
      </c>
    </row>
    <row r="128" spans="1:7">
      <c r="A128" s="22" t="s">
        <v>118</v>
      </c>
      <c r="B128" s="26"/>
      <c r="C128" s="12"/>
      <c r="D128" s="12"/>
      <c r="E128" s="9"/>
      <c r="F128" s="9"/>
      <c r="G128" s="61"/>
    </row>
    <row r="129" spans="1:21" ht="26.4">
      <c r="A129" s="6" t="s">
        <v>95</v>
      </c>
      <c r="B129" s="26" t="s">
        <v>8</v>
      </c>
      <c r="C129" s="12"/>
      <c r="D129" s="12"/>
      <c r="E129" s="9"/>
      <c r="F129" s="9"/>
      <c r="G129" s="61"/>
    </row>
    <row r="130" spans="1:21" ht="26.4">
      <c r="A130" s="6" t="s">
        <v>96</v>
      </c>
      <c r="B130" s="26" t="s">
        <v>8</v>
      </c>
      <c r="C130" s="9">
        <v>44</v>
      </c>
      <c r="D130" s="9">
        <v>45</v>
      </c>
      <c r="E130" s="9">
        <v>50</v>
      </c>
      <c r="F130" s="9">
        <v>62</v>
      </c>
      <c r="G130" s="61">
        <v>65</v>
      </c>
    </row>
    <row r="131" spans="1:21">
      <c r="A131" s="6" t="s">
        <v>106</v>
      </c>
      <c r="B131" s="26" t="s">
        <v>8</v>
      </c>
      <c r="C131" s="9"/>
      <c r="D131" s="9"/>
      <c r="E131" s="9"/>
      <c r="F131" s="9"/>
      <c r="G131" s="61"/>
    </row>
    <row r="132" spans="1:21" ht="26.4">
      <c r="A132" s="6" t="s">
        <v>97</v>
      </c>
      <c r="B132" s="26" t="s">
        <v>8</v>
      </c>
      <c r="C132" s="9"/>
      <c r="D132" s="9"/>
      <c r="E132" s="9"/>
      <c r="F132" s="9"/>
      <c r="G132" s="61"/>
    </row>
    <row r="133" spans="1:21">
      <c r="A133" s="6" t="s">
        <v>98</v>
      </c>
      <c r="B133" s="26" t="s">
        <v>8</v>
      </c>
      <c r="C133" s="9">
        <v>1</v>
      </c>
      <c r="D133" s="9">
        <v>1</v>
      </c>
      <c r="E133" s="9">
        <v>1</v>
      </c>
      <c r="F133" s="9">
        <v>1</v>
      </c>
      <c r="G133" s="61">
        <v>1</v>
      </c>
    </row>
    <row r="134" spans="1:21">
      <c r="A134" s="6" t="s">
        <v>99</v>
      </c>
      <c r="B134" s="26" t="s">
        <v>8</v>
      </c>
      <c r="C134" s="9"/>
      <c r="D134" s="9"/>
      <c r="E134" s="9"/>
      <c r="F134" s="9"/>
      <c r="G134" s="61"/>
    </row>
    <row r="135" spans="1:21" ht="26.4">
      <c r="A135" s="6" t="s">
        <v>100</v>
      </c>
      <c r="B135" s="26" t="s">
        <v>8</v>
      </c>
      <c r="C135" s="9">
        <v>1</v>
      </c>
      <c r="D135" s="9">
        <v>1</v>
      </c>
      <c r="E135" s="9">
        <v>1</v>
      </c>
      <c r="F135" s="9">
        <v>1</v>
      </c>
      <c r="G135" s="61">
        <v>1</v>
      </c>
    </row>
    <row r="136" spans="1:21">
      <c r="A136" s="6" t="s">
        <v>101</v>
      </c>
      <c r="B136" s="26" t="s">
        <v>8</v>
      </c>
      <c r="C136" s="9">
        <v>1</v>
      </c>
      <c r="D136" s="9">
        <v>1</v>
      </c>
      <c r="E136" s="9">
        <v>1</v>
      </c>
      <c r="F136" s="9">
        <v>1</v>
      </c>
      <c r="G136" s="61">
        <v>1</v>
      </c>
    </row>
    <row r="137" spans="1:21">
      <c r="A137" s="6" t="s">
        <v>102</v>
      </c>
      <c r="B137" s="26" t="s">
        <v>8</v>
      </c>
      <c r="C137" s="9">
        <v>5</v>
      </c>
      <c r="D137" s="9">
        <v>5</v>
      </c>
      <c r="E137" s="9">
        <v>5</v>
      </c>
      <c r="F137" s="9">
        <v>5</v>
      </c>
      <c r="G137" s="61">
        <v>5</v>
      </c>
    </row>
    <row r="138" spans="1:21">
      <c r="A138" s="6" t="s">
        <v>103</v>
      </c>
      <c r="B138" s="26" t="s">
        <v>8</v>
      </c>
      <c r="C138" s="19">
        <v>1</v>
      </c>
      <c r="D138" s="19">
        <v>1</v>
      </c>
      <c r="E138" s="19">
        <v>1</v>
      </c>
      <c r="F138" s="19">
        <v>1</v>
      </c>
      <c r="G138" s="64">
        <v>1</v>
      </c>
    </row>
    <row r="139" spans="1:21" ht="26.4">
      <c r="A139" s="6" t="s">
        <v>104</v>
      </c>
      <c r="B139" s="26" t="s">
        <v>8</v>
      </c>
      <c r="C139" s="19">
        <v>2</v>
      </c>
      <c r="D139" s="19">
        <v>2</v>
      </c>
      <c r="E139" s="19">
        <v>2</v>
      </c>
      <c r="F139" s="19">
        <v>2</v>
      </c>
      <c r="G139" s="64">
        <v>2</v>
      </c>
    </row>
    <row r="140" spans="1:21" ht="13.8" thickBot="1">
      <c r="A140" s="14" t="s">
        <v>105</v>
      </c>
      <c r="B140" s="30" t="s">
        <v>8</v>
      </c>
      <c r="C140" s="16"/>
      <c r="D140" s="16"/>
      <c r="E140" s="16"/>
      <c r="F140" s="16"/>
      <c r="G140" s="62"/>
    </row>
    <row r="141" spans="1:21" ht="15.75" customHeight="1" thickBot="1">
      <c r="A141" s="88" t="s">
        <v>134</v>
      </c>
      <c r="B141" s="89"/>
      <c r="C141" s="90"/>
      <c r="D141" s="91" t="s">
        <v>135</v>
      </c>
      <c r="E141" s="89"/>
      <c r="F141" s="146" t="s">
        <v>136</v>
      </c>
      <c r="G141" s="147"/>
      <c r="H141" s="88"/>
    </row>
    <row r="142" spans="1:21" s="107" customFormat="1" ht="15.75" customHeight="1" thickBot="1">
      <c r="A142" s="148" t="s">
        <v>58</v>
      </c>
      <c r="B142" s="149"/>
      <c r="C142" s="149"/>
      <c r="D142" s="149"/>
      <c r="E142" s="149"/>
      <c r="F142" s="149"/>
      <c r="G142" s="71"/>
      <c r="H142" s="71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</row>
    <row r="143" spans="1:21" s="107" customFormat="1" ht="26.4">
      <c r="A143" s="86" t="s">
        <v>181</v>
      </c>
      <c r="B143" s="87" t="s">
        <v>140</v>
      </c>
      <c r="C143" s="133">
        <f>C19</f>
        <v>14601947.9</v>
      </c>
      <c r="D143" s="133">
        <f t="shared" ref="D143:G143" si="10">D19</f>
        <v>14967468.000000002</v>
      </c>
      <c r="E143" s="133">
        <f t="shared" si="10"/>
        <v>15417947.800000001</v>
      </c>
      <c r="F143" s="133">
        <f t="shared" si="10"/>
        <v>15881500.200000001</v>
      </c>
      <c r="G143" s="133">
        <f t="shared" si="10"/>
        <v>16357945.800000001</v>
      </c>
      <c r="H143" s="71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</row>
    <row r="144" spans="1:21" s="107" customFormat="1" ht="13.8">
      <c r="A144" s="108" t="s">
        <v>134</v>
      </c>
      <c r="B144" s="109"/>
      <c r="C144" s="110"/>
      <c r="D144" s="91" t="s">
        <v>135</v>
      </c>
      <c r="E144" s="109"/>
      <c r="F144" s="146" t="s">
        <v>136</v>
      </c>
      <c r="G144" s="147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</row>
  </sheetData>
  <mergeCells count="35">
    <mergeCell ref="A1:E1"/>
    <mergeCell ref="A2:A4"/>
    <mergeCell ref="C2:G2"/>
    <mergeCell ref="C3:C4"/>
    <mergeCell ref="D3:D4"/>
    <mergeCell ref="E3:E4"/>
    <mergeCell ref="F3:F4"/>
    <mergeCell ref="G3:G4"/>
    <mergeCell ref="F39:G39"/>
    <mergeCell ref="F47:G47"/>
    <mergeCell ref="A107:E107"/>
    <mergeCell ref="A48:E48"/>
    <mergeCell ref="A55:E55"/>
    <mergeCell ref="A44:G44"/>
    <mergeCell ref="A57:E57"/>
    <mergeCell ref="A40:G40"/>
    <mergeCell ref="A85:E85"/>
    <mergeCell ref="A87:E87"/>
    <mergeCell ref="A66:E66"/>
    <mergeCell ref="A96:E96"/>
    <mergeCell ref="A71:E71"/>
    <mergeCell ref="A76:E76"/>
    <mergeCell ref="A5:G5"/>
    <mergeCell ref="A18:G18"/>
    <mergeCell ref="A32:G32"/>
    <mergeCell ref="A24:G24"/>
    <mergeCell ref="B2:B4"/>
    <mergeCell ref="F23:G23"/>
    <mergeCell ref="F144:G144"/>
    <mergeCell ref="A142:F142"/>
    <mergeCell ref="A119:E119"/>
    <mergeCell ref="A98:E98"/>
    <mergeCell ref="A113:E113"/>
    <mergeCell ref="A125:G125"/>
    <mergeCell ref="F141:G141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  <rowBreaks count="3" manualBreakCount="3">
    <brk id="39" max="6" man="1"/>
    <brk id="124" max="6" man="1"/>
    <brk id="14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68"/>
  <sheetViews>
    <sheetView view="pageBreakPreview" zoomScaleNormal="100" workbookViewId="0">
      <pane ySplit="4" topLeftCell="A5" activePane="bottomLeft" state="frozen"/>
      <selection pane="bottomLeft" activeCell="C14" sqref="C14"/>
    </sheetView>
  </sheetViews>
  <sheetFormatPr defaultRowHeight="13.2"/>
  <cols>
    <col min="1" max="1" width="51.6640625" customWidth="1"/>
    <col min="2" max="2" width="11.33203125" customWidth="1"/>
    <col min="3" max="3" width="11.6640625" customWidth="1"/>
    <col min="4" max="4" width="12" customWidth="1"/>
    <col min="5" max="5" width="11.5546875" customWidth="1"/>
    <col min="6" max="6" width="13.109375" customWidth="1"/>
    <col min="7" max="7" width="11.6640625" customWidth="1"/>
    <col min="8" max="8" width="0.109375" customWidth="1"/>
  </cols>
  <sheetData>
    <row r="1" spans="1:8" ht="13.5" customHeight="1" thickBot="1">
      <c r="A1" s="186" t="s">
        <v>196</v>
      </c>
      <c r="B1" s="186"/>
      <c r="C1" s="186"/>
      <c r="D1" s="186"/>
      <c r="E1" s="186"/>
      <c r="F1" s="186"/>
      <c r="G1" s="3"/>
      <c r="H1" s="4"/>
    </row>
    <row r="2" spans="1:8" ht="13.5" customHeight="1" thickBot="1">
      <c r="A2" s="168" t="s">
        <v>0</v>
      </c>
      <c r="B2" s="168" t="s">
        <v>69</v>
      </c>
      <c r="C2" s="184" t="s">
        <v>138</v>
      </c>
      <c r="D2" s="185"/>
      <c r="E2" s="185"/>
      <c r="F2" s="185"/>
      <c r="G2" s="185"/>
      <c r="H2" s="5"/>
    </row>
    <row r="3" spans="1:8" ht="12.75" customHeight="1">
      <c r="A3" s="169"/>
      <c r="B3" s="169"/>
      <c r="C3" s="168" t="s">
        <v>197</v>
      </c>
      <c r="D3" s="168" t="s">
        <v>198</v>
      </c>
      <c r="E3" s="168" t="s">
        <v>199</v>
      </c>
      <c r="F3" s="168" t="s">
        <v>200</v>
      </c>
      <c r="G3" s="168" t="s">
        <v>201</v>
      </c>
      <c r="H3" s="5"/>
    </row>
    <row r="4" spans="1:8" ht="13.8" thickBot="1">
      <c r="A4" s="187"/>
      <c r="B4" s="187"/>
      <c r="C4" s="169"/>
      <c r="D4" s="169"/>
      <c r="E4" s="169"/>
      <c r="F4" s="169"/>
      <c r="G4" s="169"/>
      <c r="H4" s="5"/>
    </row>
    <row r="5" spans="1:8" ht="13.8">
      <c r="A5" s="159" t="s">
        <v>88</v>
      </c>
      <c r="B5" s="160"/>
      <c r="C5" s="160"/>
      <c r="D5" s="160"/>
      <c r="E5" s="160"/>
      <c r="F5" s="160"/>
      <c r="G5" s="161"/>
      <c r="H5" s="4"/>
    </row>
    <row r="6" spans="1:8" ht="17.25" customHeight="1">
      <c r="A6" s="68" t="s">
        <v>139</v>
      </c>
      <c r="B6" s="69" t="s">
        <v>8</v>
      </c>
      <c r="C6" s="43">
        <v>12</v>
      </c>
      <c r="D6" s="43">
        <v>12</v>
      </c>
      <c r="E6" s="43">
        <v>13</v>
      </c>
      <c r="F6" s="43">
        <v>14</v>
      </c>
      <c r="G6" s="63">
        <v>15</v>
      </c>
      <c r="H6" s="4"/>
    </row>
    <row r="7" spans="1:8" ht="30" customHeight="1">
      <c r="A7" s="66" t="s">
        <v>179</v>
      </c>
      <c r="B7" s="67" t="s">
        <v>3</v>
      </c>
      <c r="C7" s="43">
        <v>16036227</v>
      </c>
      <c r="D7" s="111">
        <v>17212306</v>
      </c>
      <c r="E7" s="111">
        <v>18088167</v>
      </c>
      <c r="F7" s="111">
        <v>18999630</v>
      </c>
      <c r="G7" s="111">
        <v>19991769</v>
      </c>
      <c r="H7" s="4"/>
    </row>
    <row r="8" spans="1:8" ht="17.25" customHeight="1">
      <c r="A8" s="57" t="s">
        <v>93</v>
      </c>
      <c r="B8" s="52"/>
      <c r="C8" s="43"/>
      <c r="D8" s="43"/>
      <c r="E8" s="43"/>
      <c r="F8" s="43"/>
      <c r="G8" s="63"/>
      <c r="H8" s="4"/>
    </row>
    <row r="9" spans="1:8" ht="14.25" customHeight="1">
      <c r="A9" s="58" t="s">
        <v>87</v>
      </c>
      <c r="B9" s="52" t="s">
        <v>3</v>
      </c>
      <c r="C9" s="43"/>
      <c r="D9" s="43"/>
      <c r="E9" s="43"/>
      <c r="F9" s="43"/>
      <c r="G9" s="63"/>
      <c r="H9" s="4"/>
    </row>
    <row r="10" spans="1:8" ht="15.75" customHeight="1">
      <c r="A10" s="58" t="s">
        <v>85</v>
      </c>
      <c r="B10" s="52" t="s">
        <v>3</v>
      </c>
      <c r="C10" s="43">
        <f>C7-C11</f>
        <v>15951957</v>
      </c>
      <c r="D10" s="140">
        <f t="shared" ref="D10:G10" si="0">D7-D11</f>
        <v>17124666</v>
      </c>
      <c r="E10" s="140">
        <f t="shared" si="0"/>
        <v>17997022</v>
      </c>
      <c r="F10" s="140">
        <f t="shared" si="0"/>
        <v>18904522</v>
      </c>
      <c r="G10" s="140">
        <f t="shared" si="0"/>
        <v>19892858</v>
      </c>
      <c r="H10" s="4"/>
    </row>
    <row r="11" spans="1:8" ht="39" customHeight="1">
      <c r="A11" s="59" t="s">
        <v>180</v>
      </c>
      <c r="B11" s="52" t="s">
        <v>3</v>
      </c>
      <c r="C11" s="43">
        <v>84270</v>
      </c>
      <c r="D11" s="43">
        <v>87640</v>
      </c>
      <c r="E11" s="43">
        <v>91145</v>
      </c>
      <c r="F11" s="43">
        <v>95108</v>
      </c>
      <c r="G11" s="63">
        <v>98911</v>
      </c>
      <c r="H11" s="4"/>
    </row>
    <row r="12" spans="1:8" ht="26.25" customHeight="1">
      <c r="A12" s="59" t="s">
        <v>178</v>
      </c>
      <c r="B12" s="52" t="s">
        <v>11</v>
      </c>
      <c r="C12" s="113">
        <v>109.9</v>
      </c>
      <c r="D12" s="113">
        <v>107.3</v>
      </c>
      <c r="E12" s="113">
        <v>105.6</v>
      </c>
      <c r="F12" s="113">
        <v>105</v>
      </c>
      <c r="G12" s="121">
        <v>105.2</v>
      </c>
      <c r="H12" s="4"/>
    </row>
    <row r="13" spans="1:8" ht="14.25" customHeight="1">
      <c r="A13" s="162" t="s">
        <v>1</v>
      </c>
      <c r="B13" s="163"/>
      <c r="C13" s="163"/>
      <c r="D13" s="163"/>
      <c r="E13" s="163"/>
      <c r="F13" s="163"/>
      <c r="G13" s="164"/>
      <c r="H13" s="4"/>
    </row>
    <row r="14" spans="1:8" ht="30" customHeight="1">
      <c r="A14" s="6" t="s">
        <v>2</v>
      </c>
      <c r="B14" s="7" t="s">
        <v>3</v>
      </c>
      <c r="C14" s="13">
        <v>15827048</v>
      </c>
      <c r="D14" s="13">
        <v>17096313</v>
      </c>
      <c r="E14" s="49">
        <v>17821020</v>
      </c>
      <c r="F14" s="49">
        <v>18871090</v>
      </c>
      <c r="G14" s="125">
        <v>19855456</v>
      </c>
      <c r="H14" s="4"/>
    </row>
    <row r="15" spans="1:8" ht="21" customHeight="1">
      <c r="A15" s="6" t="s">
        <v>4</v>
      </c>
      <c r="B15" s="7" t="s">
        <v>3</v>
      </c>
      <c r="C15" s="13">
        <v>3383614</v>
      </c>
      <c r="D15" s="13">
        <v>3633573</v>
      </c>
      <c r="E15" s="49">
        <v>3813422</v>
      </c>
      <c r="F15" s="49">
        <v>4001838</v>
      </c>
      <c r="G15" s="125">
        <v>4200030</v>
      </c>
      <c r="H15" s="4"/>
    </row>
    <row r="16" spans="1:8" ht="16.5" customHeight="1">
      <c r="A16" s="6" t="s">
        <v>5</v>
      </c>
      <c r="B16" s="7" t="s">
        <v>3</v>
      </c>
      <c r="C16" s="13">
        <f>+C15+67332</f>
        <v>3450946</v>
      </c>
      <c r="D16" s="13">
        <f>D15+54443</f>
        <v>3688016</v>
      </c>
      <c r="E16" s="13">
        <f>E15+56235</f>
        <v>3869657</v>
      </c>
      <c r="F16" s="13">
        <f>F15+58201</f>
        <v>4060039</v>
      </c>
      <c r="G16" s="13">
        <f>G15+59928</f>
        <v>4259958</v>
      </c>
      <c r="H16" s="4"/>
    </row>
    <row r="17" spans="1:8" ht="18.75" customHeight="1" thickBot="1">
      <c r="A17" s="14" t="s">
        <v>6</v>
      </c>
      <c r="B17" s="15" t="s">
        <v>3</v>
      </c>
      <c r="C17" s="70">
        <f>-24550-23190-4350-15242</f>
        <v>-67332</v>
      </c>
      <c r="D17" s="70">
        <f>-15532-24117-14794</f>
        <v>-54443</v>
      </c>
      <c r="E17" s="131">
        <f>-16153-25082-15000</f>
        <v>-56235</v>
      </c>
      <c r="F17" s="131">
        <f>-17116-26085-15000</f>
        <v>-58201</v>
      </c>
      <c r="G17" s="145">
        <f>-17799-27129-15000</f>
        <v>-59928</v>
      </c>
      <c r="H17" s="4"/>
    </row>
    <row r="18" spans="1:8" ht="20.25" customHeight="1" thickBot="1">
      <c r="A18" s="88"/>
      <c r="B18" s="89"/>
      <c r="C18" s="90"/>
      <c r="D18" s="91"/>
      <c r="E18" s="89"/>
      <c r="F18" s="146"/>
      <c r="G18" s="147"/>
      <c r="H18" s="4"/>
    </row>
    <row r="19" spans="1:8" ht="15" customHeight="1">
      <c r="A19" s="159" t="s">
        <v>92</v>
      </c>
      <c r="B19" s="160"/>
      <c r="C19" s="160"/>
      <c r="D19" s="160"/>
      <c r="E19" s="160"/>
      <c r="F19" s="160"/>
      <c r="G19" s="160"/>
      <c r="H19" s="4"/>
    </row>
    <row r="20" spans="1:8" ht="27.75" customHeight="1">
      <c r="A20" s="32" t="s">
        <v>13</v>
      </c>
      <c r="B20" s="50" t="s">
        <v>60</v>
      </c>
      <c r="C20" s="32"/>
      <c r="D20" s="32"/>
      <c r="E20" s="32"/>
      <c r="F20" s="1"/>
      <c r="G20" s="1"/>
      <c r="H20" s="4"/>
    </row>
    <row r="21" spans="1:8" ht="14.25" customHeight="1">
      <c r="A21" s="32" t="s">
        <v>10</v>
      </c>
      <c r="B21" s="50" t="s">
        <v>11</v>
      </c>
      <c r="C21" s="32"/>
      <c r="D21" s="32"/>
      <c r="E21" s="32"/>
      <c r="F21" s="1"/>
      <c r="G21" s="1"/>
      <c r="H21" s="4"/>
    </row>
    <row r="22" spans="1:8" ht="32.25" customHeight="1">
      <c r="A22" s="32" t="s">
        <v>119</v>
      </c>
      <c r="B22" s="50" t="s">
        <v>60</v>
      </c>
      <c r="C22" s="32"/>
      <c r="D22" s="32"/>
      <c r="E22" s="32"/>
      <c r="F22" s="1"/>
      <c r="G22" s="1"/>
      <c r="H22" s="4"/>
    </row>
    <row r="23" spans="1:8" ht="15" customHeight="1">
      <c r="A23" s="32" t="s">
        <v>10</v>
      </c>
      <c r="B23" s="50" t="s">
        <v>11</v>
      </c>
      <c r="C23" s="32"/>
      <c r="D23" s="32"/>
      <c r="E23" s="32"/>
      <c r="F23" s="1"/>
      <c r="G23" s="1"/>
      <c r="H23" s="4"/>
    </row>
    <row r="24" spans="1:8" ht="27" customHeight="1">
      <c r="A24" s="32" t="s">
        <v>164</v>
      </c>
      <c r="B24" s="50" t="s">
        <v>30</v>
      </c>
      <c r="C24" s="1"/>
      <c r="D24" s="32"/>
      <c r="E24" s="32"/>
      <c r="F24" s="32"/>
      <c r="G24" s="32"/>
      <c r="H24" s="4"/>
    </row>
    <row r="25" spans="1:8" ht="26.25" customHeight="1">
      <c r="A25" s="32" t="s">
        <v>165</v>
      </c>
      <c r="B25" s="7" t="s">
        <v>60</v>
      </c>
      <c r="C25" s="1"/>
      <c r="D25" s="32"/>
      <c r="E25" s="32"/>
      <c r="F25" s="32"/>
      <c r="G25" s="32"/>
      <c r="H25" s="4"/>
    </row>
    <row r="26" spans="1:8" ht="18.75" customHeight="1">
      <c r="A26" s="32" t="s">
        <v>166</v>
      </c>
      <c r="B26" s="51" t="s">
        <v>91</v>
      </c>
      <c r="C26" s="1"/>
      <c r="D26" s="32"/>
      <c r="E26" s="32"/>
      <c r="F26" s="32"/>
      <c r="G26" s="32"/>
      <c r="H26" s="4"/>
    </row>
    <row r="27" spans="1:8" ht="14.25" customHeight="1">
      <c r="A27" s="162" t="s">
        <v>89</v>
      </c>
      <c r="B27" s="163"/>
      <c r="C27" s="163"/>
      <c r="D27" s="163"/>
      <c r="E27" s="163"/>
      <c r="F27" s="163"/>
      <c r="G27" s="163"/>
      <c r="H27" s="4"/>
    </row>
    <row r="28" spans="1:8" ht="33.75" customHeight="1">
      <c r="A28" s="32" t="s">
        <v>2</v>
      </c>
      <c r="B28" s="7" t="s">
        <v>60</v>
      </c>
      <c r="C28" s="8"/>
      <c r="D28" s="8"/>
      <c r="E28" s="9"/>
      <c r="F28" s="11"/>
      <c r="G28" s="11"/>
      <c r="H28" s="4"/>
    </row>
    <row r="29" spans="1:8" ht="24" customHeight="1">
      <c r="A29" s="32" t="s">
        <v>167</v>
      </c>
      <c r="B29" s="7" t="s">
        <v>60</v>
      </c>
      <c r="C29" s="8"/>
      <c r="D29" s="8"/>
      <c r="E29" s="9"/>
      <c r="F29" s="11"/>
      <c r="G29" s="11"/>
      <c r="H29" s="4"/>
    </row>
    <row r="30" spans="1:8" ht="17.25" customHeight="1">
      <c r="A30" s="32" t="s">
        <v>79</v>
      </c>
      <c r="B30" s="7" t="s">
        <v>60</v>
      </c>
      <c r="C30" s="8"/>
      <c r="D30" s="8"/>
      <c r="E30" s="9"/>
      <c r="F30" s="11"/>
      <c r="G30" s="11"/>
      <c r="H30" s="4"/>
    </row>
    <row r="31" spans="1:8" ht="27" customHeight="1">
      <c r="A31" s="32" t="s">
        <v>122</v>
      </c>
      <c r="B31" s="7" t="s">
        <v>60</v>
      </c>
      <c r="C31" s="8"/>
      <c r="D31" s="8"/>
      <c r="E31" s="9"/>
      <c r="F31" s="11"/>
      <c r="G31" s="11"/>
      <c r="H31" s="4"/>
    </row>
    <row r="32" spans="1:8" ht="20.25" customHeight="1">
      <c r="A32" s="32" t="s">
        <v>80</v>
      </c>
      <c r="B32" s="7" t="s">
        <v>60</v>
      </c>
      <c r="C32" s="8"/>
      <c r="D32" s="8"/>
      <c r="E32" s="9"/>
      <c r="F32" s="11"/>
      <c r="G32" s="11"/>
      <c r="H32" s="4"/>
    </row>
    <row r="33" spans="1:8" ht="18.75" customHeight="1">
      <c r="A33" s="32" t="s">
        <v>123</v>
      </c>
      <c r="B33" s="7" t="s">
        <v>60</v>
      </c>
      <c r="C33" s="8"/>
      <c r="D33" s="8"/>
      <c r="E33" s="9"/>
      <c r="F33" s="11"/>
      <c r="G33" s="11"/>
      <c r="H33" s="4"/>
    </row>
    <row r="34" spans="1:8" ht="19.5" customHeight="1">
      <c r="A34" s="32" t="s">
        <v>5</v>
      </c>
      <c r="B34" s="7" t="s">
        <v>60</v>
      </c>
      <c r="C34" s="8"/>
      <c r="D34" s="8"/>
      <c r="E34" s="9"/>
      <c r="F34" s="11"/>
      <c r="G34" s="11"/>
      <c r="H34" s="4"/>
    </row>
    <row r="35" spans="1:8" ht="30" customHeight="1">
      <c r="A35" s="32" t="s">
        <v>90</v>
      </c>
      <c r="B35" s="7" t="s">
        <v>3</v>
      </c>
      <c r="C35" s="8"/>
      <c r="D35" s="8"/>
      <c r="E35" s="9"/>
      <c r="F35" s="11"/>
      <c r="G35" s="11"/>
      <c r="H35" s="4"/>
    </row>
    <row r="36" spans="1:8" ht="17.25" customHeight="1">
      <c r="A36" s="32" t="s">
        <v>6</v>
      </c>
      <c r="B36" s="7" t="s">
        <v>60</v>
      </c>
      <c r="C36" s="8"/>
      <c r="D36" s="8"/>
      <c r="E36" s="9"/>
      <c r="F36" s="11"/>
      <c r="G36" s="11"/>
      <c r="H36" s="4"/>
    </row>
    <row r="37" spans="1:8" ht="12" customHeight="1">
      <c r="A37" s="32" t="s">
        <v>7</v>
      </c>
      <c r="B37" s="7" t="s">
        <v>8</v>
      </c>
      <c r="C37" s="8"/>
      <c r="D37" s="8"/>
      <c r="E37" s="9"/>
      <c r="F37" s="11"/>
      <c r="G37" s="11"/>
      <c r="H37" s="4"/>
    </row>
    <row r="38" spans="1:8" ht="15" customHeight="1" thickBot="1">
      <c r="A38" s="92" t="s">
        <v>9</v>
      </c>
      <c r="B38" s="15" t="s">
        <v>8</v>
      </c>
      <c r="C38" s="17"/>
      <c r="D38" s="17"/>
      <c r="E38" s="16"/>
      <c r="F38" s="93"/>
      <c r="G38" s="93"/>
      <c r="H38" s="4"/>
    </row>
    <row r="39" spans="1:8" ht="20.25" customHeight="1" thickBot="1">
      <c r="A39" s="88"/>
      <c r="B39" s="89"/>
      <c r="C39" s="90"/>
      <c r="D39" s="91"/>
      <c r="E39" s="89"/>
      <c r="F39" s="146"/>
      <c r="G39" s="147"/>
      <c r="H39" s="4"/>
    </row>
    <row r="40" spans="1:8" ht="13.8">
      <c r="A40" s="159" t="s">
        <v>14</v>
      </c>
      <c r="B40" s="160"/>
      <c r="C40" s="160"/>
      <c r="D40" s="160"/>
      <c r="E40" s="160"/>
      <c r="F40" s="160"/>
      <c r="G40" s="161"/>
      <c r="H40" s="4"/>
    </row>
    <row r="41" spans="1:8" ht="26.25" customHeight="1">
      <c r="A41" s="6" t="s">
        <v>81</v>
      </c>
      <c r="B41" s="7" t="s">
        <v>3</v>
      </c>
      <c r="C41" s="13"/>
      <c r="D41" s="13"/>
      <c r="E41" s="9"/>
      <c r="F41" s="9"/>
      <c r="G41" s="61"/>
      <c r="H41" s="4"/>
    </row>
    <row r="42" spans="1:8" ht="12.75" customHeight="1">
      <c r="A42" s="10" t="s">
        <v>10</v>
      </c>
      <c r="B42" s="7" t="s">
        <v>11</v>
      </c>
      <c r="C42" s="20"/>
      <c r="D42" s="20"/>
      <c r="E42" s="9"/>
      <c r="F42" s="9"/>
      <c r="G42" s="61"/>
      <c r="H42" s="4"/>
    </row>
    <row r="43" spans="1:8" ht="16.5" customHeight="1" thickBot="1">
      <c r="A43" s="14" t="s">
        <v>82</v>
      </c>
      <c r="B43" s="15" t="s">
        <v>3</v>
      </c>
      <c r="C43" s="70"/>
      <c r="D43" s="70"/>
      <c r="E43" s="16"/>
      <c r="F43" s="16"/>
      <c r="G43" s="62"/>
      <c r="H43" s="4"/>
    </row>
    <row r="44" spans="1:8" ht="13.8">
      <c r="A44" s="156" t="s">
        <v>15</v>
      </c>
      <c r="B44" s="157"/>
      <c r="C44" s="157"/>
      <c r="D44" s="157"/>
      <c r="E44" s="157"/>
      <c r="F44" s="157"/>
      <c r="G44" s="158"/>
      <c r="H44" s="4"/>
    </row>
    <row r="45" spans="1:8" ht="24.75" customHeight="1">
      <c r="A45" s="18" t="s">
        <v>16</v>
      </c>
      <c r="B45" s="23" t="s">
        <v>3</v>
      </c>
      <c r="C45" s="24">
        <f>C48+C49</f>
        <v>53449</v>
      </c>
      <c r="D45" s="24">
        <f t="shared" ref="D45:G45" si="1">D48+D49</f>
        <v>53452</v>
      </c>
      <c r="E45" s="24">
        <f t="shared" si="1"/>
        <v>54787</v>
      </c>
      <c r="F45" s="24">
        <f t="shared" si="1"/>
        <v>55347</v>
      </c>
      <c r="G45" s="24">
        <f t="shared" si="1"/>
        <v>56414</v>
      </c>
      <c r="H45" s="4"/>
    </row>
    <row r="46" spans="1:8" ht="12.75" customHeight="1">
      <c r="A46" s="10" t="s">
        <v>10</v>
      </c>
      <c r="B46" s="7" t="s">
        <v>11</v>
      </c>
      <c r="C46" s="25"/>
      <c r="D46" s="25"/>
      <c r="E46" s="9"/>
      <c r="F46" s="9"/>
      <c r="G46" s="61"/>
      <c r="H46" s="4"/>
    </row>
    <row r="47" spans="1:8" ht="14.25" customHeight="1">
      <c r="A47" s="6" t="s">
        <v>168</v>
      </c>
      <c r="B47" s="26"/>
      <c r="C47" s="12"/>
      <c r="D47" s="12"/>
      <c r="E47" s="9"/>
      <c r="F47" s="9"/>
      <c r="G47" s="61"/>
      <c r="H47" s="4"/>
    </row>
    <row r="48" spans="1:8" ht="14.25" customHeight="1">
      <c r="A48" s="6" t="s">
        <v>120</v>
      </c>
      <c r="B48" s="26" t="s">
        <v>3</v>
      </c>
      <c r="C48" s="124">
        <v>53063</v>
      </c>
      <c r="D48" s="124">
        <v>46952</v>
      </c>
      <c r="E48" s="49">
        <v>49787</v>
      </c>
      <c r="F48" s="49">
        <v>50347</v>
      </c>
      <c r="G48" s="125">
        <v>51414</v>
      </c>
      <c r="H48" s="4"/>
    </row>
    <row r="49" spans="1:8" ht="11.25" customHeight="1">
      <c r="A49" s="6" t="s">
        <v>126</v>
      </c>
      <c r="B49" s="26" t="s">
        <v>3</v>
      </c>
      <c r="C49" s="144">
        <v>386</v>
      </c>
      <c r="D49" s="124">
        <v>6500</v>
      </c>
      <c r="E49" s="124">
        <v>5000</v>
      </c>
      <c r="F49" s="124">
        <v>5000</v>
      </c>
      <c r="G49" s="124">
        <v>5000</v>
      </c>
      <c r="H49" s="4"/>
    </row>
    <row r="50" spans="1:8">
      <c r="A50" s="28" t="s">
        <v>18</v>
      </c>
      <c r="B50" s="26" t="s">
        <v>3</v>
      </c>
      <c r="C50" s="12"/>
      <c r="D50" s="12"/>
      <c r="E50" s="9"/>
      <c r="F50" s="9"/>
      <c r="G50" s="61"/>
      <c r="H50" s="4"/>
    </row>
    <row r="51" spans="1:8" ht="20.25" customHeight="1">
      <c r="A51" s="88"/>
      <c r="B51" s="89"/>
      <c r="C51" s="90"/>
      <c r="D51" s="91"/>
      <c r="E51" s="89"/>
      <c r="F51" s="146"/>
      <c r="G51" s="147"/>
      <c r="H51" s="4"/>
    </row>
    <row r="52" spans="1:8" ht="13.8">
      <c r="A52" s="188" t="s">
        <v>72</v>
      </c>
      <c r="B52" s="189"/>
      <c r="C52" s="189"/>
      <c r="D52" s="189"/>
      <c r="E52" s="189"/>
      <c r="F52" s="189"/>
      <c r="G52" s="190"/>
      <c r="H52" s="4"/>
    </row>
    <row r="53" spans="1:8">
      <c r="A53" s="22" t="s">
        <v>107</v>
      </c>
      <c r="B53" s="26" t="s">
        <v>8</v>
      </c>
      <c r="C53" s="12">
        <v>12</v>
      </c>
      <c r="D53" s="12">
        <v>12</v>
      </c>
      <c r="E53" s="9">
        <v>13</v>
      </c>
      <c r="F53" s="9">
        <v>14</v>
      </c>
      <c r="G53" s="61">
        <v>15</v>
      </c>
      <c r="H53" s="4"/>
    </row>
    <row r="54" spans="1:8">
      <c r="A54" s="22" t="s">
        <v>117</v>
      </c>
      <c r="B54" s="26" t="s">
        <v>8</v>
      </c>
      <c r="C54" s="12"/>
      <c r="D54" s="12"/>
      <c r="E54" s="9"/>
      <c r="F54" s="9"/>
      <c r="G54" s="61"/>
      <c r="H54" s="4"/>
    </row>
    <row r="55" spans="1:8">
      <c r="A55" s="22" t="s">
        <v>118</v>
      </c>
      <c r="B55" s="26"/>
      <c r="C55" s="12"/>
      <c r="D55" s="12"/>
      <c r="E55" s="9"/>
      <c r="F55" s="9"/>
      <c r="G55" s="61"/>
      <c r="H55" s="4"/>
    </row>
    <row r="56" spans="1:8" ht="30" customHeight="1">
      <c r="A56" s="6" t="s">
        <v>95</v>
      </c>
      <c r="B56" s="26" t="s">
        <v>8</v>
      </c>
      <c r="C56" s="12"/>
      <c r="D56" s="12"/>
      <c r="E56" s="9"/>
      <c r="F56" s="9"/>
      <c r="G56" s="61"/>
      <c r="H56" s="4"/>
    </row>
    <row r="57" spans="1:8" ht="27" customHeight="1">
      <c r="A57" s="6" t="s">
        <v>96</v>
      </c>
      <c r="B57" s="26" t="s">
        <v>8</v>
      </c>
      <c r="C57" s="9">
        <v>11</v>
      </c>
      <c r="D57" s="9">
        <v>11</v>
      </c>
      <c r="E57" s="9">
        <v>12</v>
      </c>
      <c r="F57" s="9">
        <v>13</v>
      </c>
      <c r="G57" s="61">
        <v>13</v>
      </c>
      <c r="H57" s="4"/>
    </row>
    <row r="58" spans="1:8" ht="15.75" customHeight="1">
      <c r="A58" s="6" t="s">
        <v>106</v>
      </c>
      <c r="B58" s="26" t="s">
        <v>8</v>
      </c>
      <c r="C58" s="9"/>
      <c r="D58" s="9"/>
      <c r="E58" s="9"/>
      <c r="F58" s="9"/>
      <c r="G58" s="61"/>
      <c r="H58" s="4"/>
    </row>
    <row r="59" spans="1:8" ht="24.75" customHeight="1">
      <c r="A59" s="6" t="s">
        <v>97</v>
      </c>
      <c r="B59" s="26" t="s">
        <v>8</v>
      </c>
      <c r="C59" s="9"/>
      <c r="D59" s="9"/>
      <c r="E59" s="9"/>
      <c r="F59" s="9"/>
      <c r="G59" s="61"/>
      <c r="H59" s="4"/>
    </row>
    <row r="60" spans="1:8" ht="17.25" customHeight="1">
      <c r="A60" s="6" t="s">
        <v>98</v>
      </c>
      <c r="B60" s="26" t="s">
        <v>8</v>
      </c>
      <c r="C60" s="9"/>
      <c r="D60" s="9"/>
      <c r="E60" s="9"/>
      <c r="F60" s="9"/>
      <c r="G60" s="61"/>
      <c r="H60" s="4"/>
    </row>
    <row r="61" spans="1:8" ht="15" customHeight="1">
      <c r="A61" s="6" t="s">
        <v>99</v>
      </c>
      <c r="B61" s="26" t="s">
        <v>8</v>
      </c>
      <c r="C61" s="9"/>
      <c r="D61" s="9"/>
      <c r="E61" s="9"/>
      <c r="F61" s="9"/>
      <c r="G61" s="61"/>
      <c r="H61" s="4"/>
    </row>
    <row r="62" spans="1:8" ht="31.5" customHeight="1">
      <c r="A62" s="6" t="s">
        <v>100</v>
      </c>
      <c r="B62" s="26" t="s">
        <v>8</v>
      </c>
      <c r="C62" s="9"/>
      <c r="D62" s="9"/>
      <c r="E62" s="9"/>
      <c r="F62" s="9"/>
      <c r="G62" s="61"/>
      <c r="H62" s="4"/>
    </row>
    <row r="63" spans="1:8" ht="14.25" customHeight="1">
      <c r="A63" s="6" t="s">
        <v>101</v>
      </c>
      <c r="B63" s="26" t="s">
        <v>8</v>
      </c>
      <c r="C63" s="9"/>
      <c r="D63" s="9"/>
      <c r="E63" s="9"/>
      <c r="F63" s="9"/>
      <c r="G63" s="61"/>
      <c r="H63" s="4"/>
    </row>
    <row r="64" spans="1:8" ht="14.25" customHeight="1">
      <c r="A64" s="6" t="s">
        <v>102</v>
      </c>
      <c r="B64" s="26" t="s">
        <v>8</v>
      </c>
      <c r="C64" s="9"/>
      <c r="D64" s="9"/>
      <c r="E64" s="9"/>
      <c r="F64" s="9"/>
      <c r="G64" s="61"/>
      <c r="H64" s="4"/>
    </row>
    <row r="65" spans="1:8" ht="14.25" customHeight="1">
      <c r="A65" s="6" t="s">
        <v>103</v>
      </c>
      <c r="B65" s="26" t="s">
        <v>8</v>
      </c>
      <c r="C65" s="19"/>
      <c r="D65" s="19"/>
      <c r="E65" s="19"/>
      <c r="F65" s="19"/>
      <c r="G65" s="64"/>
      <c r="H65" s="4"/>
    </row>
    <row r="66" spans="1:8" ht="27.75" customHeight="1">
      <c r="A66" s="6" t="s">
        <v>104</v>
      </c>
      <c r="B66" s="26" t="s">
        <v>8</v>
      </c>
      <c r="C66" s="19">
        <v>1</v>
      </c>
      <c r="D66" s="19">
        <v>1</v>
      </c>
      <c r="E66" s="19">
        <v>1</v>
      </c>
      <c r="F66" s="19">
        <v>1</v>
      </c>
      <c r="G66" s="64">
        <v>1</v>
      </c>
      <c r="H66" s="4"/>
    </row>
    <row r="67" spans="1:8" ht="16.5" customHeight="1" thickBot="1">
      <c r="A67" s="14" t="s">
        <v>105</v>
      </c>
      <c r="B67" s="30" t="s">
        <v>8</v>
      </c>
      <c r="C67" s="16"/>
      <c r="D67" s="16"/>
      <c r="E67" s="16"/>
      <c r="F67" s="16"/>
      <c r="G67" s="62"/>
      <c r="H67" s="4"/>
    </row>
    <row r="68" spans="1:8" ht="16.5" customHeight="1">
      <c r="A68" s="88"/>
      <c r="B68" s="89"/>
      <c r="C68" s="90"/>
      <c r="D68" s="91"/>
      <c r="E68" s="89"/>
      <c r="F68" s="146"/>
      <c r="G68" s="147"/>
      <c r="H68" s="4"/>
    </row>
  </sheetData>
  <mergeCells count="20">
    <mergeCell ref="F68:G68"/>
    <mergeCell ref="A52:G52"/>
    <mergeCell ref="D3:D4"/>
    <mergeCell ref="E3:E4"/>
    <mergeCell ref="F3:F4"/>
    <mergeCell ref="F51:G51"/>
    <mergeCell ref="A1:F1"/>
    <mergeCell ref="A44:G44"/>
    <mergeCell ref="C2:G2"/>
    <mergeCell ref="C3:C4"/>
    <mergeCell ref="F39:G39"/>
    <mergeCell ref="A40:G40"/>
    <mergeCell ref="A5:G5"/>
    <mergeCell ref="F18:G18"/>
    <mergeCell ref="A2:A4"/>
    <mergeCell ref="G3:G4"/>
    <mergeCell ref="A27:G27"/>
    <mergeCell ref="A19:G19"/>
    <mergeCell ref="A13:G13"/>
    <mergeCell ref="B2:B4"/>
  </mergeCells>
  <phoneticPr fontId="26" type="noConversion"/>
  <pageMargins left="0.75" right="0.75" top="1" bottom="1" header="0.5" footer="0.5"/>
  <pageSetup paperSize="9" scale="81" orientation="landscape" r:id="rId1"/>
  <headerFooter alignWithMargins="0"/>
  <rowBreaks count="3" manualBreakCount="3">
    <brk id="18" max="6" man="1"/>
    <brk id="39" max="6" man="1"/>
    <brk id="5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workbookViewId="0">
      <selection activeCell="E10" sqref="E10"/>
    </sheetView>
  </sheetViews>
  <sheetFormatPr defaultRowHeight="13.2"/>
  <cols>
    <col min="1" max="1" width="50.109375" customWidth="1"/>
    <col min="2" max="2" width="8" customWidth="1"/>
    <col min="3" max="4" width="9.44140625" customWidth="1"/>
    <col min="5" max="5" width="9.5546875" customWidth="1"/>
    <col min="6" max="6" width="9.44140625" customWidth="1"/>
    <col min="7" max="7" width="9.88671875" customWidth="1"/>
    <col min="257" max="257" width="57.33203125" customWidth="1"/>
    <col min="259" max="260" width="10.109375" customWidth="1"/>
    <col min="261" max="261" width="10.33203125" customWidth="1"/>
    <col min="262" max="262" width="9.88671875" customWidth="1"/>
    <col min="263" max="263" width="11.88671875" customWidth="1"/>
    <col min="513" max="513" width="57.33203125" customWidth="1"/>
    <col min="515" max="516" width="10.109375" customWidth="1"/>
    <col min="517" max="517" width="10.33203125" customWidth="1"/>
    <col min="518" max="518" width="9.88671875" customWidth="1"/>
    <col min="519" max="519" width="11.88671875" customWidth="1"/>
    <col min="769" max="769" width="57.33203125" customWidth="1"/>
    <col min="771" max="772" width="10.109375" customWidth="1"/>
    <col min="773" max="773" width="10.33203125" customWidth="1"/>
    <col min="774" max="774" width="9.88671875" customWidth="1"/>
    <col min="775" max="775" width="11.88671875" customWidth="1"/>
    <col min="1025" max="1025" width="57.33203125" customWidth="1"/>
    <col min="1027" max="1028" width="10.109375" customWidth="1"/>
    <col min="1029" max="1029" width="10.33203125" customWidth="1"/>
    <col min="1030" max="1030" width="9.88671875" customWidth="1"/>
    <col min="1031" max="1031" width="11.88671875" customWidth="1"/>
    <col min="1281" max="1281" width="57.33203125" customWidth="1"/>
    <col min="1283" max="1284" width="10.109375" customWidth="1"/>
    <col min="1285" max="1285" width="10.33203125" customWidth="1"/>
    <col min="1286" max="1286" width="9.88671875" customWidth="1"/>
    <col min="1287" max="1287" width="11.88671875" customWidth="1"/>
    <col min="1537" max="1537" width="57.33203125" customWidth="1"/>
    <col min="1539" max="1540" width="10.109375" customWidth="1"/>
    <col min="1541" max="1541" width="10.33203125" customWidth="1"/>
    <col min="1542" max="1542" width="9.88671875" customWidth="1"/>
    <col min="1543" max="1543" width="11.88671875" customWidth="1"/>
    <col min="1793" max="1793" width="57.33203125" customWidth="1"/>
    <col min="1795" max="1796" width="10.109375" customWidth="1"/>
    <col min="1797" max="1797" width="10.33203125" customWidth="1"/>
    <col min="1798" max="1798" width="9.88671875" customWidth="1"/>
    <col min="1799" max="1799" width="11.88671875" customWidth="1"/>
    <col min="2049" max="2049" width="57.33203125" customWidth="1"/>
    <col min="2051" max="2052" width="10.109375" customWidth="1"/>
    <col min="2053" max="2053" width="10.33203125" customWidth="1"/>
    <col min="2054" max="2054" width="9.88671875" customWidth="1"/>
    <col min="2055" max="2055" width="11.88671875" customWidth="1"/>
    <col min="2305" max="2305" width="57.33203125" customWidth="1"/>
    <col min="2307" max="2308" width="10.109375" customWidth="1"/>
    <col min="2309" max="2309" width="10.33203125" customWidth="1"/>
    <col min="2310" max="2310" width="9.88671875" customWidth="1"/>
    <col min="2311" max="2311" width="11.88671875" customWidth="1"/>
    <col min="2561" max="2561" width="57.33203125" customWidth="1"/>
    <col min="2563" max="2564" width="10.109375" customWidth="1"/>
    <col min="2565" max="2565" width="10.33203125" customWidth="1"/>
    <col min="2566" max="2566" width="9.88671875" customWidth="1"/>
    <col min="2567" max="2567" width="11.88671875" customWidth="1"/>
    <col min="2817" max="2817" width="57.33203125" customWidth="1"/>
    <col min="2819" max="2820" width="10.109375" customWidth="1"/>
    <col min="2821" max="2821" width="10.33203125" customWidth="1"/>
    <col min="2822" max="2822" width="9.88671875" customWidth="1"/>
    <col min="2823" max="2823" width="11.88671875" customWidth="1"/>
    <col min="3073" max="3073" width="57.33203125" customWidth="1"/>
    <col min="3075" max="3076" width="10.109375" customWidth="1"/>
    <col min="3077" max="3077" width="10.33203125" customWidth="1"/>
    <col min="3078" max="3078" width="9.88671875" customWidth="1"/>
    <col min="3079" max="3079" width="11.88671875" customWidth="1"/>
    <col min="3329" max="3329" width="57.33203125" customWidth="1"/>
    <col min="3331" max="3332" width="10.109375" customWidth="1"/>
    <col min="3333" max="3333" width="10.33203125" customWidth="1"/>
    <col min="3334" max="3334" width="9.88671875" customWidth="1"/>
    <col min="3335" max="3335" width="11.88671875" customWidth="1"/>
    <col min="3585" max="3585" width="57.33203125" customWidth="1"/>
    <col min="3587" max="3588" width="10.109375" customWidth="1"/>
    <col min="3589" max="3589" width="10.33203125" customWidth="1"/>
    <col min="3590" max="3590" width="9.88671875" customWidth="1"/>
    <col min="3591" max="3591" width="11.88671875" customWidth="1"/>
    <col min="3841" max="3841" width="57.33203125" customWidth="1"/>
    <col min="3843" max="3844" width="10.109375" customWidth="1"/>
    <col min="3845" max="3845" width="10.33203125" customWidth="1"/>
    <col min="3846" max="3846" width="9.88671875" customWidth="1"/>
    <col min="3847" max="3847" width="11.88671875" customWidth="1"/>
    <col min="4097" max="4097" width="57.33203125" customWidth="1"/>
    <col min="4099" max="4100" width="10.109375" customWidth="1"/>
    <col min="4101" max="4101" width="10.33203125" customWidth="1"/>
    <col min="4102" max="4102" width="9.88671875" customWidth="1"/>
    <col min="4103" max="4103" width="11.88671875" customWidth="1"/>
    <col min="4353" max="4353" width="57.33203125" customWidth="1"/>
    <col min="4355" max="4356" width="10.109375" customWidth="1"/>
    <col min="4357" max="4357" width="10.33203125" customWidth="1"/>
    <col min="4358" max="4358" width="9.88671875" customWidth="1"/>
    <col min="4359" max="4359" width="11.88671875" customWidth="1"/>
    <col min="4609" max="4609" width="57.33203125" customWidth="1"/>
    <col min="4611" max="4612" width="10.109375" customWidth="1"/>
    <col min="4613" max="4613" width="10.33203125" customWidth="1"/>
    <col min="4614" max="4614" width="9.88671875" customWidth="1"/>
    <col min="4615" max="4615" width="11.88671875" customWidth="1"/>
    <col min="4865" max="4865" width="57.33203125" customWidth="1"/>
    <col min="4867" max="4868" width="10.109375" customWidth="1"/>
    <col min="4869" max="4869" width="10.33203125" customWidth="1"/>
    <col min="4870" max="4870" width="9.88671875" customWidth="1"/>
    <col min="4871" max="4871" width="11.88671875" customWidth="1"/>
    <col min="5121" max="5121" width="57.33203125" customWidth="1"/>
    <col min="5123" max="5124" width="10.109375" customWidth="1"/>
    <col min="5125" max="5125" width="10.33203125" customWidth="1"/>
    <col min="5126" max="5126" width="9.88671875" customWidth="1"/>
    <col min="5127" max="5127" width="11.88671875" customWidth="1"/>
    <col min="5377" max="5377" width="57.33203125" customWidth="1"/>
    <col min="5379" max="5380" width="10.109375" customWidth="1"/>
    <col min="5381" max="5381" width="10.33203125" customWidth="1"/>
    <col min="5382" max="5382" width="9.88671875" customWidth="1"/>
    <col min="5383" max="5383" width="11.88671875" customWidth="1"/>
    <col min="5633" max="5633" width="57.33203125" customWidth="1"/>
    <col min="5635" max="5636" width="10.109375" customWidth="1"/>
    <col min="5637" max="5637" width="10.33203125" customWidth="1"/>
    <col min="5638" max="5638" width="9.88671875" customWidth="1"/>
    <col min="5639" max="5639" width="11.88671875" customWidth="1"/>
    <col min="5889" max="5889" width="57.33203125" customWidth="1"/>
    <col min="5891" max="5892" width="10.109375" customWidth="1"/>
    <col min="5893" max="5893" width="10.33203125" customWidth="1"/>
    <col min="5894" max="5894" width="9.88671875" customWidth="1"/>
    <col min="5895" max="5895" width="11.88671875" customWidth="1"/>
    <col min="6145" max="6145" width="57.33203125" customWidth="1"/>
    <col min="6147" max="6148" width="10.109375" customWidth="1"/>
    <col min="6149" max="6149" width="10.33203125" customWidth="1"/>
    <col min="6150" max="6150" width="9.88671875" customWidth="1"/>
    <col min="6151" max="6151" width="11.88671875" customWidth="1"/>
    <col min="6401" max="6401" width="57.33203125" customWidth="1"/>
    <col min="6403" max="6404" width="10.109375" customWidth="1"/>
    <col min="6405" max="6405" width="10.33203125" customWidth="1"/>
    <col min="6406" max="6406" width="9.88671875" customWidth="1"/>
    <col min="6407" max="6407" width="11.88671875" customWidth="1"/>
    <col min="6657" max="6657" width="57.33203125" customWidth="1"/>
    <col min="6659" max="6660" width="10.109375" customWidth="1"/>
    <col min="6661" max="6661" width="10.33203125" customWidth="1"/>
    <col min="6662" max="6662" width="9.88671875" customWidth="1"/>
    <col min="6663" max="6663" width="11.88671875" customWidth="1"/>
    <col min="6913" max="6913" width="57.33203125" customWidth="1"/>
    <col min="6915" max="6916" width="10.109375" customWidth="1"/>
    <col min="6917" max="6917" width="10.33203125" customWidth="1"/>
    <col min="6918" max="6918" width="9.88671875" customWidth="1"/>
    <col min="6919" max="6919" width="11.88671875" customWidth="1"/>
    <col min="7169" max="7169" width="57.33203125" customWidth="1"/>
    <col min="7171" max="7172" width="10.109375" customWidth="1"/>
    <col min="7173" max="7173" width="10.33203125" customWidth="1"/>
    <col min="7174" max="7174" width="9.88671875" customWidth="1"/>
    <col min="7175" max="7175" width="11.88671875" customWidth="1"/>
    <col min="7425" max="7425" width="57.33203125" customWidth="1"/>
    <col min="7427" max="7428" width="10.109375" customWidth="1"/>
    <col min="7429" max="7429" width="10.33203125" customWidth="1"/>
    <col min="7430" max="7430" width="9.88671875" customWidth="1"/>
    <col min="7431" max="7431" width="11.88671875" customWidth="1"/>
    <col min="7681" max="7681" width="57.33203125" customWidth="1"/>
    <col min="7683" max="7684" width="10.109375" customWidth="1"/>
    <col min="7685" max="7685" width="10.33203125" customWidth="1"/>
    <col min="7686" max="7686" width="9.88671875" customWidth="1"/>
    <col min="7687" max="7687" width="11.88671875" customWidth="1"/>
    <col min="7937" max="7937" width="57.33203125" customWidth="1"/>
    <col min="7939" max="7940" width="10.109375" customWidth="1"/>
    <col min="7941" max="7941" width="10.33203125" customWidth="1"/>
    <col min="7942" max="7942" width="9.88671875" customWidth="1"/>
    <col min="7943" max="7943" width="11.88671875" customWidth="1"/>
    <col min="8193" max="8193" width="57.33203125" customWidth="1"/>
    <col min="8195" max="8196" width="10.109375" customWidth="1"/>
    <col min="8197" max="8197" width="10.33203125" customWidth="1"/>
    <col min="8198" max="8198" width="9.88671875" customWidth="1"/>
    <col min="8199" max="8199" width="11.88671875" customWidth="1"/>
    <col min="8449" max="8449" width="57.33203125" customWidth="1"/>
    <col min="8451" max="8452" width="10.109375" customWidth="1"/>
    <col min="8453" max="8453" width="10.33203125" customWidth="1"/>
    <col min="8454" max="8454" width="9.88671875" customWidth="1"/>
    <col min="8455" max="8455" width="11.88671875" customWidth="1"/>
    <col min="8705" max="8705" width="57.33203125" customWidth="1"/>
    <col min="8707" max="8708" width="10.109375" customWidth="1"/>
    <col min="8709" max="8709" width="10.33203125" customWidth="1"/>
    <col min="8710" max="8710" width="9.88671875" customWidth="1"/>
    <col min="8711" max="8711" width="11.88671875" customWidth="1"/>
    <col min="8961" max="8961" width="57.33203125" customWidth="1"/>
    <col min="8963" max="8964" width="10.109375" customWidth="1"/>
    <col min="8965" max="8965" width="10.33203125" customWidth="1"/>
    <col min="8966" max="8966" width="9.88671875" customWidth="1"/>
    <col min="8967" max="8967" width="11.88671875" customWidth="1"/>
    <col min="9217" max="9217" width="57.33203125" customWidth="1"/>
    <col min="9219" max="9220" width="10.109375" customWidth="1"/>
    <col min="9221" max="9221" width="10.33203125" customWidth="1"/>
    <col min="9222" max="9222" width="9.88671875" customWidth="1"/>
    <col min="9223" max="9223" width="11.88671875" customWidth="1"/>
    <col min="9473" max="9473" width="57.33203125" customWidth="1"/>
    <col min="9475" max="9476" width="10.109375" customWidth="1"/>
    <col min="9477" max="9477" width="10.33203125" customWidth="1"/>
    <col min="9478" max="9478" width="9.88671875" customWidth="1"/>
    <col min="9479" max="9479" width="11.88671875" customWidth="1"/>
    <col min="9729" max="9729" width="57.33203125" customWidth="1"/>
    <col min="9731" max="9732" width="10.109375" customWidth="1"/>
    <col min="9733" max="9733" width="10.33203125" customWidth="1"/>
    <col min="9734" max="9734" width="9.88671875" customWidth="1"/>
    <col min="9735" max="9735" width="11.88671875" customWidth="1"/>
    <col min="9985" max="9985" width="57.33203125" customWidth="1"/>
    <col min="9987" max="9988" width="10.109375" customWidth="1"/>
    <col min="9989" max="9989" width="10.33203125" customWidth="1"/>
    <col min="9990" max="9990" width="9.88671875" customWidth="1"/>
    <col min="9991" max="9991" width="11.88671875" customWidth="1"/>
    <col min="10241" max="10241" width="57.33203125" customWidth="1"/>
    <col min="10243" max="10244" width="10.109375" customWidth="1"/>
    <col min="10245" max="10245" width="10.33203125" customWidth="1"/>
    <col min="10246" max="10246" width="9.88671875" customWidth="1"/>
    <col min="10247" max="10247" width="11.88671875" customWidth="1"/>
    <col min="10497" max="10497" width="57.33203125" customWidth="1"/>
    <col min="10499" max="10500" width="10.109375" customWidth="1"/>
    <col min="10501" max="10501" width="10.33203125" customWidth="1"/>
    <col min="10502" max="10502" width="9.88671875" customWidth="1"/>
    <col min="10503" max="10503" width="11.88671875" customWidth="1"/>
    <col min="10753" max="10753" width="57.33203125" customWidth="1"/>
    <col min="10755" max="10756" width="10.109375" customWidth="1"/>
    <col min="10757" max="10757" width="10.33203125" customWidth="1"/>
    <col min="10758" max="10758" width="9.88671875" customWidth="1"/>
    <col min="10759" max="10759" width="11.88671875" customWidth="1"/>
    <col min="11009" max="11009" width="57.33203125" customWidth="1"/>
    <col min="11011" max="11012" width="10.109375" customWidth="1"/>
    <col min="11013" max="11013" width="10.33203125" customWidth="1"/>
    <col min="11014" max="11014" width="9.88671875" customWidth="1"/>
    <col min="11015" max="11015" width="11.88671875" customWidth="1"/>
    <col min="11265" max="11265" width="57.33203125" customWidth="1"/>
    <col min="11267" max="11268" width="10.109375" customWidth="1"/>
    <col min="11269" max="11269" width="10.33203125" customWidth="1"/>
    <col min="11270" max="11270" width="9.88671875" customWidth="1"/>
    <col min="11271" max="11271" width="11.88671875" customWidth="1"/>
    <col min="11521" max="11521" width="57.33203125" customWidth="1"/>
    <col min="11523" max="11524" width="10.109375" customWidth="1"/>
    <col min="11525" max="11525" width="10.33203125" customWidth="1"/>
    <col min="11526" max="11526" width="9.88671875" customWidth="1"/>
    <col min="11527" max="11527" width="11.88671875" customWidth="1"/>
    <col min="11777" max="11777" width="57.33203125" customWidth="1"/>
    <col min="11779" max="11780" width="10.109375" customWidth="1"/>
    <col min="11781" max="11781" width="10.33203125" customWidth="1"/>
    <col min="11782" max="11782" width="9.88671875" customWidth="1"/>
    <col min="11783" max="11783" width="11.88671875" customWidth="1"/>
    <col min="12033" max="12033" width="57.33203125" customWidth="1"/>
    <col min="12035" max="12036" width="10.109375" customWidth="1"/>
    <col min="12037" max="12037" width="10.33203125" customWidth="1"/>
    <col min="12038" max="12038" width="9.88671875" customWidth="1"/>
    <col min="12039" max="12039" width="11.88671875" customWidth="1"/>
    <col min="12289" max="12289" width="57.33203125" customWidth="1"/>
    <col min="12291" max="12292" width="10.109375" customWidth="1"/>
    <col min="12293" max="12293" width="10.33203125" customWidth="1"/>
    <col min="12294" max="12294" width="9.88671875" customWidth="1"/>
    <col min="12295" max="12295" width="11.88671875" customWidth="1"/>
    <col min="12545" max="12545" width="57.33203125" customWidth="1"/>
    <col min="12547" max="12548" width="10.109375" customWidth="1"/>
    <col min="12549" max="12549" width="10.33203125" customWidth="1"/>
    <col min="12550" max="12550" width="9.88671875" customWidth="1"/>
    <col min="12551" max="12551" width="11.88671875" customWidth="1"/>
    <col min="12801" max="12801" width="57.33203125" customWidth="1"/>
    <col min="12803" max="12804" width="10.109375" customWidth="1"/>
    <col min="12805" max="12805" width="10.33203125" customWidth="1"/>
    <col min="12806" max="12806" width="9.88671875" customWidth="1"/>
    <col min="12807" max="12807" width="11.88671875" customWidth="1"/>
    <col min="13057" max="13057" width="57.33203125" customWidth="1"/>
    <col min="13059" max="13060" width="10.109375" customWidth="1"/>
    <col min="13061" max="13061" width="10.33203125" customWidth="1"/>
    <col min="13062" max="13062" width="9.88671875" customWidth="1"/>
    <col min="13063" max="13063" width="11.88671875" customWidth="1"/>
    <col min="13313" max="13313" width="57.33203125" customWidth="1"/>
    <col min="13315" max="13316" width="10.109375" customWidth="1"/>
    <col min="13317" max="13317" width="10.33203125" customWidth="1"/>
    <col min="13318" max="13318" width="9.88671875" customWidth="1"/>
    <col min="13319" max="13319" width="11.88671875" customWidth="1"/>
    <col min="13569" max="13569" width="57.33203125" customWidth="1"/>
    <col min="13571" max="13572" width="10.109375" customWidth="1"/>
    <col min="13573" max="13573" width="10.33203125" customWidth="1"/>
    <col min="13574" max="13574" width="9.88671875" customWidth="1"/>
    <col min="13575" max="13575" width="11.88671875" customWidth="1"/>
    <col min="13825" max="13825" width="57.33203125" customWidth="1"/>
    <col min="13827" max="13828" width="10.109375" customWidth="1"/>
    <col min="13829" max="13829" width="10.33203125" customWidth="1"/>
    <col min="13830" max="13830" width="9.88671875" customWidth="1"/>
    <col min="13831" max="13831" width="11.88671875" customWidth="1"/>
    <col min="14081" max="14081" width="57.33203125" customWidth="1"/>
    <col min="14083" max="14084" width="10.109375" customWidth="1"/>
    <col min="14085" max="14085" width="10.33203125" customWidth="1"/>
    <col min="14086" max="14086" width="9.88671875" customWidth="1"/>
    <col min="14087" max="14087" width="11.88671875" customWidth="1"/>
    <col min="14337" max="14337" width="57.33203125" customWidth="1"/>
    <col min="14339" max="14340" width="10.109375" customWidth="1"/>
    <col min="14341" max="14341" width="10.33203125" customWidth="1"/>
    <col min="14342" max="14342" width="9.88671875" customWidth="1"/>
    <col min="14343" max="14343" width="11.88671875" customWidth="1"/>
    <col min="14593" max="14593" width="57.33203125" customWidth="1"/>
    <col min="14595" max="14596" width="10.109375" customWidth="1"/>
    <col min="14597" max="14597" width="10.33203125" customWidth="1"/>
    <col min="14598" max="14598" width="9.88671875" customWidth="1"/>
    <col min="14599" max="14599" width="11.88671875" customWidth="1"/>
    <col min="14849" max="14849" width="57.33203125" customWidth="1"/>
    <col min="14851" max="14852" width="10.109375" customWidth="1"/>
    <col min="14853" max="14853" width="10.33203125" customWidth="1"/>
    <col min="14854" max="14854" width="9.88671875" customWidth="1"/>
    <col min="14855" max="14855" width="11.88671875" customWidth="1"/>
    <col min="15105" max="15105" width="57.33203125" customWidth="1"/>
    <col min="15107" max="15108" width="10.109375" customWidth="1"/>
    <col min="15109" max="15109" width="10.33203125" customWidth="1"/>
    <col min="15110" max="15110" width="9.88671875" customWidth="1"/>
    <col min="15111" max="15111" width="11.88671875" customWidth="1"/>
    <col min="15361" max="15361" width="57.33203125" customWidth="1"/>
    <col min="15363" max="15364" width="10.109375" customWidth="1"/>
    <col min="15365" max="15365" width="10.33203125" customWidth="1"/>
    <col min="15366" max="15366" width="9.88671875" customWidth="1"/>
    <col min="15367" max="15367" width="11.88671875" customWidth="1"/>
    <col min="15617" max="15617" width="57.33203125" customWidth="1"/>
    <col min="15619" max="15620" width="10.109375" customWidth="1"/>
    <col min="15621" max="15621" width="10.33203125" customWidth="1"/>
    <col min="15622" max="15622" width="9.88671875" customWidth="1"/>
    <col min="15623" max="15623" width="11.88671875" customWidth="1"/>
    <col min="15873" max="15873" width="57.33203125" customWidth="1"/>
    <col min="15875" max="15876" width="10.109375" customWidth="1"/>
    <col min="15877" max="15877" width="10.33203125" customWidth="1"/>
    <col min="15878" max="15878" width="9.88671875" customWidth="1"/>
    <col min="15879" max="15879" width="11.88671875" customWidth="1"/>
    <col min="16129" max="16129" width="57.33203125" customWidth="1"/>
    <col min="16131" max="16132" width="10.109375" customWidth="1"/>
    <col min="16133" max="16133" width="10.33203125" customWidth="1"/>
    <col min="16134" max="16134" width="9.88671875" customWidth="1"/>
    <col min="16135" max="16135" width="11.88671875" customWidth="1"/>
  </cols>
  <sheetData>
    <row r="1" spans="1:7" ht="15.6">
      <c r="A1" s="191" t="s">
        <v>141</v>
      </c>
      <c r="B1" s="191"/>
      <c r="C1" s="191"/>
      <c r="D1" s="191"/>
      <c r="E1" s="191"/>
      <c r="F1" s="191"/>
      <c r="G1" s="72"/>
    </row>
    <row r="2" spans="1:7" ht="14.4" thickBot="1">
      <c r="A2" s="73" t="s">
        <v>196</v>
      </c>
      <c r="B2" s="72"/>
      <c r="C2" s="72"/>
      <c r="D2" s="72"/>
      <c r="E2" s="72"/>
      <c r="F2" s="72"/>
      <c r="G2" s="72"/>
    </row>
    <row r="3" spans="1:7" ht="14.4" thickBot="1">
      <c r="A3" s="192" t="s">
        <v>142</v>
      </c>
      <c r="B3" s="194" t="s">
        <v>143</v>
      </c>
      <c r="C3" s="100" t="s">
        <v>171</v>
      </c>
      <c r="D3" s="98" t="s">
        <v>172</v>
      </c>
      <c r="E3" s="196" t="s">
        <v>146</v>
      </c>
      <c r="F3" s="197"/>
      <c r="G3" s="198"/>
    </row>
    <row r="4" spans="1:7" ht="14.4" thickBot="1">
      <c r="A4" s="193"/>
      <c r="B4" s="195"/>
      <c r="C4" s="101" t="s">
        <v>144</v>
      </c>
      <c r="D4" s="99" t="s">
        <v>145</v>
      </c>
      <c r="E4" s="96" t="s">
        <v>182</v>
      </c>
      <c r="F4" s="97" t="s">
        <v>183</v>
      </c>
      <c r="G4" s="95" t="s">
        <v>202</v>
      </c>
    </row>
    <row r="5" spans="1:7" ht="19.5" customHeight="1">
      <c r="A5" s="74" t="s">
        <v>161</v>
      </c>
      <c r="B5" s="75" t="s">
        <v>8</v>
      </c>
      <c r="C5" s="134">
        <v>63</v>
      </c>
      <c r="D5" s="134">
        <v>63</v>
      </c>
      <c r="E5" s="134">
        <v>67</v>
      </c>
      <c r="F5" s="135">
        <v>71</v>
      </c>
      <c r="G5" s="135">
        <v>75</v>
      </c>
    </row>
    <row r="6" spans="1:7" ht="18" customHeight="1">
      <c r="A6" s="76" t="s">
        <v>162</v>
      </c>
      <c r="B6" s="77" t="s">
        <v>8</v>
      </c>
      <c r="C6" s="78">
        <v>33</v>
      </c>
      <c r="D6" s="78">
        <v>33</v>
      </c>
      <c r="E6" s="78">
        <v>37</v>
      </c>
      <c r="F6" s="79">
        <v>48</v>
      </c>
      <c r="G6" s="80">
        <v>50</v>
      </c>
    </row>
    <row r="7" spans="1:7" ht="27.75" customHeight="1">
      <c r="A7" s="74" t="s">
        <v>150</v>
      </c>
      <c r="B7" s="77" t="s">
        <v>151</v>
      </c>
      <c r="C7" s="78">
        <v>14</v>
      </c>
      <c r="D7" s="78">
        <v>16</v>
      </c>
      <c r="E7" s="78">
        <v>19</v>
      </c>
      <c r="F7" s="79">
        <v>21</v>
      </c>
      <c r="G7" s="82">
        <v>25</v>
      </c>
    </row>
    <row r="8" spans="1:7" ht="22.5" customHeight="1">
      <c r="A8" s="74" t="s">
        <v>152</v>
      </c>
      <c r="B8" s="77" t="s">
        <v>75</v>
      </c>
      <c r="C8" s="27">
        <f>C12</f>
        <v>1122536</v>
      </c>
      <c r="D8" s="27">
        <f t="shared" ref="D8:G8" si="0">D12</f>
        <v>1204860</v>
      </c>
      <c r="E8" s="27">
        <f t="shared" si="0"/>
        <v>1266172</v>
      </c>
      <c r="F8" s="27">
        <f t="shared" si="0"/>
        <v>1329970</v>
      </c>
      <c r="G8" s="27">
        <f t="shared" si="0"/>
        <v>1399424</v>
      </c>
    </row>
    <row r="9" spans="1:7" ht="15.75" customHeight="1">
      <c r="A9" s="85" t="s">
        <v>157</v>
      </c>
      <c r="B9" s="77" t="s">
        <v>11</v>
      </c>
      <c r="C9" s="78"/>
      <c r="D9" s="78"/>
      <c r="E9" s="78"/>
      <c r="F9" s="78"/>
      <c r="G9" s="82"/>
    </row>
    <row r="10" spans="1:7" ht="26.4">
      <c r="A10" s="81" t="s">
        <v>147</v>
      </c>
      <c r="B10" s="77"/>
      <c r="C10" s="78"/>
      <c r="D10" s="78"/>
      <c r="E10" s="78"/>
      <c r="F10" s="78"/>
      <c r="G10" s="82"/>
    </row>
    <row r="11" spans="1:7" ht="26.4">
      <c r="A11" s="81" t="s">
        <v>184</v>
      </c>
      <c r="B11" s="77" t="s">
        <v>75</v>
      </c>
      <c r="C11" s="78"/>
      <c r="D11" s="78"/>
      <c r="E11" s="78"/>
      <c r="F11" s="78"/>
      <c r="G11" s="82"/>
    </row>
    <row r="12" spans="1:7">
      <c r="A12" s="81" t="s">
        <v>185</v>
      </c>
      <c r="B12" s="77" t="s">
        <v>75</v>
      </c>
      <c r="C12" s="27">
        <f>C15</f>
        <v>1122536</v>
      </c>
      <c r="D12" s="27">
        <f t="shared" ref="D12:G12" si="1">D15</f>
        <v>1204860</v>
      </c>
      <c r="E12" s="27">
        <f t="shared" si="1"/>
        <v>1266172</v>
      </c>
      <c r="F12" s="27">
        <f t="shared" si="1"/>
        <v>1329970</v>
      </c>
      <c r="G12" s="27">
        <f t="shared" si="1"/>
        <v>1399424</v>
      </c>
    </row>
    <row r="13" spans="1:7">
      <c r="A13" s="81" t="s">
        <v>77</v>
      </c>
      <c r="B13" s="77"/>
      <c r="C13" s="78"/>
      <c r="D13" s="78"/>
      <c r="E13" s="78"/>
      <c r="F13" s="78"/>
      <c r="G13" s="82"/>
    </row>
    <row r="14" spans="1:7">
      <c r="A14" s="81" t="s">
        <v>186</v>
      </c>
      <c r="B14" s="77" t="s">
        <v>75</v>
      </c>
      <c r="C14" s="78"/>
      <c r="D14" s="78"/>
      <c r="E14" s="78"/>
      <c r="F14" s="78"/>
      <c r="G14" s="82"/>
    </row>
    <row r="15" spans="1:7">
      <c r="A15" s="81" t="s">
        <v>187</v>
      </c>
      <c r="B15" s="77" t="s">
        <v>75</v>
      </c>
      <c r="C15" s="137">
        <v>1122536</v>
      </c>
      <c r="D15" s="137">
        <v>1204860</v>
      </c>
      <c r="E15" s="137">
        <v>1266172</v>
      </c>
      <c r="F15" s="137">
        <v>1329970</v>
      </c>
      <c r="G15" s="137">
        <v>1399424</v>
      </c>
    </row>
    <row r="16" spans="1:7" ht="26.4">
      <c r="A16" s="81" t="s">
        <v>188</v>
      </c>
      <c r="B16" s="77" t="s">
        <v>75</v>
      </c>
      <c r="C16" s="78"/>
      <c r="D16" s="78"/>
      <c r="E16" s="78"/>
      <c r="F16" s="78"/>
      <c r="G16" s="82"/>
    </row>
    <row r="17" spans="1:7" ht="49.2" customHeight="1">
      <c r="A17" s="81" t="s">
        <v>189</v>
      </c>
      <c r="B17" s="77" t="s">
        <v>75</v>
      </c>
      <c r="C17" s="78"/>
      <c r="D17" s="78"/>
      <c r="E17" s="78"/>
      <c r="F17" s="78"/>
      <c r="G17" s="82"/>
    </row>
    <row r="18" spans="1:7" ht="13.5" customHeight="1">
      <c r="A18" s="81" t="s">
        <v>148</v>
      </c>
      <c r="B18" s="77" t="s">
        <v>75</v>
      </c>
      <c r="C18" s="78"/>
      <c r="D18" s="78"/>
      <c r="E18" s="78"/>
      <c r="F18" s="78"/>
      <c r="G18" s="82"/>
    </row>
    <row r="19" spans="1:7" ht="34.799999999999997" customHeight="1">
      <c r="A19" s="81" t="s">
        <v>190</v>
      </c>
      <c r="B19" s="77" t="s">
        <v>75</v>
      </c>
      <c r="C19" s="78"/>
      <c r="D19" s="78"/>
      <c r="E19" s="78"/>
      <c r="F19" s="79"/>
      <c r="G19" s="82"/>
    </row>
    <row r="20" spans="1:7" ht="13.5" customHeight="1">
      <c r="A20" s="81" t="s">
        <v>191</v>
      </c>
      <c r="B20" s="77" t="s">
        <v>75</v>
      </c>
      <c r="C20" s="78"/>
      <c r="D20" s="78"/>
      <c r="E20" s="78"/>
      <c r="F20" s="79"/>
      <c r="G20" s="82"/>
    </row>
    <row r="21" spans="1:7" ht="18.600000000000001" customHeight="1">
      <c r="A21" s="81" t="s">
        <v>192</v>
      </c>
      <c r="B21" s="77" t="s">
        <v>75</v>
      </c>
      <c r="C21" s="78"/>
      <c r="D21" s="78"/>
      <c r="E21" s="78"/>
      <c r="F21" s="79"/>
      <c r="G21" s="82"/>
    </row>
    <row r="22" spans="1:7" ht="12.75" customHeight="1">
      <c r="A22" s="81" t="s">
        <v>149</v>
      </c>
      <c r="B22" s="77" t="s">
        <v>75</v>
      </c>
      <c r="C22" s="78"/>
      <c r="D22" s="78"/>
      <c r="E22" s="78"/>
      <c r="F22" s="78"/>
      <c r="G22" s="82"/>
    </row>
    <row r="23" spans="1:7" ht="21" customHeight="1">
      <c r="A23" s="74" t="s">
        <v>153</v>
      </c>
      <c r="B23" s="77" t="s">
        <v>75</v>
      </c>
      <c r="C23" s="78"/>
      <c r="D23" s="78"/>
      <c r="E23" s="78"/>
      <c r="F23" s="78"/>
      <c r="G23" s="82"/>
    </row>
    <row r="24" spans="1:7" ht="14.25" customHeight="1">
      <c r="A24" s="81" t="s">
        <v>158</v>
      </c>
      <c r="B24" s="77" t="s">
        <v>11</v>
      </c>
      <c r="C24" s="78"/>
      <c r="D24" s="78"/>
      <c r="E24" s="78"/>
      <c r="F24" s="78"/>
      <c r="G24" s="82"/>
    </row>
    <row r="25" spans="1:7" ht="28.2" customHeight="1">
      <c r="A25" s="81" t="s">
        <v>147</v>
      </c>
      <c r="B25" s="77"/>
      <c r="C25" s="78"/>
      <c r="D25" s="78"/>
      <c r="E25" s="78"/>
      <c r="F25" s="78"/>
      <c r="G25" s="82"/>
    </row>
    <row r="26" spans="1:7" ht="30.6" customHeight="1">
      <c r="A26" s="81" t="s">
        <v>184</v>
      </c>
      <c r="B26" s="77" t="s">
        <v>75</v>
      </c>
      <c r="C26" s="78"/>
      <c r="D26" s="78"/>
      <c r="E26" s="78"/>
      <c r="F26" s="78"/>
      <c r="G26" s="82"/>
    </row>
    <row r="27" spans="1:7" ht="18" customHeight="1">
      <c r="A27" s="81" t="s">
        <v>185</v>
      </c>
      <c r="B27" s="77" t="s">
        <v>75</v>
      </c>
      <c r="C27" s="78"/>
      <c r="D27" s="78"/>
      <c r="E27" s="78"/>
      <c r="F27" s="78"/>
      <c r="G27" s="82"/>
    </row>
    <row r="28" spans="1:7" ht="13.5" customHeight="1">
      <c r="A28" s="81" t="s">
        <v>148</v>
      </c>
      <c r="B28" s="77" t="s">
        <v>75</v>
      </c>
      <c r="C28" s="78"/>
      <c r="D28" s="78"/>
      <c r="E28" s="78"/>
      <c r="F28" s="78"/>
      <c r="G28" s="82"/>
    </row>
    <row r="29" spans="1:7" ht="30" customHeight="1">
      <c r="A29" s="81" t="s">
        <v>190</v>
      </c>
      <c r="B29" s="77" t="s">
        <v>75</v>
      </c>
      <c r="C29" s="78"/>
      <c r="D29" s="78"/>
      <c r="E29" s="78"/>
      <c r="F29" s="79"/>
      <c r="G29" s="82"/>
    </row>
    <row r="30" spans="1:7" ht="17.25" customHeight="1">
      <c r="A30" s="81" t="s">
        <v>191</v>
      </c>
      <c r="B30" s="77" t="s">
        <v>75</v>
      </c>
      <c r="C30" s="78"/>
      <c r="D30" s="78"/>
      <c r="E30" s="78"/>
      <c r="F30" s="79"/>
      <c r="G30" s="82"/>
    </row>
    <row r="31" spans="1:7" ht="17.399999999999999" customHeight="1">
      <c r="A31" s="81" t="s">
        <v>192</v>
      </c>
      <c r="B31" s="77" t="s">
        <v>75</v>
      </c>
      <c r="C31" s="78"/>
      <c r="D31" s="78"/>
      <c r="E31" s="78"/>
      <c r="F31" s="79"/>
      <c r="G31" s="82"/>
    </row>
    <row r="32" spans="1:7" ht="15" customHeight="1">
      <c r="A32" s="81" t="s">
        <v>149</v>
      </c>
      <c r="B32" s="77" t="s">
        <v>75</v>
      </c>
      <c r="C32" s="78"/>
      <c r="D32" s="78"/>
      <c r="E32" s="78"/>
      <c r="F32" s="78"/>
      <c r="G32" s="82"/>
    </row>
    <row r="33" spans="1:7" ht="21" customHeight="1">
      <c r="A33" s="74" t="s">
        <v>154</v>
      </c>
      <c r="B33" s="77" t="s">
        <v>75</v>
      </c>
      <c r="C33" s="27">
        <f>C37</f>
        <v>1107893</v>
      </c>
      <c r="D33" s="27">
        <f t="shared" ref="D33:G33" si="2">D37</f>
        <v>1196742</v>
      </c>
      <c r="E33" s="27">
        <f t="shared" si="2"/>
        <v>1247471</v>
      </c>
      <c r="F33" s="27">
        <f t="shared" si="2"/>
        <v>1320970</v>
      </c>
      <c r="G33" s="27">
        <f t="shared" si="2"/>
        <v>1391982</v>
      </c>
    </row>
    <row r="34" spans="1:7" ht="18.75" customHeight="1">
      <c r="A34" s="81" t="s">
        <v>159</v>
      </c>
      <c r="B34" s="77" t="s">
        <v>11</v>
      </c>
      <c r="C34" s="78"/>
      <c r="D34" s="78"/>
      <c r="E34" s="78"/>
      <c r="F34" s="78"/>
      <c r="G34" s="82"/>
    </row>
    <row r="35" spans="1:7" ht="31.2" customHeight="1">
      <c r="A35" s="81" t="s">
        <v>147</v>
      </c>
      <c r="B35" s="77"/>
      <c r="C35" s="78"/>
      <c r="D35" s="78"/>
      <c r="E35" s="78"/>
      <c r="F35" s="78"/>
      <c r="G35" s="82"/>
    </row>
    <row r="36" spans="1:7" ht="33" customHeight="1">
      <c r="A36" s="81" t="s">
        <v>184</v>
      </c>
      <c r="B36" s="77" t="s">
        <v>75</v>
      </c>
      <c r="C36" s="78"/>
      <c r="D36" s="78"/>
      <c r="E36" s="78"/>
      <c r="F36" s="78"/>
      <c r="G36" s="82"/>
    </row>
    <row r="37" spans="1:7" ht="17.25" customHeight="1">
      <c r="A37" s="81" t="s">
        <v>185</v>
      </c>
      <c r="B37" s="77" t="s">
        <v>75</v>
      </c>
      <c r="C37" s="27">
        <f>C40</f>
        <v>1107893</v>
      </c>
      <c r="D37" s="27">
        <f t="shared" ref="D37:G37" si="3">D40</f>
        <v>1196742</v>
      </c>
      <c r="E37" s="27">
        <f t="shared" si="3"/>
        <v>1247471</v>
      </c>
      <c r="F37" s="27">
        <f t="shared" si="3"/>
        <v>1320970</v>
      </c>
      <c r="G37" s="27">
        <f t="shared" si="3"/>
        <v>1391982</v>
      </c>
    </row>
    <row r="38" spans="1:7">
      <c r="A38" s="81" t="s">
        <v>77</v>
      </c>
      <c r="B38" s="77"/>
      <c r="C38" s="78"/>
      <c r="D38" s="78"/>
      <c r="E38" s="78"/>
      <c r="F38" s="78"/>
      <c r="G38" s="82"/>
    </row>
    <row r="39" spans="1:7" ht="17.25" customHeight="1">
      <c r="A39" s="81" t="s">
        <v>186</v>
      </c>
      <c r="B39" s="77" t="s">
        <v>75</v>
      </c>
      <c r="C39" s="78"/>
      <c r="D39" s="78"/>
      <c r="E39" s="78"/>
      <c r="F39" s="78"/>
      <c r="G39" s="82"/>
    </row>
    <row r="40" spans="1:7" ht="18" customHeight="1">
      <c r="A40" s="81" t="s">
        <v>187</v>
      </c>
      <c r="B40" s="77" t="s">
        <v>75</v>
      </c>
      <c r="C40" s="27">
        <v>1107893</v>
      </c>
      <c r="D40" s="27">
        <v>1196742</v>
      </c>
      <c r="E40" s="27">
        <v>1247471</v>
      </c>
      <c r="F40" s="27">
        <v>1320970</v>
      </c>
      <c r="G40" s="27">
        <v>1391982</v>
      </c>
    </row>
    <row r="41" spans="1:7" ht="27.6" customHeight="1">
      <c r="A41" s="81" t="s">
        <v>188</v>
      </c>
      <c r="B41" s="77" t="s">
        <v>75</v>
      </c>
      <c r="C41" s="78"/>
      <c r="D41" s="78"/>
      <c r="E41" s="78"/>
      <c r="F41" s="78"/>
      <c r="G41" s="82"/>
    </row>
    <row r="42" spans="1:7" ht="29.4" customHeight="1">
      <c r="A42" s="81" t="s">
        <v>189</v>
      </c>
      <c r="B42" s="77" t="s">
        <v>75</v>
      </c>
      <c r="C42" s="78"/>
      <c r="D42" s="78"/>
      <c r="E42" s="78"/>
      <c r="F42" s="78"/>
      <c r="G42" s="82"/>
    </row>
    <row r="43" spans="1:7" ht="18.75" customHeight="1">
      <c r="A43" s="81" t="s">
        <v>148</v>
      </c>
      <c r="B43" s="77" t="s">
        <v>75</v>
      </c>
      <c r="C43" s="78"/>
      <c r="D43" s="78"/>
      <c r="E43" s="78"/>
      <c r="F43" s="78"/>
      <c r="G43" s="82"/>
    </row>
    <row r="44" spans="1:7" ht="33" customHeight="1">
      <c r="A44" s="81" t="s">
        <v>190</v>
      </c>
      <c r="B44" s="77" t="s">
        <v>75</v>
      </c>
      <c r="C44" s="78"/>
      <c r="D44" s="78"/>
      <c r="E44" s="78"/>
      <c r="F44" s="79"/>
      <c r="G44" s="82"/>
    </row>
    <row r="45" spans="1:7" ht="15" customHeight="1">
      <c r="A45" s="81" t="s">
        <v>191</v>
      </c>
      <c r="B45" s="77" t="s">
        <v>75</v>
      </c>
      <c r="C45" s="78"/>
      <c r="D45" s="78"/>
      <c r="E45" s="78"/>
      <c r="F45" s="79"/>
      <c r="G45" s="82"/>
    </row>
    <row r="46" spans="1:7" ht="18" customHeight="1">
      <c r="A46" s="81" t="s">
        <v>192</v>
      </c>
      <c r="B46" s="77" t="s">
        <v>75</v>
      </c>
      <c r="C46" s="78"/>
      <c r="D46" s="78"/>
      <c r="E46" s="78"/>
      <c r="F46" s="79"/>
      <c r="G46" s="82"/>
    </row>
    <row r="47" spans="1:7" ht="16.5" customHeight="1">
      <c r="A47" s="81" t="s">
        <v>149</v>
      </c>
      <c r="B47" s="77" t="s">
        <v>75</v>
      </c>
      <c r="C47" s="78"/>
      <c r="D47" s="78"/>
      <c r="E47" s="78"/>
      <c r="F47" s="78"/>
      <c r="G47" s="82"/>
    </row>
    <row r="48" spans="1:7" ht="18" customHeight="1">
      <c r="A48" s="74" t="s">
        <v>155</v>
      </c>
      <c r="B48" s="77" t="s">
        <v>75</v>
      </c>
      <c r="C48" s="78"/>
      <c r="D48" s="78"/>
      <c r="E48" s="78"/>
      <c r="F48" s="78"/>
      <c r="G48" s="82"/>
    </row>
    <row r="49" spans="1:8" ht="18" customHeight="1">
      <c r="A49" s="81" t="s">
        <v>160</v>
      </c>
      <c r="B49" s="77" t="s">
        <v>11</v>
      </c>
      <c r="C49" s="136">
        <v>4500</v>
      </c>
      <c r="D49" s="136">
        <v>4800</v>
      </c>
      <c r="E49" s="136">
        <v>3000</v>
      </c>
      <c r="F49" s="136">
        <v>3000</v>
      </c>
      <c r="G49" s="136">
        <v>3000</v>
      </c>
    </row>
    <row r="50" spans="1:8" ht="23.25" customHeight="1">
      <c r="A50" s="74" t="s">
        <v>156</v>
      </c>
      <c r="B50" s="77" t="s">
        <v>60</v>
      </c>
      <c r="C50" s="83"/>
      <c r="D50" s="83"/>
      <c r="E50" s="83"/>
      <c r="F50" s="78"/>
      <c r="G50" s="82"/>
      <c r="H50" s="105"/>
    </row>
    <row r="51" spans="1:8" ht="21.75" customHeight="1">
      <c r="A51" s="84"/>
      <c r="B51" s="72"/>
      <c r="C51" s="72"/>
      <c r="D51" s="72"/>
      <c r="E51" s="72"/>
      <c r="F51" s="72"/>
      <c r="G51" s="72"/>
      <c r="H51" s="105"/>
    </row>
  </sheetData>
  <mergeCells count="4">
    <mergeCell ref="A1:F1"/>
    <mergeCell ref="A3:A4"/>
    <mergeCell ref="B3:B4"/>
    <mergeCell ref="E3:G3"/>
  </mergeCells>
  <pageMargins left="0.31496062992125984" right="0.11811023622047245" top="0.35433070866141736" bottom="0.35433070866141736" header="0.31496062992125984" footer="0.31496062992125984"/>
  <pageSetup paperSize="9" scale="95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5" sqref="J5"/>
    </sheetView>
  </sheetViews>
  <sheetFormatPr defaultRowHeight="13.2"/>
  <cols>
    <col min="1" max="1" width="55.109375" customWidth="1"/>
    <col min="2" max="2" width="10.109375" customWidth="1"/>
    <col min="3" max="3" width="13" customWidth="1"/>
    <col min="4" max="4" width="8.88671875" customWidth="1"/>
    <col min="5" max="5" width="12.5546875" customWidth="1"/>
    <col min="6" max="6" width="8.77734375" customWidth="1"/>
    <col min="7" max="7" width="12.33203125" customWidth="1"/>
    <col min="8" max="8" width="10" customWidth="1"/>
    <col min="9" max="9" width="12.88671875" customWidth="1"/>
    <col min="10" max="10" width="9.6640625" customWidth="1"/>
    <col min="11" max="11" width="13.21875" customWidth="1"/>
    <col min="257" max="257" width="55.109375" customWidth="1"/>
    <col min="258" max="259" width="14.33203125" customWidth="1"/>
    <col min="260" max="260" width="13.5546875" customWidth="1"/>
    <col min="261" max="261" width="13.88671875" customWidth="1"/>
    <col min="262" max="262" width="11.5546875" customWidth="1"/>
    <col min="263" max="263" width="13.109375" customWidth="1"/>
    <col min="264" max="264" width="11" customWidth="1"/>
    <col min="265" max="265" width="13.88671875" customWidth="1"/>
    <col min="266" max="266" width="11" customWidth="1"/>
    <col min="267" max="267" width="14.109375" customWidth="1"/>
    <col min="513" max="513" width="55.109375" customWidth="1"/>
    <col min="514" max="515" width="14.33203125" customWidth="1"/>
    <col min="516" max="516" width="13.5546875" customWidth="1"/>
    <col min="517" max="517" width="13.88671875" customWidth="1"/>
    <col min="518" max="518" width="11.5546875" customWidth="1"/>
    <col min="519" max="519" width="13.109375" customWidth="1"/>
    <col min="520" max="520" width="11" customWidth="1"/>
    <col min="521" max="521" width="13.88671875" customWidth="1"/>
    <col min="522" max="522" width="11" customWidth="1"/>
    <col min="523" max="523" width="14.109375" customWidth="1"/>
    <col min="769" max="769" width="55.109375" customWidth="1"/>
    <col min="770" max="771" width="14.33203125" customWidth="1"/>
    <col min="772" max="772" width="13.5546875" customWidth="1"/>
    <col min="773" max="773" width="13.88671875" customWidth="1"/>
    <col min="774" max="774" width="11.5546875" customWidth="1"/>
    <col min="775" max="775" width="13.109375" customWidth="1"/>
    <col min="776" max="776" width="11" customWidth="1"/>
    <col min="777" max="777" width="13.88671875" customWidth="1"/>
    <col min="778" max="778" width="11" customWidth="1"/>
    <col min="779" max="779" width="14.109375" customWidth="1"/>
    <col min="1025" max="1025" width="55.109375" customWidth="1"/>
    <col min="1026" max="1027" width="14.33203125" customWidth="1"/>
    <col min="1028" max="1028" width="13.5546875" customWidth="1"/>
    <col min="1029" max="1029" width="13.88671875" customWidth="1"/>
    <col min="1030" max="1030" width="11.5546875" customWidth="1"/>
    <col min="1031" max="1031" width="13.109375" customWidth="1"/>
    <col min="1032" max="1032" width="11" customWidth="1"/>
    <col min="1033" max="1033" width="13.88671875" customWidth="1"/>
    <col min="1034" max="1034" width="11" customWidth="1"/>
    <col min="1035" max="1035" width="14.109375" customWidth="1"/>
    <col min="1281" max="1281" width="55.109375" customWidth="1"/>
    <col min="1282" max="1283" width="14.33203125" customWidth="1"/>
    <col min="1284" max="1284" width="13.5546875" customWidth="1"/>
    <col min="1285" max="1285" width="13.88671875" customWidth="1"/>
    <col min="1286" max="1286" width="11.5546875" customWidth="1"/>
    <col min="1287" max="1287" width="13.109375" customWidth="1"/>
    <col min="1288" max="1288" width="11" customWidth="1"/>
    <col min="1289" max="1289" width="13.88671875" customWidth="1"/>
    <col min="1290" max="1290" width="11" customWidth="1"/>
    <col min="1291" max="1291" width="14.109375" customWidth="1"/>
    <col min="1537" max="1537" width="55.109375" customWidth="1"/>
    <col min="1538" max="1539" width="14.33203125" customWidth="1"/>
    <col min="1540" max="1540" width="13.5546875" customWidth="1"/>
    <col min="1541" max="1541" width="13.88671875" customWidth="1"/>
    <col min="1542" max="1542" width="11.5546875" customWidth="1"/>
    <col min="1543" max="1543" width="13.109375" customWidth="1"/>
    <col min="1544" max="1544" width="11" customWidth="1"/>
    <col min="1545" max="1545" width="13.88671875" customWidth="1"/>
    <col min="1546" max="1546" width="11" customWidth="1"/>
    <col min="1547" max="1547" width="14.109375" customWidth="1"/>
    <col min="1793" max="1793" width="55.109375" customWidth="1"/>
    <col min="1794" max="1795" width="14.33203125" customWidth="1"/>
    <col min="1796" max="1796" width="13.5546875" customWidth="1"/>
    <col min="1797" max="1797" width="13.88671875" customWidth="1"/>
    <col min="1798" max="1798" width="11.5546875" customWidth="1"/>
    <col min="1799" max="1799" width="13.109375" customWidth="1"/>
    <col min="1800" max="1800" width="11" customWidth="1"/>
    <col min="1801" max="1801" width="13.88671875" customWidth="1"/>
    <col min="1802" max="1802" width="11" customWidth="1"/>
    <col min="1803" max="1803" width="14.109375" customWidth="1"/>
    <col min="2049" max="2049" width="55.109375" customWidth="1"/>
    <col min="2050" max="2051" width="14.33203125" customWidth="1"/>
    <col min="2052" max="2052" width="13.5546875" customWidth="1"/>
    <col min="2053" max="2053" width="13.88671875" customWidth="1"/>
    <col min="2054" max="2054" width="11.5546875" customWidth="1"/>
    <col min="2055" max="2055" width="13.109375" customWidth="1"/>
    <col min="2056" max="2056" width="11" customWidth="1"/>
    <col min="2057" max="2057" width="13.88671875" customWidth="1"/>
    <col min="2058" max="2058" width="11" customWidth="1"/>
    <col min="2059" max="2059" width="14.109375" customWidth="1"/>
    <col min="2305" max="2305" width="55.109375" customWidth="1"/>
    <col min="2306" max="2307" width="14.33203125" customWidth="1"/>
    <col min="2308" max="2308" width="13.5546875" customWidth="1"/>
    <col min="2309" max="2309" width="13.88671875" customWidth="1"/>
    <col min="2310" max="2310" width="11.5546875" customWidth="1"/>
    <col min="2311" max="2311" width="13.109375" customWidth="1"/>
    <col min="2312" max="2312" width="11" customWidth="1"/>
    <col min="2313" max="2313" width="13.88671875" customWidth="1"/>
    <col min="2314" max="2314" width="11" customWidth="1"/>
    <col min="2315" max="2315" width="14.109375" customWidth="1"/>
    <col min="2561" max="2561" width="55.109375" customWidth="1"/>
    <col min="2562" max="2563" width="14.33203125" customWidth="1"/>
    <col min="2564" max="2564" width="13.5546875" customWidth="1"/>
    <col min="2565" max="2565" width="13.88671875" customWidth="1"/>
    <col min="2566" max="2566" width="11.5546875" customWidth="1"/>
    <col min="2567" max="2567" width="13.109375" customWidth="1"/>
    <col min="2568" max="2568" width="11" customWidth="1"/>
    <col min="2569" max="2569" width="13.88671875" customWidth="1"/>
    <col min="2570" max="2570" width="11" customWidth="1"/>
    <col min="2571" max="2571" width="14.109375" customWidth="1"/>
    <col min="2817" max="2817" width="55.109375" customWidth="1"/>
    <col min="2818" max="2819" width="14.33203125" customWidth="1"/>
    <col min="2820" max="2820" width="13.5546875" customWidth="1"/>
    <col min="2821" max="2821" width="13.88671875" customWidth="1"/>
    <col min="2822" max="2822" width="11.5546875" customWidth="1"/>
    <col min="2823" max="2823" width="13.109375" customWidth="1"/>
    <col min="2824" max="2824" width="11" customWidth="1"/>
    <col min="2825" max="2825" width="13.88671875" customWidth="1"/>
    <col min="2826" max="2826" width="11" customWidth="1"/>
    <col min="2827" max="2827" width="14.109375" customWidth="1"/>
    <col min="3073" max="3073" width="55.109375" customWidth="1"/>
    <col min="3074" max="3075" width="14.33203125" customWidth="1"/>
    <col min="3076" max="3076" width="13.5546875" customWidth="1"/>
    <col min="3077" max="3077" width="13.88671875" customWidth="1"/>
    <col min="3078" max="3078" width="11.5546875" customWidth="1"/>
    <col min="3079" max="3079" width="13.109375" customWidth="1"/>
    <col min="3080" max="3080" width="11" customWidth="1"/>
    <col min="3081" max="3081" width="13.88671875" customWidth="1"/>
    <col min="3082" max="3082" width="11" customWidth="1"/>
    <col min="3083" max="3083" width="14.109375" customWidth="1"/>
    <col min="3329" max="3329" width="55.109375" customWidth="1"/>
    <col min="3330" max="3331" width="14.33203125" customWidth="1"/>
    <col min="3332" max="3332" width="13.5546875" customWidth="1"/>
    <col min="3333" max="3333" width="13.88671875" customWidth="1"/>
    <col min="3334" max="3334" width="11.5546875" customWidth="1"/>
    <col min="3335" max="3335" width="13.109375" customWidth="1"/>
    <col min="3336" max="3336" width="11" customWidth="1"/>
    <col min="3337" max="3337" width="13.88671875" customWidth="1"/>
    <col min="3338" max="3338" width="11" customWidth="1"/>
    <col min="3339" max="3339" width="14.109375" customWidth="1"/>
    <col min="3585" max="3585" width="55.109375" customWidth="1"/>
    <col min="3586" max="3587" width="14.33203125" customWidth="1"/>
    <col min="3588" max="3588" width="13.5546875" customWidth="1"/>
    <col min="3589" max="3589" width="13.88671875" customWidth="1"/>
    <col min="3590" max="3590" width="11.5546875" customWidth="1"/>
    <col min="3591" max="3591" width="13.109375" customWidth="1"/>
    <col min="3592" max="3592" width="11" customWidth="1"/>
    <col min="3593" max="3593" width="13.88671875" customWidth="1"/>
    <col min="3594" max="3594" width="11" customWidth="1"/>
    <col min="3595" max="3595" width="14.109375" customWidth="1"/>
    <col min="3841" max="3841" width="55.109375" customWidth="1"/>
    <col min="3842" max="3843" width="14.33203125" customWidth="1"/>
    <col min="3844" max="3844" width="13.5546875" customWidth="1"/>
    <col min="3845" max="3845" width="13.88671875" customWidth="1"/>
    <col min="3846" max="3846" width="11.5546875" customWidth="1"/>
    <col min="3847" max="3847" width="13.109375" customWidth="1"/>
    <col min="3848" max="3848" width="11" customWidth="1"/>
    <col min="3849" max="3849" width="13.88671875" customWidth="1"/>
    <col min="3850" max="3850" width="11" customWidth="1"/>
    <col min="3851" max="3851" width="14.109375" customWidth="1"/>
    <col min="4097" max="4097" width="55.109375" customWidth="1"/>
    <col min="4098" max="4099" width="14.33203125" customWidth="1"/>
    <col min="4100" max="4100" width="13.5546875" customWidth="1"/>
    <col min="4101" max="4101" width="13.88671875" customWidth="1"/>
    <col min="4102" max="4102" width="11.5546875" customWidth="1"/>
    <col min="4103" max="4103" width="13.109375" customWidth="1"/>
    <col min="4104" max="4104" width="11" customWidth="1"/>
    <col min="4105" max="4105" width="13.88671875" customWidth="1"/>
    <col min="4106" max="4106" width="11" customWidth="1"/>
    <col min="4107" max="4107" width="14.109375" customWidth="1"/>
    <col min="4353" max="4353" width="55.109375" customWidth="1"/>
    <col min="4354" max="4355" width="14.33203125" customWidth="1"/>
    <col min="4356" max="4356" width="13.5546875" customWidth="1"/>
    <col min="4357" max="4357" width="13.88671875" customWidth="1"/>
    <col min="4358" max="4358" width="11.5546875" customWidth="1"/>
    <col min="4359" max="4359" width="13.109375" customWidth="1"/>
    <col min="4360" max="4360" width="11" customWidth="1"/>
    <col min="4361" max="4361" width="13.88671875" customWidth="1"/>
    <col min="4362" max="4362" width="11" customWidth="1"/>
    <col min="4363" max="4363" width="14.109375" customWidth="1"/>
    <col min="4609" max="4609" width="55.109375" customWidth="1"/>
    <col min="4610" max="4611" width="14.33203125" customWidth="1"/>
    <col min="4612" max="4612" width="13.5546875" customWidth="1"/>
    <col min="4613" max="4613" width="13.88671875" customWidth="1"/>
    <col min="4614" max="4614" width="11.5546875" customWidth="1"/>
    <col min="4615" max="4615" width="13.109375" customWidth="1"/>
    <col min="4616" max="4616" width="11" customWidth="1"/>
    <col min="4617" max="4617" width="13.88671875" customWidth="1"/>
    <col min="4618" max="4618" width="11" customWidth="1"/>
    <col min="4619" max="4619" width="14.109375" customWidth="1"/>
    <col min="4865" max="4865" width="55.109375" customWidth="1"/>
    <col min="4866" max="4867" width="14.33203125" customWidth="1"/>
    <col min="4868" max="4868" width="13.5546875" customWidth="1"/>
    <col min="4869" max="4869" width="13.88671875" customWidth="1"/>
    <col min="4870" max="4870" width="11.5546875" customWidth="1"/>
    <col min="4871" max="4871" width="13.109375" customWidth="1"/>
    <col min="4872" max="4872" width="11" customWidth="1"/>
    <col min="4873" max="4873" width="13.88671875" customWidth="1"/>
    <col min="4874" max="4874" width="11" customWidth="1"/>
    <col min="4875" max="4875" width="14.109375" customWidth="1"/>
    <col min="5121" max="5121" width="55.109375" customWidth="1"/>
    <col min="5122" max="5123" width="14.33203125" customWidth="1"/>
    <col min="5124" max="5124" width="13.5546875" customWidth="1"/>
    <col min="5125" max="5125" width="13.88671875" customWidth="1"/>
    <col min="5126" max="5126" width="11.5546875" customWidth="1"/>
    <col min="5127" max="5127" width="13.109375" customWidth="1"/>
    <col min="5128" max="5128" width="11" customWidth="1"/>
    <col min="5129" max="5129" width="13.88671875" customWidth="1"/>
    <col min="5130" max="5130" width="11" customWidth="1"/>
    <col min="5131" max="5131" width="14.109375" customWidth="1"/>
    <col min="5377" max="5377" width="55.109375" customWidth="1"/>
    <col min="5378" max="5379" width="14.33203125" customWidth="1"/>
    <col min="5380" max="5380" width="13.5546875" customWidth="1"/>
    <col min="5381" max="5381" width="13.88671875" customWidth="1"/>
    <col min="5382" max="5382" width="11.5546875" customWidth="1"/>
    <col min="5383" max="5383" width="13.109375" customWidth="1"/>
    <col min="5384" max="5384" width="11" customWidth="1"/>
    <col min="5385" max="5385" width="13.88671875" customWidth="1"/>
    <col min="5386" max="5386" width="11" customWidth="1"/>
    <col min="5387" max="5387" width="14.109375" customWidth="1"/>
    <col min="5633" max="5633" width="55.109375" customWidth="1"/>
    <col min="5634" max="5635" width="14.33203125" customWidth="1"/>
    <col min="5636" max="5636" width="13.5546875" customWidth="1"/>
    <col min="5637" max="5637" width="13.88671875" customWidth="1"/>
    <col min="5638" max="5638" width="11.5546875" customWidth="1"/>
    <col min="5639" max="5639" width="13.109375" customWidth="1"/>
    <col min="5640" max="5640" width="11" customWidth="1"/>
    <col min="5641" max="5641" width="13.88671875" customWidth="1"/>
    <col min="5642" max="5642" width="11" customWidth="1"/>
    <col min="5643" max="5643" width="14.109375" customWidth="1"/>
    <col min="5889" max="5889" width="55.109375" customWidth="1"/>
    <col min="5890" max="5891" width="14.33203125" customWidth="1"/>
    <col min="5892" max="5892" width="13.5546875" customWidth="1"/>
    <col min="5893" max="5893" width="13.88671875" customWidth="1"/>
    <col min="5894" max="5894" width="11.5546875" customWidth="1"/>
    <col min="5895" max="5895" width="13.109375" customWidth="1"/>
    <col min="5896" max="5896" width="11" customWidth="1"/>
    <col min="5897" max="5897" width="13.88671875" customWidth="1"/>
    <col min="5898" max="5898" width="11" customWidth="1"/>
    <col min="5899" max="5899" width="14.109375" customWidth="1"/>
    <col min="6145" max="6145" width="55.109375" customWidth="1"/>
    <col min="6146" max="6147" width="14.33203125" customWidth="1"/>
    <col min="6148" max="6148" width="13.5546875" customWidth="1"/>
    <col min="6149" max="6149" width="13.88671875" customWidth="1"/>
    <col min="6150" max="6150" width="11.5546875" customWidth="1"/>
    <col min="6151" max="6151" width="13.109375" customWidth="1"/>
    <col min="6152" max="6152" width="11" customWidth="1"/>
    <col min="6153" max="6153" width="13.88671875" customWidth="1"/>
    <col min="6154" max="6154" width="11" customWidth="1"/>
    <col min="6155" max="6155" width="14.109375" customWidth="1"/>
    <col min="6401" max="6401" width="55.109375" customWidth="1"/>
    <col min="6402" max="6403" width="14.33203125" customWidth="1"/>
    <col min="6404" max="6404" width="13.5546875" customWidth="1"/>
    <col min="6405" max="6405" width="13.88671875" customWidth="1"/>
    <col min="6406" max="6406" width="11.5546875" customWidth="1"/>
    <col min="6407" max="6407" width="13.109375" customWidth="1"/>
    <col min="6408" max="6408" width="11" customWidth="1"/>
    <col min="6409" max="6409" width="13.88671875" customWidth="1"/>
    <col min="6410" max="6410" width="11" customWidth="1"/>
    <col min="6411" max="6411" width="14.109375" customWidth="1"/>
    <col min="6657" max="6657" width="55.109375" customWidth="1"/>
    <col min="6658" max="6659" width="14.33203125" customWidth="1"/>
    <col min="6660" max="6660" width="13.5546875" customWidth="1"/>
    <col min="6661" max="6661" width="13.88671875" customWidth="1"/>
    <col min="6662" max="6662" width="11.5546875" customWidth="1"/>
    <col min="6663" max="6663" width="13.109375" customWidth="1"/>
    <col min="6664" max="6664" width="11" customWidth="1"/>
    <col min="6665" max="6665" width="13.88671875" customWidth="1"/>
    <col min="6666" max="6666" width="11" customWidth="1"/>
    <col min="6667" max="6667" width="14.109375" customWidth="1"/>
    <col min="6913" max="6913" width="55.109375" customWidth="1"/>
    <col min="6914" max="6915" width="14.33203125" customWidth="1"/>
    <col min="6916" max="6916" width="13.5546875" customWidth="1"/>
    <col min="6917" max="6917" width="13.88671875" customWidth="1"/>
    <col min="6918" max="6918" width="11.5546875" customWidth="1"/>
    <col min="6919" max="6919" width="13.109375" customWidth="1"/>
    <col min="6920" max="6920" width="11" customWidth="1"/>
    <col min="6921" max="6921" width="13.88671875" customWidth="1"/>
    <col min="6922" max="6922" width="11" customWidth="1"/>
    <col min="6923" max="6923" width="14.109375" customWidth="1"/>
    <col min="7169" max="7169" width="55.109375" customWidth="1"/>
    <col min="7170" max="7171" width="14.33203125" customWidth="1"/>
    <col min="7172" max="7172" width="13.5546875" customWidth="1"/>
    <col min="7173" max="7173" width="13.88671875" customWidth="1"/>
    <col min="7174" max="7174" width="11.5546875" customWidth="1"/>
    <col min="7175" max="7175" width="13.109375" customWidth="1"/>
    <col min="7176" max="7176" width="11" customWidth="1"/>
    <col min="7177" max="7177" width="13.88671875" customWidth="1"/>
    <col min="7178" max="7178" width="11" customWidth="1"/>
    <col min="7179" max="7179" width="14.109375" customWidth="1"/>
    <col min="7425" max="7425" width="55.109375" customWidth="1"/>
    <col min="7426" max="7427" width="14.33203125" customWidth="1"/>
    <col min="7428" max="7428" width="13.5546875" customWidth="1"/>
    <col min="7429" max="7429" width="13.88671875" customWidth="1"/>
    <col min="7430" max="7430" width="11.5546875" customWidth="1"/>
    <col min="7431" max="7431" width="13.109375" customWidth="1"/>
    <col min="7432" max="7432" width="11" customWidth="1"/>
    <col min="7433" max="7433" width="13.88671875" customWidth="1"/>
    <col min="7434" max="7434" width="11" customWidth="1"/>
    <col min="7435" max="7435" width="14.109375" customWidth="1"/>
    <col min="7681" max="7681" width="55.109375" customWidth="1"/>
    <col min="7682" max="7683" width="14.33203125" customWidth="1"/>
    <col min="7684" max="7684" width="13.5546875" customWidth="1"/>
    <col min="7685" max="7685" width="13.88671875" customWidth="1"/>
    <col min="7686" max="7686" width="11.5546875" customWidth="1"/>
    <col min="7687" max="7687" width="13.109375" customWidth="1"/>
    <col min="7688" max="7688" width="11" customWidth="1"/>
    <col min="7689" max="7689" width="13.88671875" customWidth="1"/>
    <col min="7690" max="7690" width="11" customWidth="1"/>
    <col min="7691" max="7691" width="14.109375" customWidth="1"/>
    <col min="7937" max="7937" width="55.109375" customWidth="1"/>
    <col min="7938" max="7939" width="14.33203125" customWidth="1"/>
    <col min="7940" max="7940" width="13.5546875" customWidth="1"/>
    <col min="7941" max="7941" width="13.88671875" customWidth="1"/>
    <col min="7942" max="7942" width="11.5546875" customWidth="1"/>
    <col min="7943" max="7943" width="13.109375" customWidth="1"/>
    <col min="7944" max="7944" width="11" customWidth="1"/>
    <col min="7945" max="7945" width="13.88671875" customWidth="1"/>
    <col min="7946" max="7946" width="11" customWidth="1"/>
    <col min="7947" max="7947" width="14.109375" customWidth="1"/>
    <col min="8193" max="8193" width="55.109375" customWidth="1"/>
    <col min="8194" max="8195" width="14.33203125" customWidth="1"/>
    <col min="8196" max="8196" width="13.5546875" customWidth="1"/>
    <col min="8197" max="8197" width="13.88671875" customWidth="1"/>
    <col min="8198" max="8198" width="11.5546875" customWidth="1"/>
    <col min="8199" max="8199" width="13.109375" customWidth="1"/>
    <col min="8200" max="8200" width="11" customWidth="1"/>
    <col min="8201" max="8201" width="13.88671875" customWidth="1"/>
    <col min="8202" max="8202" width="11" customWidth="1"/>
    <col min="8203" max="8203" width="14.109375" customWidth="1"/>
    <col min="8449" max="8449" width="55.109375" customWidth="1"/>
    <col min="8450" max="8451" width="14.33203125" customWidth="1"/>
    <col min="8452" max="8452" width="13.5546875" customWidth="1"/>
    <col min="8453" max="8453" width="13.88671875" customWidth="1"/>
    <col min="8454" max="8454" width="11.5546875" customWidth="1"/>
    <col min="8455" max="8455" width="13.109375" customWidth="1"/>
    <col min="8456" max="8456" width="11" customWidth="1"/>
    <col min="8457" max="8457" width="13.88671875" customWidth="1"/>
    <col min="8458" max="8458" width="11" customWidth="1"/>
    <col min="8459" max="8459" width="14.109375" customWidth="1"/>
    <col min="8705" max="8705" width="55.109375" customWidth="1"/>
    <col min="8706" max="8707" width="14.33203125" customWidth="1"/>
    <col min="8708" max="8708" width="13.5546875" customWidth="1"/>
    <col min="8709" max="8709" width="13.88671875" customWidth="1"/>
    <col min="8710" max="8710" width="11.5546875" customWidth="1"/>
    <col min="8711" max="8711" width="13.109375" customWidth="1"/>
    <col min="8712" max="8712" width="11" customWidth="1"/>
    <col min="8713" max="8713" width="13.88671875" customWidth="1"/>
    <col min="8714" max="8714" width="11" customWidth="1"/>
    <col min="8715" max="8715" width="14.109375" customWidth="1"/>
    <col min="8961" max="8961" width="55.109375" customWidth="1"/>
    <col min="8962" max="8963" width="14.33203125" customWidth="1"/>
    <col min="8964" max="8964" width="13.5546875" customWidth="1"/>
    <col min="8965" max="8965" width="13.88671875" customWidth="1"/>
    <col min="8966" max="8966" width="11.5546875" customWidth="1"/>
    <col min="8967" max="8967" width="13.109375" customWidth="1"/>
    <col min="8968" max="8968" width="11" customWidth="1"/>
    <col min="8969" max="8969" width="13.88671875" customWidth="1"/>
    <col min="8970" max="8970" width="11" customWidth="1"/>
    <col min="8971" max="8971" width="14.109375" customWidth="1"/>
    <col min="9217" max="9217" width="55.109375" customWidth="1"/>
    <col min="9218" max="9219" width="14.33203125" customWidth="1"/>
    <col min="9220" max="9220" width="13.5546875" customWidth="1"/>
    <col min="9221" max="9221" width="13.88671875" customWidth="1"/>
    <col min="9222" max="9222" width="11.5546875" customWidth="1"/>
    <col min="9223" max="9223" width="13.109375" customWidth="1"/>
    <col min="9224" max="9224" width="11" customWidth="1"/>
    <col min="9225" max="9225" width="13.88671875" customWidth="1"/>
    <col min="9226" max="9226" width="11" customWidth="1"/>
    <col min="9227" max="9227" width="14.109375" customWidth="1"/>
    <col min="9473" max="9473" width="55.109375" customWidth="1"/>
    <col min="9474" max="9475" width="14.33203125" customWidth="1"/>
    <col min="9476" max="9476" width="13.5546875" customWidth="1"/>
    <col min="9477" max="9477" width="13.88671875" customWidth="1"/>
    <col min="9478" max="9478" width="11.5546875" customWidth="1"/>
    <col min="9479" max="9479" width="13.109375" customWidth="1"/>
    <col min="9480" max="9480" width="11" customWidth="1"/>
    <col min="9481" max="9481" width="13.88671875" customWidth="1"/>
    <col min="9482" max="9482" width="11" customWidth="1"/>
    <col min="9483" max="9483" width="14.109375" customWidth="1"/>
    <col min="9729" max="9729" width="55.109375" customWidth="1"/>
    <col min="9730" max="9731" width="14.33203125" customWidth="1"/>
    <col min="9732" max="9732" width="13.5546875" customWidth="1"/>
    <col min="9733" max="9733" width="13.88671875" customWidth="1"/>
    <col min="9734" max="9734" width="11.5546875" customWidth="1"/>
    <col min="9735" max="9735" width="13.109375" customWidth="1"/>
    <col min="9736" max="9736" width="11" customWidth="1"/>
    <col min="9737" max="9737" width="13.88671875" customWidth="1"/>
    <col min="9738" max="9738" width="11" customWidth="1"/>
    <col min="9739" max="9739" width="14.109375" customWidth="1"/>
    <col min="9985" max="9985" width="55.109375" customWidth="1"/>
    <col min="9986" max="9987" width="14.33203125" customWidth="1"/>
    <col min="9988" max="9988" width="13.5546875" customWidth="1"/>
    <col min="9989" max="9989" width="13.88671875" customWidth="1"/>
    <col min="9990" max="9990" width="11.5546875" customWidth="1"/>
    <col min="9991" max="9991" width="13.109375" customWidth="1"/>
    <col min="9992" max="9992" width="11" customWidth="1"/>
    <col min="9993" max="9993" width="13.88671875" customWidth="1"/>
    <col min="9994" max="9994" width="11" customWidth="1"/>
    <col min="9995" max="9995" width="14.109375" customWidth="1"/>
    <col min="10241" max="10241" width="55.109375" customWidth="1"/>
    <col min="10242" max="10243" width="14.33203125" customWidth="1"/>
    <col min="10244" max="10244" width="13.5546875" customWidth="1"/>
    <col min="10245" max="10245" width="13.88671875" customWidth="1"/>
    <col min="10246" max="10246" width="11.5546875" customWidth="1"/>
    <col min="10247" max="10247" width="13.109375" customWidth="1"/>
    <col min="10248" max="10248" width="11" customWidth="1"/>
    <col min="10249" max="10249" width="13.88671875" customWidth="1"/>
    <col min="10250" max="10250" width="11" customWidth="1"/>
    <col min="10251" max="10251" width="14.109375" customWidth="1"/>
    <col min="10497" max="10497" width="55.109375" customWidth="1"/>
    <col min="10498" max="10499" width="14.33203125" customWidth="1"/>
    <col min="10500" max="10500" width="13.5546875" customWidth="1"/>
    <col min="10501" max="10501" width="13.88671875" customWidth="1"/>
    <col min="10502" max="10502" width="11.5546875" customWidth="1"/>
    <col min="10503" max="10503" width="13.109375" customWidth="1"/>
    <col min="10504" max="10504" width="11" customWidth="1"/>
    <col min="10505" max="10505" width="13.88671875" customWidth="1"/>
    <col min="10506" max="10506" width="11" customWidth="1"/>
    <col min="10507" max="10507" width="14.109375" customWidth="1"/>
    <col min="10753" max="10753" width="55.109375" customWidth="1"/>
    <col min="10754" max="10755" width="14.33203125" customWidth="1"/>
    <col min="10756" max="10756" width="13.5546875" customWidth="1"/>
    <col min="10757" max="10757" width="13.88671875" customWidth="1"/>
    <col min="10758" max="10758" width="11.5546875" customWidth="1"/>
    <col min="10759" max="10759" width="13.109375" customWidth="1"/>
    <col min="10760" max="10760" width="11" customWidth="1"/>
    <col min="10761" max="10761" width="13.88671875" customWidth="1"/>
    <col min="10762" max="10762" width="11" customWidth="1"/>
    <col min="10763" max="10763" width="14.109375" customWidth="1"/>
    <col min="11009" max="11009" width="55.109375" customWidth="1"/>
    <col min="11010" max="11011" width="14.33203125" customWidth="1"/>
    <col min="11012" max="11012" width="13.5546875" customWidth="1"/>
    <col min="11013" max="11013" width="13.88671875" customWidth="1"/>
    <col min="11014" max="11014" width="11.5546875" customWidth="1"/>
    <col min="11015" max="11015" width="13.109375" customWidth="1"/>
    <col min="11016" max="11016" width="11" customWidth="1"/>
    <col min="11017" max="11017" width="13.88671875" customWidth="1"/>
    <col min="11018" max="11018" width="11" customWidth="1"/>
    <col min="11019" max="11019" width="14.109375" customWidth="1"/>
    <col min="11265" max="11265" width="55.109375" customWidth="1"/>
    <col min="11266" max="11267" width="14.33203125" customWidth="1"/>
    <col min="11268" max="11268" width="13.5546875" customWidth="1"/>
    <col min="11269" max="11269" width="13.88671875" customWidth="1"/>
    <col min="11270" max="11270" width="11.5546875" customWidth="1"/>
    <col min="11271" max="11271" width="13.109375" customWidth="1"/>
    <col min="11272" max="11272" width="11" customWidth="1"/>
    <col min="11273" max="11273" width="13.88671875" customWidth="1"/>
    <col min="11274" max="11274" width="11" customWidth="1"/>
    <col min="11275" max="11275" width="14.109375" customWidth="1"/>
    <col min="11521" max="11521" width="55.109375" customWidth="1"/>
    <col min="11522" max="11523" width="14.33203125" customWidth="1"/>
    <col min="11524" max="11524" width="13.5546875" customWidth="1"/>
    <col min="11525" max="11525" width="13.88671875" customWidth="1"/>
    <col min="11526" max="11526" width="11.5546875" customWidth="1"/>
    <col min="11527" max="11527" width="13.109375" customWidth="1"/>
    <col min="11528" max="11528" width="11" customWidth="1"/>
    <col min="11529" max="11529" width="13.88671875" customWidth="1"/>
    <col min="11530" max="11530" width="11" customWidth="1"/>
    <col min="11531" max="11531" width="14.109375" customWidth="1"/>
    <col min="11777" max="11777" width="55.109375" customWidth="1"/>
    <col min="11778" max="11779" width="14.33203125" customWidth="1"/>
    <col min="11780" max="11780" width="13.5546875" customWidth="1"/>
    <col min="11781" max="11781" width="13.88671875" customWidth="1"/>
    <col min="11782" max="11782" width="11.5546875" customWidth="1"/>
    <col min="11783" max="11783" width="13.109375" customWidth="1"/>
    <col min="11784" max="11784" width="11" customWidth="1"/>
    <col min="11785" max="11785" width="13.88671875" customWidth="1"/>
    <col min="11786" max="11786" width="11" customWidth="1"/>
    <col min="11787" max="11787" width="14.109375" customWidth="1"/>
    <col min="12033" max="12033" width="55.109375" customWidth="1"/>
    <col min="12034" max="12035" width="14.33203125" customWidth="1"/>
    <col min="12036" max="12036" width="13.5546875" customWidth="1"/>
    <col min="12037" max="12037" width="13.88671875" customWidth="1"/>
    <col min="12038" max="12038" width="11.5546875" customWidth="1"/>
    <col min="12039" max="12039" width="13.109375" customWidth="1"/>
    <col min="12040" max="12040" width="11" customWidth="1"/>
    <col min="12041" max="12041" width="13.88671875" customWidth="1"/>
    <col min="12042" max="12042" width="11" customWidth="1"/>
    <col min="12043" max="12043" width="14.109375" customWidth="1"/>
    <col min="12289" max="12289" width="55.109375" customWidth="1"/>
    <col min="12290" max="12291" width="14.33203125" customWidth="1"/>
    <col min="12292" max="12292" width="13.5546875" customWidth="1"/>
    <col min="12293" max="12293" width="13.88671875" customWidth="1"/>
    <col min="12294" max="12294" width="11.5546875" customWidth="1"/>
    <col min="12295" max="12295" width="13.109375" customWidth="1"/>
    <col min="12296" max="12296" width="11" customWidth="1"/>
    <col min="12297" max="12297" width="13.88671875" customWidth="1"/>
    <col min="12298" max="12298" width="11" customWidth="1"/>
    <col min="12299" max="12299" width="14.109375" customWidth="1"/>
    <col min="12545" max="12545" width="55.109375" customWidth="1"/>
    <col min="12546" max="12547" width="14.33203125" customWidth="1"/>
    <col min="12548" max="12548" width="13.5546875" customWidth="1"/>
    <col min="12549" max="12549" width="13.88671875" customWidth="1"/>
    <col min="12550" max="12550" width="11.5546875" customWidth="1"/>
    <col min="12551" max="12551" width="13.109375" customWidth="1"/>
    <col min="12552" max="12552" width="11" customWidth="1"/>
    <col min="12553" max="12553" width="13.88671875" customWidth="1"/>
    <col min="12554" max="12554" width="11" customWidth="1"/>
    <col min="12555" max="12555" width="14.109375" customWidth="1"/>
    <col min="12801" max="12801" width="55.109375" customWidth="1"/>
    <col min="12802" max="12803" width="14.33203125" customWidth="1"/>
    <col min="12804" max="12804" width="13.5546875" customWidth="1"/>
    <col min="12805" max="12805" width="13.88671875" customWidth="1"/>
    <col min="12806" max="12806" width="11.5546875" customWidth="1"/>
    <col min="12807" max="12807" width="13.109375" customWidth="1"/>
    <col min="12808" max="12808" width="11" customWidth="1"/>
    <col min="12809" max="12809" width="13.88671875" customWidth="1"/>
    <col min="12810" max="12810" width="11" customWidth="1"/>
    <col min="12811" max="12811" width="14.109375" customWidth="1"/>
    <col min="13057" max="13057" width="55.109375" customWidth="1"/>
    <col min="13058" max="13059" width="14.33203125" customWidth="1"/>
    <col min="13060" max="13060" width="13.5546875" customWidth="1"/>
    <col min="13061" max="13061" width="13.88671875" customWidth="1"/>
    <col min="13062" max="13062" width="11.5546875" customWidth="1"/>
    <col min="13063" max="13063" width="13.109375" customWidth="1"/>
    <col min="13064" max="13064" width="11" customWidth="1"/>
    <col min="13065" max="13065" width="13.88671875" customWidth="1"/>
    <col min="13066" max="13066" width="11" customWidth="1"/>
    <col min="13067" max="13067" width="14.109375" customWidth="1"/>
    <col min="13313" max="13313" width="55.109375" customWidth="1"/>
    <col min="13314" max="13315" width="14.33203125" customWidth="1"/>
    <col min="13316" max="13316" width="13.5546875" customWidth="1"/>
    <col min="13317" max="13317" width="13.88671875" customWidth="1"/>
    <col min="13318" max="13318" width="11.5546875" customWidth="1"/>
    <col min="13319" max="13319" width="13.109375" customWidth="1"/>
    <col min="13320" max="13320" width="11" customWidth="1"/>
    <col min="13321" max="13321" width="13.88671875" customWidth="1"/>
    <col min="13322" max="13322" width="11" customWidth="1"/>
    <col min="13323" max="13323" width="14.109375" customWidth="1"/>
    <col min="13569" max="13569" width="55.109375" customWidth="1"/>
    <col min="13570" max="13571" width="14.33203125" customWidth="1"/>
    <col min="13572" max="13572" width="13.5546875" customWidth="1"/>
    <col min="13573" max="13573" width="13.88671875" customWidth="1"/>
    <col min="13574" max="13574" width="11.5546875" customWidth="1"/>
    <col min="13575" max="13575" width="13.109375" customWidth="1"/>
    <col min="13576" max="13576" width="11" customWidth="1"/>
    <col min="13577" max="13577" width="13.88671875" customWidth="1"/>
    <col min="13578" max="13578" width="11" customWidth="1"/>
    <col min="13579" max="13579" width="14.109375" customWidth="1"/>
    <col min="13825" max="13825" width="55.109375" customWidth="1"/>
    <col min="13826" max="13827" width="14.33203125" customWidth="1"/>
    <col min="13828" max="13828" width="13.5546875" customWidth="1"/>
    <col min="13829" max="13829" width="13.88671875" customWidth="1"/>
    <col min="13830" max="13830" width="11.5546875" customWidth="1"/>
    <col min="13831" max="13831" width="13.109375" customWidth="1"/>
    <col min="13832" max="13832" width="11" customWidth="1"/>
    <col min="13833" max="13833" width="13.88671875" customWidth="1"/>
    <col min="13834" max="13834" width="11" customWidth="1"/>
    <col min="13835" max="13835" width="14.109375" customWidth="1"/>
    <col min="14081" max="14081" width="55.109375" customWidth="1"/>
    <col min="14082" max="14083" width="14.33203125" customWidth="1"/>
    <col min="14084" max="14084" width="13.5546875" customWidth="1"/>
    <col min="14085" max="14085" width="13.88671875" customWidth="1"/>
    <col min="14086" max="14086" width="11.5546875" customWidth="1"/>
    <col min="14087" max="14087" width="13.109375" customWidth="1"/>
    <col min="14088" max="14088" width="11" customWidth="1"/>
    <col min="14089" max="14089" width="13.88671875" customWidth="1"/>
    <col min="14090" max="14090" width="11" customWidth="1"/>
    <col min="14091" max="14091" width="14.109375" customWidth="1"/>
    <col min="14337" max="14337" width="55.109375" customWidth="1"/>
    <col min="14338" max="14339" width="14.33203125" customWidth="1"/>
    <col min="14340" max="14340" width="13.5546875" customWidth="1"/>
    <col min="14341" max="14341" width="13.88671875" customWidth="1"/>
    <col min="14342" max="14342" width="11.5546875" customWidth="1"/>
    <col min="14343" max="14343" width="13.109375" customWidth="1"/>
    <col min="14344" max="14344" width="11" customWidth="1"/>
    <col min="14345" max="14345" width="13.88671875" customWidth="1"/>
    <col min="14346" max="14346" width="11" customWidth="1"/>
    <col min="14347" max="14347" width="14.109375" customWidth="1"/>
    <col min="14593" max="14593" width="55.109375" customWidth="1"/>
    <col min="14594" max="14595" width="14.33203125" customWidth="1"/>
    <col min="14596" max="14596" width="13.5546875" customWidth="1"/>
    <col min="14597" max="14597" width="13.88671875" customWidth="1"/>
    <col min="14598" max="14598" width="11.5546875" customWidth="1"/>
    <col min="14599" max="14599" width="13.109375" customWidth="1"/>
    <col min="14600" max="14600" width="11" customWidth="1"/>
    <col min="14601" max="14601" width="13.88671875" customWidth="1"/>
    <col min="14602" max="14602" width="11" customWidth="1"/>
    <col min="14603" max="14603" width="14.109375" customWidth="1"/>
    <col min="14849" max="14849" width="55.109375" customWidth="1"/>
    <col min="14850" max="14851" width="14.33203125" customWidth="1"/>
    <col min="14852" max="14852" width="13.5546875" customWidth="1"/>
    <col min="14853" max="14853" width="13.88671875" customWidth="1"/>
    <col min="14854" max="14854" width="11.5546875" customWidth="1"/>
    <col min="14855" max="14855" width="13.109375" customWidth="1"/>
    <col min="14856" max="14856" width="11" customWidth="1"/>
    <col min="14857" max="14857" width="13.88671875" customWidth="1"/>
    <col min="14858" max="14858" width="11" customWidth="1"/>
    <col min="14859" max="14859" width="14.109375" customWidth="1"/>
    <col min="15105" max="15105" width="55.109375" customWidth="1"/>
    <col min="15106" max="15107" width="14.33203125" customWidth="1"/>
    <col min="15108" max="15108" width="13.5546875" customWidth="1"/>
    <col min="15109" max="15109" width="13.88671875" customWidth="1"/>
    <col min="15110" max="15110" width="11.5546875" customWidth="1"/>
    <col min="15111" max="15111" width="13.109375" customWidth="1"/>
    <col min="15112" max="15112" width="11" customWidth="1"/>
    <col min="15113" max="15113" width="13.88671875" customWidth="1"/>
    <col min="15114" max="15114" width="11" customWidth="1"/>
    <col min="15115" max="15115" width="14.109375" customWidth="1"/>
    <col min="15361" max="15361" width="55.109375" customWidth="1"/>
    <col min="15362" max="15363" width="14.33203125" customWidth="1"/>
    <col min="15364" max="15364" width="13.5546875" customWidth="1"/>
    <col min="15365" max="15365" width="13.88671875" customWidth="1"/>
    <col min="15366" max="15366" width="11.5546875" customWidth="1"/>
    <col min="15367" max="15367" width="13.109375" customWidth="1"/>
    <col min="15368" max="15368" width="11" customWidth="1"/>
    <col min="15369" max="15369" width="13.88671875" customWidth="1"/>
    <col min="15370" max="15370" width="11" customWidth="1"/>
    <col min="15371" max="15371" width="14.109375" customWidth="1"/>
    <col min="15617" max="15617" width="55.109375" customWidth="1"/>
    <col min="15618" max="15619" width="14.33203125" customWidth="1"/>
    <col min="15620" max="15620" width="13.5546875" customWidth="1"/>
    <col min="15621" max="15621" width="13.88671875" customWidth="1"/>
    <col min="15622" max="15622" width="11.5546875" customWidth="1"/>
    <col min="15623" max="15623" width="13.109375" customWidth="1"/>
    <col min="15624" max="15624" width="11" customWidth="1"/>
    <col min="15625" max="15625" width="13.88671875" customWidth="1"/>
    <col min="15626" max="15626" width="11" customWidth="1"/>
    <col min="15627" max="15627" width="14.109375" customWidth="1"/>
    <col min="15873" max="15873" width="55.109375" customWidth="1"/>
    <col min="15874" max="15875" width="14.33203125" customWidth="1"/>
    <col min="15876" max="15876" width="13.5546875" customWidth="1"/>
    <col min="15877" max="15877" width="13.88671875" customWidth="1"/>
    <col min="15878" max="15878" width="11.5546875" customWidth="1"/>
    <col min="15879" max="15879" width="13.109375" customWidth="1"/>
    <col min="15880" max="15880" width="11" customWidth="1"/>
    <col min="15881" max="15881" width="13.88671875" customWidth="1"/>
    <col min="15882" max="15882" width="11" customWidth="1"/>
    <col min="15883" max="15883" width="14.109375" customWidth="1"/>
    <col min="16129" max="16129" width="55.109375" customWidth="1"/>
    <col min="16130" max="16131" width="14.33203125" customWidth="1"/>
    <col min="16132" max="16132" width="13.5546875" customWidth="1"/>
    <col min="16133" max="16133" width="13.88671875" customWidth="1"/>
    <col min="16134" max="16134" width="11.5546875" customWidth="1"/>
    <col min="16135" max="16135" width="13.109375" customWidth="1"/>
    <col min="16136" max="16136" width="11" customWidth="1"/>
    <col min="16137" max="16137" width="13.88671875" customWidth="1"/>
    <col min="16138" max="16138" width="11" customWidth="1"/>
    <col min="16139" max="16139" width="14.109375" customWidth="1"/>
  </cols>
  <sheetData>
    <row r="1" spans="1:11" ht="15" customHeight="1">
      <c r="A1" s="102"/>
      <c r="B1" s="103"/>
      <c r="C1" s="200" t="s">
        <v>124</v>
      </c>
      <c r="D1" s="200"/>
      <c r="E1" s="200"/>
      <c r="F1" s="200"/>
      <c r="G1" s="200"/>
    </row>
    <row r="2" spans="1:11" ht="17.399999999999999">
      <c r="A2" s="201" t="s">
        <v>83</v>
      </c>
      <c r="B2" s="201"/>
      <c r="C2" s="201"/>
      <c r="D2" s="201"/>
      <c r="E2" s="201"/>
      <c r="F2" s="201"/>
      <c r="G2" s="201"/>
    </row>
    <row r="3" spans="1:11" ht="12.75" customHeight="1">
      <c r="A3" s="202"/>
      <c r="B3" s="202"/>
      <c r="C3" s="202"/>
      <c r="D3" s="202"/>
      <c r="E3" s="202"/>
      <c r="F3" s="202"/>
      <c r="G3" s="202"/>
    </row>
    <row r="4" spans="1:11" ht="15.6">
      <c r="A4" s="199" t="s">
        <v>74</v>
      </c>
      <c r="B4" s="199" t="s">
        <v>224</v>
      </c>
      <c r="C4" s="199"/>
      <c r="D4" s="199" t="s">
        <v>225</v>
      </c>
      <c r="E4" s="199"/>
      <c r="F4" s="199" t="s">
        <v>194</v>
      </c>
      <c r="G4" s="199"/>
      <c r="H4" s="199" t="s">
        <v>193</v>
      </c>
      <c r="I4" s="199"/>
      <c r="J4" s="199" t="s">
        <v>226</v>
      </c>
      <c r="K4" s="199"/>
    </row>
    <row r="5" spans="1:11" ht="26.4">
      <c r="A5" s="199"/>
      <c r="B5" s="78" t="s">
        <v>75</v>
      </c>
      <c r="C5" s="78" t="s">
        <v>76</v>
      </c>
      <c r="D5" s="78" t="s">
        <v>75</v>
      </c>
      <c r="E5" s="78" t="s">
        <v>76</v>
      </c>
      <c r="F5" s="78" t="s">
        <v>75</v>
      </c>
      <c r="G5" s="78" t="s">
        <v>76</v>
      </c>
      <c r="H5" s="78" t="s">
        <v>75</v>
      </c>
      <c r="I5" s="78" t="s">
        <v>76</v>
      </c>
      <c r="J5" s="78" t="s">
        <v>75</v>
      </c>
      <c r="K5" s="78" t="s">
        <v>76</v>
      </c>
    </row>
    <row r="6" spans="1:11" ht="15.6">
      <c r="A6" s="45" t="s">
        <v>116</v>
      </c>
      <c r="B6" s="141">
        <f>B8+B19+B37</f>
        <v>161579</v>
      </c>
      <c r="C6" s="44"/>
      <c r="D6" s="141">
        <f>D8+D19+D37</f>
        <v>144479</v>
      </c>
      <c r="E6" s="44"/>
      <c r="F6" s="141">
        <f>F8+F19+F37</f>
        <v>143607</v>
      </c>
      <c r="G6" s="44"/>
      <c r="H6" s="141">
        <f>H8+H19+H37</f>
        <v>148087</v>
      </c>
      <c r="I6" s="2"/>
      <c r="J6" s="141">
        <f>J8+J19+J37</f>
        <v>152829</v>
      </c>
      <c r="K6" s="2"/>
    </row>
    <row r="7" spans="1:11" ht="15">
      <c r="A7" s="46" t="s">
        <v>77</v>
      </c>
      <c r="B7" s="44"/>
      <c r="C7" s="44"/>
      <c r="D7" s="44"/>
      <c r="E7" s="44"/>
      <c r="F7" s="44"/>
      <c r="G7" s="44"/>
      <c r="H7" s="2"/>
      <c r="I7" s="2"/>
      <c r="J7" s="2"/>
      <c r="K7" s="2"/>
    </row>
    <row r="8" spans="1:11" ht="15.6">
      <c r="A8" s="45" t="s">
        <v>108</v>
      </c>
      <c r="B8" s="141">
        <f>SUM(B10:B17)</f>
        <v>77979</v>
      </c>
      <c r="C8" s="141"/>
      <c r="D8" s="141">
        <f>SUM(D10:D17)</f>
        <v>50969</v>
      </c>
      <c r="E8" s="141"/>
      <c r="F8" s="141">
        <f>SUM(F10:F17)</f>
        <v>53807</v>
      </c>
      <c r="G8" s="141"/>
      <c r="H8" s="141">
        <f>SUM(H10:H17)</f>
        <v>54347</v>
      </c>
      <c r="I8" s="203"/>
      <c r="J8" s="141">
        <f>SUM(J10:J17)</f>
        <v>55389</v>
      </c>
      <c r="K8" s="139"/>
    </row>
    <row r="9" spans="1:11" ht="15">
      <c r="A9" s="46" t="s">
        <v>12</v>
      </c>
      <c r="B9" s="138"/>
      <c r="C9" s="138"/>
      <c r="D9" s="138"/>
      <c r="E9" s="138"/>
      <c r="F9" s="138"/>
      <c r="G9" s="138"/>
      <c r="H9" s="139"/>
      <c r="I9" s="139"/>
      <c r="J9" s="139"/>
      <c r="K9" s="139"/>
    </row>
    <row r="10" spans="1:11" ht="15">
      <c r="A10" s="46" t="s">
        <v>208</v>
      </c>
      <c r="B10" s="138">
        <v>11354</v>
      </c>
      <c r="C10" s="138"/>
      <c r="D10" s="138">
        <v>10000</v>
      </c>
      <c r="E10" s="138"/>
      <c r="F10" s="138">
        <v>10500</v>
      </c>
      <c r="G10" s="138"/>
      <c r="H10" s="138">
        <v>11000</v>
      </c>
      <c r="I10" s="138"/>
      <c r="J10" s="138">
        <v>12000</v>
      </c>
      <c r="K10" s="139"/>
    </row>
    <row r="11" spans="1:11" ht="15">
      <c r="A11" s="46" t="s">
        <v>209</v>
      </c>
      <c r="B11" s="138"/>
      <c r="C11" s="138"/>
      <c r="D11" s="138">
        <v>5000</v>
      </c>
      <c r="E11" s="138"/>
      <c r="F11" s="138">
        <v>5000</v>
      </c>
      <c r="G11" s="138"/>
      <c r="H11" s="138">
        <v>5000</v>
      </c>
      <c r="I11" s="138"/>
      <c r="J11" s="138">
        <v>5000</v>
      </c>
      <c r="K11" s="139"/>
    </row>
    <row r="12" spans="1:11" ht="15">
      <c r="A12" s="46" t="s">
        <v>210</v>
      </c>
      <c r="B12" s="138">
        <v>732</v>
      </c>
      <c r="C12" s="138"/>
      <c r="D12" s="138">
        <v>769</v>
      </c>
      <c r="E12" s="138"/>
      <c r="F12" s="138">
        <v>807</v>
      </c>
      <c r="G12" s="138"/>
      <c r="H12" s="138">
        <v>847</v>
      </c>
      <c r="I12" s="138"/>
      <c r="J12" s="138">
        <v>889</v>
      </c>
      <c r="K12" s="139"/>
    </row>
    <row r="13" spans="1:11" ht="15">
      <c r="A13" s="46" t="s">
        <v>211</v>
      </c>
      <c r="B13" s="138">
        <v>26562</v>
      </c>
      <c r="C13" s="138"/>
      <c r="D13" s="138">
        <v>0</v>
      </c>
      <c r="E13" s="138"/>
      <c r="F13" s="138">
        <v>0</v>
      </c>
      <c r="G13" s="138"/>
      <c r="H13" s="138">
        <v>0</v>
      </c>
      <c r="I13" s="138"/>
      <c r="J13" s="138">
        <v>0</v>
      </c>
      <c r="K13" s="139"/>
    </row>
    <row r="14" spans="1:11" ht="15">
      <c r="A14" s="46" t="s">
        <v>203</v>
      </c>
      <c r="B14" s="138">
        <v>32615</v>
      </c>
      <c r="C14" s="44"/>
      <c r="D14" s="138">
        <v>35000</v>
      </c>
      <c r="E14" s="44"/>
      <c r="F14" s="138">
        <v>37000</v>
      </c>
      <c r="G14" s="44"/>
      <c r="H14" s="138">
        <v>37000</v>
      </c>
      <c r="I14" s="2"/>
      <c r="J14" s="138">
        <v>37000</v>
      </c>
      <c r="K14" s="2"/>
    </row>
    <row r="15" spans="1:11" ht="15">
      <c r="A15" s="46" t="s">
        <v>204</v>
      </c>
      <c r="B15" s="138">
        <v>4872</v>
      </c>
      <c r="C15" s="44"/>
      <c r="D15" s="138"/>
      <c r="E15" s="44"/>
      <c r="F15" s="138"/>
      <c r="G15" s="44"/>
      <c r="H15" s="138"/>
      <c r="I15" s="2"/>
      <c r="J15" s="138"/>
      <c r="K15" s="2"/>
    </row>
    <row r="16" spans="1:11" ht="15">
      <c r="A16" s="46" t="s">
        <v>212</v>
      </c>
      <c r="B16" s="138">
        <v>1005</v>
      </c>
      <c r="C16" s="44"/>
      <c r="D16" s="44">
        <v>200</v>
      </c>
      <c r="E16" s="44"/>
      <c r="F16" s="44">
        <v>500</v>
      </c>
      <c r="G16" s="44"/>
      <c r="H16" s="138">
        <v>500</v>
      </c>
      <c r="I16" s="2"/>
      <c r="J16" s="138">
        <v>500</v>
      </c>
      <c r="K16" s="2"/>
    </row>
    <row r="17" spans="1:11" ht="15">
      <c r="A17" s="46" t="s">
        <v>213</v>
      </c>
      <c r="B17" s="138">
        <v>839</v>
      </c>
      <c r="C17" s="44"/>
      <c r="D17" s="44"/>
      <c r="E17" s="44"/>
      <c r="F17" s="44"/>
      <c r="G17" s="44"/>
      <c r="H17" s="138"/>
      <c r="I17" s="2"/>
      <c r="J17" s="138"/>
      <c r="K17" s="2"/>
    </row>
    <row r="18" spans="1:11" ht="15">
      <c r="A18" s="46"/>
      <c r="B18" s="138"/>
      <c r="C18" s="44"/>
      <c r="D18" s="44"/>
      <c r="E18" s="44"/>
      <c r="F18" s="44"/>
      <c r="G18" s="44"/>
      <c r="H18" s="138"/>
      <c r="I18" s="2"/>
      <c r="J18" s="138"/>
      <c r="K18" s="2"/>
    </row>
    <row r="19" spans="1:11" ht="15.6">
      <c r="A19" s="45" t="s">
        <v>128</v>
      </c>
      <c r="B19" s="141">
        <f>B25+B33</f>
        <v>5600</v>
      </c>
      <c r="C19" s="44"/>
      <c r="D19" s="141">
        <f>D25+D33</f>
        <v>14510</v>
      </c>
      <c r="E19" s="44"/>
      <c r="F19" s="141">
        <f>F25+F33</f>
        <v>7400</v>
      </c>
      <c r="G19" s="44"/>
      <c r="H19" s="141">
        <f>H25+H33</f>
        <v>7800</v>
      </c>
      <c r="I19" s="2"/>
      <c r="J19" s="141">
        <f>J25+J33</f>
        <v>7800</v>
      </c>
      <c r="K19" s="2"/>
    </row>
    <row r="20" spans="1:11" ht="15">
      <c r="A20" s="46" t="s">
        <v>77</v>
      </c>
      <c r="B20" s="44"/>
      <c r="C20" s="44"/>
      <c r="D20" s="44"/>
      <c r="E20" s="44"/>
      <c r="F20" s="44"/>
      <c r="G20" s="44"/>
      <c r="H20" s="2"/>
      <c r="I20" s="2"/>
      <c r="J20" s="2"/>
      <c r="K20" s="2"/>
    </row>
    <row r="21" spans="1:11" ht="15">
      <c r="A21" s="47" t="s">
        <v>129</v>
      </c>
      <c r="B21" s="44"/>
      <c r="C21" s="44"/>
      <c r="D21" s="44"/>
      <c r="E21" s="44"/>
      <c r="F21" s="44"/>
      <c r="G21" s="44"/>
      <c r="H21" s="2"/>
      <c r="I21" s="2"/>
      <c r="J21" s="2"/>
      <c r="K21" s="2"/>
    </row>
    <row r="22" spans="1:11" ht="15">
      <c r="A22" s="46" t="s">
        <v>12</v>
      </c>
      <c r="B22" s="44"/>
      <c r="C22" s="44"/>
      <c r="D22" s="44"/>
      <c r="E22" s="44"/>
      <c r="F22" s="44"/>
      <c r="G22" s="44"/>
      <c r="H22" s="2"/>
      <c r="I22" s="2"/>
      <c r="J22" s="2"/>
      <c r="K22" s="2"/>
    </row>
    <row r="23" spans="1:11" ht="15">
      <c r="A23" s="46" t="s">
        <v>71</v>
      </c>
      <c r="B23" s="44"/>
      <c r="C23" s="44"/>
      <c r="D23" s="44"/>
      <c r="E23" s="44"/>
      <c r="F23" s="44"/>
      <c r="G23" s="44"/>
      <c r="H23" s="2"/>
      <c r="I23" s="2"/>
      <c r="J23" s="2"/>
      <c r="K23" s="2"/>
    </row>
    <row r="24" spans="1:11" ht="15">
      <c r="A24" s="46" t="s">
        <v>73</v>
      </c>
      <c r="B24" s="44"/>
      <c r="C24" s="44"/>
      <c r="D24" s="44"/>
      <c r="E24" s="44"/>
      <c r="F24" s="44"/>
      <c r="G24" s="44"/>
      <c r="H24" s="2"/>
      <c r="I24" s="2"/>
      <c r="J24" s="2"/>
      <c r="K24" s="2"/>
    </row>
    <row r="25" spans="1:11" ht="15.6">
      <c r="A25" s="47" t="s">
        <v>130</v>
      </c>
      <c r="B25" s="44"/>
      <c r="C25" s="44"/>
      <c r="D25" s="141">
        <f>SUM(D27:D31)</f>
        <v>8010</v>
      </c>
      <c r="E25" s="44"/>
      <c r="F25" s="141">
        <f>SUM(F27:F31)</f>
        <v>2400</v>
      </c>
      <c r="G25" s="44"/>
      <c r="H25" s="141">
        <f>SUM(H27:H31)</f>
        <v>2800</v>
      </c>
      <c r="I25" s="2"/>
      <c r="J25" s="141">
        <f>SUM(J27:J31)</f>
        <v>2800</v>
      </c>
      <c r="K25" s="2"/>
    </row>
    <row r="26" spans="1:11" ht="15">
      <c r="A26" s="46" t="s">
        <v>12</v>
      </c>
      <c r="B26" s="44"/>
      <c r="C26" s="44"/>
      <c r="D26" s="44"/>
      <c r="E26" s="44"/>
      <c r="F26" s="44"/>
      <c r="G26" s="44"/>
      <c r="H26" s="2"/>
      <c r="I26" s="2"/>
      <c r="J26" s="2"/>
      <c r="K26" s="2"/>
    </row>
    <row r="27" spans="1:11" ht="15">
      <c r="A27" s="46" t="s">
        <v>214</v>
      </c>
      <c r="B27" s="44"/>
      <c r="C27" s="44"/>
      <c r="D27" s="44">
        <v>8010</v>
      </c>
      <c r="E27" s="44" t="s">
        <v>215</v>
      </c>
      <c r="F27" s="44"/>
      <c r="G27" s="44"/>
      <c r="H27" s="2"/>
      <c r="I27" s="2"/>
      <c r="J27" s="2"/>
      <c r="K27" s="2"/>
    </row>
    <row r="28" spans="1:11" ht="15">
      <c r="A28" s="46" t="s">
        <v>217</v>
      </c>
      <c r="B28" s="44"/>
      <c r="C28" s="44"/>
      <c r="D28" s="44"/>
      <c r="E28" s="44"/>
      <c r="F28" s="44">
        <v>1760</v>
      </c>
      <c r="G28" s="44" t="s">
        <v>216</v>
      </c>
      <c r="H28" s="2"/>
      <c r="I28" s="2"/>
      <c r="J28" s="2"/>
      <c r="K28" s="2"/>
    </row>
    <row r="29" spans="1:11" ht="15">
      <c r="A29" s="46" t="s">
        <v>218</v>
      </c>
      <c r="B29" s="44"/>
      <c r="C29" s="44"/>
      <c r="D29" s="44"/>
      <c r="E29" s="44"/>
      <c r="F29" s="44">
        <v>640</v>
      </c>
      <c r="G29" s="2" t="s">
        <v>219</v>
      </c>
      <c r="H29" s="2"/>
      <c r="I29" s="2"/>
      <c r="J29" s="2"/>
      <c r="K29" s="2"/>
    </row>
    <row r="30" spans="1:11" ht="15">
      <c r="A30" s="46" t="s">
        <v>220</v>
      </c>
      <c r="B30" s="44"/>
      <c r="C30" s="44"/>
      <c r="D30" s="44"/>
      <c r="E30" s="44"/>
      <c r="F30" s="44"/>
      <c r="G30" s="44"/>
      <c r="H30" s="2">
        <v>700</v>
      </c>
      <c r="I30" s="2" t="s">
        <v>219</v>
      </c>
      <c r="J30" s="2">
        <v>700</v>
      </c>
      <c r="K30" s="2" t="s">
        <v>219</v>
      </c>
    </row>
    <row r="31" spans="1:11" ht="15">
      <c r="A31" s="46" t="s">
        <v>223</v>
      </c>
      <c r="B31" s="44"/>
      <c r="C31" s="44"/>
      <c r="D31" s="44"/>
      <c r="E31" s="44"/>
      <c r="F31" s="44"/>
      <c r="G31" s="44"/>
      <c r="H31" s="2">
        <v>2100</v>
      </c>
      <c r="I31" s="2" t="s">
        <v>221</v>
      </c>
      <c r="J31" s="2">
        <v>2100</v>
      </c>
      <c r="K31" s="2" t="s">
        <v>222</v>
      </c>
    </row>
    <row r="32" spans="1:11" ht="15">
      <c r="A32" s="46"/>
      <c r="B32" s="44"/>
      <c r="C32" s="44"/>
      <c r="D32" s="44"/>
      <c r="E32" s="44"/>
      <c r="F32" s="44"/>
      <c r="G32" s="44"/>
      <c r="H32" s="2"/>
      <c r="I32" s="2"/>
      <c r="J32" s="2"/>
      <c r="K32" s="2"/>
    </row>
    <row r="33" spans="1:11" ht="15">
      <c r="A33" s="47" t="s">
        <v>131</v>
      </c>
      <c r="B33" s="138">
        <f>B35</f>
        <v>5600</v>
      </c>
      <c r="C33" s="44"/>
      <c r="D33" s="138">
        <v>6500</v>
      </c>
      <c r="E33" s="44"/>
      <c r="F33" s="138">
        <v>5000</v>
      </c>
      <c r="G33" s="44"/>
      <c r="H33" s="138">
        <v>5000</v>
      </c>
      <c r="I33" s="2"/>
      <c r="J33" s="138">
        <v>5000</v>
      </c>
      <c r="K33" s="2"/>
    </row>
    <row r="34" spans="1:11" ht="15">
      <c r="A34" s="46" t="s">
        <v>12</v>
      </c>
      <c r="B34" s="44"/>
      <c r="C34" s="44"/>
      <c r="D34" s="44"/>
      <c r="E34" s="44"/>
      <c r="F34" s="44"/>
      <c r="G34" s="44"/>
      <c r="H34" s="2"/>
      <c r="I34" s="2"/>
      <c r="J34" s="2"/>
      <c r="K34" s="2"/>
    </row>
    <row r="35" spans="1:11" ht="15">
      <c r="A35" s="46" t="s">
        <v>195</v>
      </c>
      <c r="B35" s="138">
        <v>5600</v>
      </c>
      <c r="C35" s="138"/>
      <c r="D35" s="138">
        <v>6500</v>
      </c>
      <c r="E35" s="138"/>
      <c r="F35" s="138">
        <v>5000</v>
      </c>
      <c r="G35" s="138"/>
      <c r="H35" s="138">
        <v>5000</v>
      </c>
      <c r="I35" s="138"/>
      <c r="J35" s="138">
        <v>5000</v>
      </c>
      <c r="K35" s="138"/>
    </row>
    <row r="36" spans="1:11" ht="15">
      <c r="A36" s="46" t="s">
        <v>73</v>
      </c>
      <c r="B36" s="44"/>
      <c r="C36" s="44"/>
      <c r="D36" s="44"/>
      <c r="E36" s="44"/>
      <c r="F36" s="44"/>
      <c r="G36" s="44"/>
      <c r="H36" s="2"/>
      <c r="I36" s="2"/>
      <c r="J36" s="2"/>
      <c r="K36" s="2"/>
    </row>
    <row r="37" spans="1:11" ht="15.6">
      <c r="A37" s="45" t="s">
        <v>132</v>
      </c>
      <c r="B37" s="141">
        <f>B51</f>
        <v>78000</v>
      </c>
      <c r="C37" s="44"/>
      <c r="D37" s="141">
        <f>D51</f>
        <v>79000</v>
      </c>
      <c r="E37" s="44"/>
      <c r="F37" s="141">
        <f>F51</f>
        <v>82400</v>
      </c>
      <c r="G37" s="44"/>
      <c r="H37" s="141">
        <f>H51</f>
        <v>85940</v>
      </c>
      <c r="I37" s="2"/>
      <c r="J37" s="141">
        <f>J51</f>
        <v>89640</v>
      </c>
      <c r="K37" s="2"/>
    </row>
    <row r="38" spans="1:11" ht="15">
      <c r="A38" s="46" t="s">
        <v>77</v>
      </c>
      <c r="B38" s="44"/>
      <c r="C38" s="44"/>
      <c r="D38" s="44"/>
      <c r="E38" s="44"/>
      <c r="F38" s="44"/>
      <c r="G38" s="44"/>
      <c r="H38" s="2"/>
      <c r="I38" s="2"/>
      <c r="J38" s="2"/>
      <c r="K38" s="2"/>
    </row>
    <row r="39" spans="1:11" ht="15">
      <c r="A39" s="48" t="s">
        <v>110</v>
      </c>
      <c r="B39" s="44"/>
      <c r="C39" s="44"/>
      <c r="D39" s="44"/>
      <c r="E39" s="44"/>
      <c r="F39" s="44"/>
      <c r="G39" s="44"/>
      <c r="H39" s="2"/>
      <c r="I39" s="2"/>
      <c r="J39" s="2"/>
      <c r="K39" s="2"/>
    </row>
    <row r="40" spans="1:11" ht="15">
      <c r="A40" s="46" t="s">
        <v>127</v>
      </c>
      <c r="B40" s="44"/>
      <c r="C40" s="44"/>
      <c r="D40" s="44"/>
      <c r="E40" s="44"/>
      <c r="F40" s="44"/>
      <c r="G40" s="44"/>
      <c r="H40" s="2"/>
      <c r="I40" s="2"/>
      <c r="J40" s="2"/>
      <c r="K40" s="2"/>
    </row>
    <row r="41" spans="1:11" ht="15">
      <c r="A41" s="46" t="s">
        <v>73</v>
      </c>
      <c r="B41" s="44"/>
      <c r="C41" s="44"/>
      <c r="D41" s="44"/>
      <c r="E41" s="44"/>
      <c r="F41" s="44"/>
      <c r="G41" s="44"/>
      <c r="H41" s="2"/>
      <c r="I41" s="2"/>
      <c r="J41" s="2"/>
      <c r="K41" s="2"/>
    </row>
    <row r="42" spans="1:11" ht="15">
      <c r="A42" s="48" t="s">
        <v>111</v>
      </c>
      <c r="B42" s="44"/>
      <c r="C42" s="44"/>
      <c r="D42" s="44"/>
      <c r="E42" s="44"/>
      <c r="F42" s="44"/>
      <c r="G42" s="44"/>
      <c r="H42" s="2"/>
      <c r="I42" s="2"/>
      <c r="J42" s="2"/>
      <c r="K42" s="2"/>
    </row>
    <row r="43" spans="1:11" ht="15">
      <c r="A43" s="46" t="s">
        <v>127</v>
      </c>
      <c r="B43" s="44"/>
      <c r="C43" s="44"/>
      <c r="D43" s="44"/>
      <c r="E43" s="44"/>
      <c r="F43" s="44"/>
      <c r="G43" s="44"/>
      <c r="H43" s="2"/>
      <c r="I43" s="2"/>
      <c r="J43" s="2"/>
      <c r="K43" s="2"/>
    </row>
    <row r="44" spans="1:11" ht="15">
      <c r="A44" s="46" t="s">
        <v>73</v>
      </c>
      <c r="B44" s="44"/>
      <c r="C44" s="44"/>
      <c r="D44" s="44"/>
      <c r="E44" s="44"/>
      <c r="F44" s="44"/>
      <c r="G44" s="44"/>
      <c r="H44" s="2"/>
      <c r="I44" s="2"/>
      <c r="J44" s="2"/>
      <c r="K44" s="2"/>
    </row>
    <row r="45" spans="1:11" ht="15">
      <c r="A45" s="48" t="s">
        <v>112</v>
      </c>
      <c r="B45" s="44"/>
      <c r="C45" s="44"/>
      <c r="D45" s="44"/>
      <c r="E45" s="44"/>
      <c r="F45" s="44"/>
      <c r="G45" s="44"/>
      <c r="H45" s="2"/>
      <c r="I45" s="2"/>
      <c r="J45" s="2"/>
      <c r="K45" s="2"/>
    </row>
    <row r="46" spans="1:11" ht="15">
      <c r="A46" s="46" t="s">
        <v>109</v>
      </c>
      <c r="B46" s="44"/>
      <c r="C46" s="44"/>
      <c r="D46" s="44"/>
      <c r="E46" s="44"/>
      <c r="F46" s="44"/>
      <c r="G46" s="44"/>
      <c r="H46" s="2"/>
      <c r="I46" s="2"/>
      <c r="J46" s="2"/>
      <c r="K46" s="2"/>
    </row>
    <row r="47" spans="1:11" ht="15">
      <c r="A47" s="46" t="s">
        <v>73</v>
      </c>
      <c r="B47" s="44"/>
      <c r="C47" s="44"/>
      <c r="D47" s="44"/>
      <c r="E47" s="44"/>
      <c r="F47" s="44"/>
      <c r="G47" s="44"/>
      <c r="H47" s="2"/>
      <c r="I47" s="2"/>
      <c r="J47" s="2"/>
      <c r="K47" s="2"/>
    </row>
    <row r="48" spans="1:11" ht="15">
      <c r="A48" s="48" t="s">
        <v>113</v>
      </c>
      <c r="B48" s="44"/>
      <c r="C48" s="44"/>
      <c r="D48" s="44"/>
      <c r="E48" s="44"/>
      <c r="F48" s="44"/>
      <c r="G48" s="44"/>
      <c r="H48" s="2"/>
      <c r="I48" s="2"/>
      <c r="J48" s="2"/>
      <c r="K48" s="2"/>
    </row>
    <row r="49" spans="1:11" ht="15">
      <c r="A49" s="46" t="s">
        <v>127</v>
      </c>
      <c r="B49" s="44"/>
      <c r="C49" s="44"/>
      <c r="D49" s="44"/>
      <c r="E49" s="44"/>
      <c r="F49" s="44"/>
      <c r="G49" s="44"/>
      <c r="H49" s="2"/>
      <c r="I49" s="2"/>
      <c r="J49" s="2"/>
      <c r="K49" s="2"/>
    </row>
    <row r="50" spans="1:11" ht="15">
      <c r="A50" s="46" t="s">
        <v>73</v>
      </c>
      <c r="B50" s="44"/>
      <c r="C50" s="44"/>
      <c r="D50" s="44"/>
      <c r="E50" s="44"/>
      <c r="F50" s="44"/>
      <c r="G50" s="44"/>
      <c r="H50" s="2"/>
      <c r="I50" s="2"/>
      <c r="J50" s="2"/>
      <c r="K50" s="2"/>
    </row>
    <row r="51" spans="1:11" ht="15">
      <c r="A51" s="48" t="s">
        <v>114</v>
      </c>
      <c r="B51" s="138">
        <v>78000</v>
      </c>
      <c r="C51" s="138"/>
      <c r="D51" s="138">
        <v>79000</v>
      </c>
      <c r="E51" s="138"/>
      <c r="F51" s="138">
        <v>82400</v>
      </c>
      <c r="G51" s="138"/>
      <c r="H51" s="138">
        <v>85940</v>
      </c>
      <c r="I51" s="138"/>
      <c r="J51" s="138">
        <v>89640</v>
      </c>
      <c r="K51" s="138"/>
    </row>
    <row r="52" spans="1:11" ht="15">
      <c r="A52" s="47" t="s">
        <v>115</v>
      </c>
      <c r="B52" s="44"/>
      <c r="C52" s="44"/>
      <c r="D52" s="44"/>
      <c r="E52" s="44"/>
      <c r="F52" s="44"/>
      <c r="G52" s="44"/>
      <c r="H52" s="2"/>
      <c r="I52" s="2"/>
      <c r="J52" s="2"/>
      <c r="K52" s="2"/>
    </row>
    <row r="53" spans="1:11" ht="15">
      <c r="A53" s="54"/>
      <c r="B53" s="53"/>
      <c r="C53" s="53"/>
      <c r="D53" s="53"/>
      <c r="E53" s="53"/>
      <c r="F53" s="53"/>
      <c r="G53" s="53"/>
    </row>
  </sheetData>
  <mergeCells count="9">
    <mergeCell ref="H4:I4"/>
    <mergeCell ref="J4:K4"/>
    <mergeCell ref="C1:G1"/>
    <mergeCell ref="A2:G2"/>
    <mergeCell ref="A3:G3"/>
    <mergeCell ref="A4:A5"/>
    <mergeCell ref="B4:C4"/>
    <mergeCell ref="D4:E4"/>
    <mergeCell ref="F4:G4"/>
  </mergeCells>
  <pageMargins left="0.31496062992125984" right="0.31496062992125984" top="0.74803149606299213" bottom="0.35433070866141736" header="0.31496062992125984" footer="0.31496062992125984"/>
  <pageSetup paperSize="9" scale="6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tabSelected="1" workbookViewId="0">
      <selection activeCell="D28" sqref="D28"/>
    </sheetView>
  </sheetViews>
  <sheetFormatPr defaultColWidth="9.109375" defaultRowHeight="13.2"/>
  <cols>
    <col min="1" max="1" width="51.5546875" style="3" customWidth="1"/>
    <col min="2" max="2" width="9" style="3" customWidth="1"/>
    <col min="3" max="4" width="13.33203125" style="3" customWidth="1"/>
    <col min="5" max="5" width="14" style="3" customWidth="1"/>
    <col min="6" max="6" width="13.33203125" style="3" customWidth="1"/>
    <col min="7" max="7" width="13.5546875" style="3" customWidth="1"/>
    <col min="8" max="8" width="10.6640625" style="4" hidden="1" customWidth="1"/>
    <col min="9" max="9" width="9.109375" style="4" hidden="1" customWidth="1"/>
    <col min="10" max="21" width="9.109375" style="4" customWidth="1"/>
    <col min="22" max="256" width="9.109375" style="3"/>
    <col min="257" max="257" width="51.5546875" style="3" customWidth="1"/>
    <col min="258" max="258" width="9" style="3" customWidth="1"/>
    <col min="259" max="260" width="13.33203125" style="3" customWidth="1"/>
    <col min="261" max="261" width="14" style="3" customWidth="1"/>
    <col min="262" max="262" width="13.33203125" style="3" customWidth="1"/>
    <col min="263" max="263" width="13.5546875" style="3" customWidth="1"/>
    <col min="264" max="265" width="0" style="3" hidden="1" customWidth="1"/>
    <col min="266" max="277" width="9.109375" style="3" customWidth="1"/>
    <col min="278" max="512" width="9.109375" style="3"/>
    <col min="513" max="513" width="51.5546875" style="3" customWidth="1"/>
    <col min="514" max="514" width="9" style="3" customWidth="1"/>
    <col min="515" max="516" width="13.33203125" style="3" customWidth="1"/>
    <col min="517" max="517" width="14" style="3" customWidth="1"/>
    <col min="518" max="518" width="13.33203125" style="3" customWidth="1"/>
    <col min="519" max="519" width="13.5546875" style="3" customWidth="1"/>
    <col min="520" max="521" width="0" style="3" hidden="1" customWidth="1"/>
    <col min="522" max="533" width="9.109375" style="3" customWidth="1"/>
    <col min="534" max="768" width="9.109375" style="3"/>
    <col min="769" max="769" width="51.5546875" style="3" customWidth="1"/>
    <col min="770" max="770" width="9" style="3" customWidth="1"/>
    <col min="771" max="772" width="13.33203125" style="3" customWidth="1"/>
    <col min="773" max="773" width="14" style="3" customWidth="1"/>
    <col min="774" max="774" width="13.33203125" style="3" customWidth="1"/>
    <col min="775" max="775" width="13.5546875" style="3" customWidth="1"/>
    <col min="776" max="777" width="0" style="3" hidden="1" customWidth="1"/>
    <col min="778" max="789" width="9.109375" style="3" customWidth="1"/>
    <col min="790" max="1024" width="9.109375" style="3"/>
    <col min="1025" max="1025" width="51.5546875" style="3" customWidth="1"/>
    <col min="1026" max="1026" width="9" style="3" customWidth="1"/>
    <col min="1027" max="1028" width="13.33203125" style="3" customWidth="1"/>
    <col min="1029" max="1029" width="14" style="3" customWidth="1"/>
    <col min="1030" max="1030" width="13.33203125" style="3" customWidth="1"/>
    <col min="1031" max="1031" width="13.5546875" style="3" customWidth="1"/>
    <col min="1032" max="1033" width="0" style="3" hidden="1" customWidth="1"/>
    <col min="1034" max="1045" width="9.109375" style="3" customWidth="1"/>
    <col min="1046" max="1280" width="9.109375" style="3"/>
    <col min="1281" max="1281" width="51.5546875" style="3" customWidth="1"/>
    <col min="1282" max="1282" width="9" style="3" customWidth="1"/>
    <col min="1283" max="1284" width="13.33203125" style="3" customWidth="1"/>
    <col min="1285" max="1285" width="14" style="3" customWidth="1"/>
    <col min="1286" max="1286" width="13.33203125" style="3" customWidth="1"/>
    <col min="1287" max="1287" width="13.5546875" style="3" customWidth="1"/>
    <col min="1288" max="1289" width="0" style="3" hidden="1" customWidth="1"/>
    <col min="1290" max="1301" width="9.109375" style="3" customWidth="1"/>
    <col min="1302" max="1536" width="9.109375" style="3"/>
    <col min="1537" max="1537" width="51.5546875" style="3" customWidth="1"/>
    <col min="1538" max="1538" width="9" style="3" customWidth="1"/>
    <col min="1539" max="1540" width="13.33203125" style="3" customWidth="1"/>
    <col min="1541" max="1541" width="14" style="3" customWidth="1"/>
    <col min="1542" max="1542" width="13.33203125" style="3" customWidth="1"/>
    <col min="1543" max="1543" width="13.5546875" style="3" customWidth="1"/>
    <col min="1544" max="1545" width="0" style="3" hidden="1" customWidth="1"/>
    <col min="1546" max="1557" width="9.109375" style="3" customWidth="1"/>
    <col min="1558" max="1792" width="9.109375" style="3"/>
    <col min="1793" max="1793" width="51.5546875" style="3" customWidth="1"/>
    <col min="1794" max="1794" width="9" style="3" customWidth="1"/>
    <col min="1795" max="1796" width="13.33203125" style="3" customWidth="1"/>
    <col min="1797" max="1797" width="14" style="3" customWidth="1"/>
    <col min="1798" max="1798" width="13.33203125" style="3" customWidth="1"/>
    <col min="1799" max="1799" width="13.5546875" style="3" customWidth="1"/>
    <col min="1800" max="1801" width="0" style="3" hidden="1" customWidth="1"/>
    <col min="1802" max="1813" width="9.109375" style="3" customWidth="1"/>
    <col min="1814" max="2048" width="9.109375" style="3"/>
    <col min="2049" max="2049" width="51.5546875" style="3" customWidth="1"/>
    <col min="2050" max="2050" width="9" style="3" customWidth="1"/>
    <col min="2051" max="2052" width="13.33203125" style="3" customWidth="1"/>
    <col min="2053" max="2053" width="14" style="3" customWidth="1"/>
    <col min="2054" max="2054" width="13.33203125" style="3" customWidth="1"/>
    <col min="2055" max="2055" width="13.5546875" style="3" customWidth="1"/>
    <col min="2056" max="2057" width="0" style="3" hidden="1" customWidth="1"/>
    <col min="2058" max="2069" width="9.109375" style="3" customWidth="1"/>
    <col min="2070" max="2304" width="9.109375" style="3"/>
    <col min="2305" max="2305" width="51.5546875" style="3" customWidth="1"/>
    <col min="2306" max="2306" width="9" style="3" customWidth="1"/>
    <col min="2307" max="2308" width="13.33203125" style="3" customWidth="1"/>
    <col min="2309" max="2309" width="14" style="3" customWidth="1"/>
    <col min="2310" max="2310" width="13.33203125" style="3" customWidth="1"/>
    <col min="2311" max="2311" width="13.5546875" style="3" customWidth="1"/>
    <col min="2312" max="2313" width="0" style="3" hidden="1" customWidth="1"/>
    <col min="2314" max="2325" width="9.109375" style="3" customWidth="1"/>
    <col min="2326" max="2560" width="9.109375" style="3"/>
    <col min="2561" max="2561" width="51.5546875" style="3" customWidth="1"/>
    <col min="2562" max="2562" width="9" style="3" customWidth="1"/>
    <col min="2563" max="2564" width="13.33203125" style="3" customWidth="1"/>
    <col min="2565" max="2565" width="14" style="3" customWidth="1"/>
    <col min="2566" max="2566" width="13.33203125" style="3" customWidth="1"/>
    <col min="2567" max="2567" width="13.5546875" style="3" customWidth="1"/>
    <col min="2568" max="2569" width="0" style="3" hidden="1" customWidth="1"/>
    <col min="2570" max="2581" width="9.109375" style="3" customWidth="1"/>
    <col min="2582" max="2816" width="9.109375" style="3"/>
    <col min="2817" max="2817" width="51.5546875" style="3" customWidth="1"/>
    <col min="2818" max="2818" width="9" style="3" customWidth="1"/>
    <col min="2819" max="2820" width="13.33203125" style="3" customWidth="1"/>
    <col min="2821" max="2821" width="14" style="3" customWidth="1"/>
    <col min="2822" max="2822" width="13.33203125" style="3" customWidth="1"/>
    <col min="2823" max="2823" width="13.5546875" style="3" customWidth="1"/>
    <col min="2824" max="2825" width="0" style="3" hidden="1" customWidth="1"/>
    <col min="2826" max="2837" width="9.109375" style="3" customWidth="1"/>
    <col min="2838" max="3072" width="9.109375" style="3"/>
    <col min="3073" max="3073" width="51.5546875" style="3" customWidth="1"/>
    <col min="3074" max="3074" width="9" style="3" customWidth="1"/>
    <col min="3075" max="3076" width="13.33203125" style="3" customWidth="1"/>
    <col min="3077" max="3077" width="14" style="3" customWidth="1"/>
    <col min="3078" max="3078" width="13.33203125" style="3" customWidth="1"/>
    <col min="3079" max="3079" width="13.5546875" style="3" customWidth="1"/>
    <col min="3080" max="3081" width="0" style="3" hidden="1" customWidth="1"/>
    <col min="3082" max="3093" width="9.109375" style="3" customWidth="1"/>
    <col min="3094" max="3328" width="9.109375" style="3"/>
    <col min="3329" max="3329" width="51.5546875" style="3" customWidth="1"/>
    <col min="3330" max="3330" width="9" style="3" customWidth="1"/>
    <col min="3331" max="3332" width="13.33203125" style="3" customWidth="1"/>
    <col min="3333" max="3333" width="14" style="3" customWidth="1"/>
    <col min="3334" max="3334" width="13.33203125" style="3" customWidth="1"/>
    <col min="3335" max="3335" width="13.5546875" style="3" customWidth="1"/>
    <col min="3336" max="3337" width="0" style="3" hidden="1" customWidth="1"/>
    <col min="3338" max="3349" width="9.109375" style="3" customWidth="1"/>
    <col min="3350" max="3584" width="9.109375" style="3"/>
    <col min="3585" max="3585" width="51.5546875" style="3" customWidth="1"/>
    <col min="3586" max="3586" width="9" style="3" customWidth="1"/>
    <col min="3587" max="3588" width="13.33203125" style="3" customWidth="1"/>
    <col min="3589" max="3589" width="14" style="3" customWidth="1"/>
    <col min="3590" max="3590" width="13.33203125" style="3" customWidth="1"/>
    <col min="3591" max="3591" width="13.5546875" style="3" customWidth="1"/>
    <col min="3592" max="3593" width="0" style="3" hidden="1" customWidth="1"/>
    <col min="3594" max="3605" width="9.109375" style="3" customWidth="1"/>
    <col min="3606" max="3840" width="9.109375" style="3"/>
    <col min="3841" max="3841" width="51.5546875" style="3" customWidth="1"/>
    <col min="3842" max="3842" width="9" style="3" customWidth="1"/>
    <col min="3843" max="3844" width="13.33203125" style="3" customWidth="1"/>
    <col min="3845" max="3845" width="14" style="3" customWidth="1"/>
    <col min="3846" max="3846" width="13.33203125" style="3" customWidth="1"/>
    <col min="3847" max="3847" width="13.5546875" style="3" customWidth="1"/>
    <col min="3848" max="3849" width="0" style="3" hidden="1" customWidth="1"/>
    <col min="3850" max="3861" width="9.109375" style="3" customWidth="1"/>
    <col min="3862" max="4096" width="9.109375" style="3"/>
    <col min="4097" max="4097" width="51.5546875" style="3" customWidth="1"/>
    <col min="4098" max="4098" width="9" style="3" customWidth="1"/>
    <col min="4099" max="4100" width="13.33203125" style="3" customWidth="1"/>
    <col min="4101" max="4101" width="14" style="3" customWidth="1"/>
    <col min="4102" max="4102" width="13.33203125" style="3" customWidth="1"/>
    <col min="4103" max="4103" width="13.5546875" style="3" customWidth="1"/>
    <col min="4104" max="4105" width="0" style="3" hidden="1" customWidth="1"/>
    <col min="4106" max="4117" width="9.109375" style="3" customWidth="1"/>
    <col min="4118" max="4352" width="9.109375" style="3"/>
    <col min="4353" max="4353" width="51.5546875" style="3" customWidth="1"/>
    <col min="4354" max="4354" width="9" style="3" customWidth="1"/>
    <col min="4355" max="4356" width="13.33203125" style="3" customWidth="1"/>
    <col min="4357" max="4357" width="14" style="3" customWidth="1"/>
    <col min="4358" max="4358" width="13.33203125" style="3" customWidth="1"/>
    <col min="4359" max="4359" width="13.5546875" style="3" customWidth="1"/>
    <col min="4360" max="4361" width="0" style="3" hidden="1" customWidth="1"/>
    <col min="4362" max="4373" width="9.109375" style="3" customWidth="1"/>
    <col min="4374" max="4608" width="9.109375" style="3"/>
    <col min="4609" max="4609" width="51.5546875" style="3" customWidth="1"/>
    <col min="4610" max="4610" width="9" style="3" customWidth="1"/>
    <col min="4611" max="4612" width="13.33203125" style="3" customWidth="1"/>
    <col min="4613" max="4613" width="14" style="3" customWidth="1"/>
    <col min="4614" max="4614" width="13.33203125" style="3" customWidth="1"/>
    <col min="4615" max="4615" width="13.5546875" style="3" customWidth="1"/>
    <col min="4616" max="4617" width="0" style="3" hidden="1" customWidth="1"/>
    <col min="4618" max="4629" width="9.109375" style="3" customWidth="1"/>
    <col min="4630" max="4864" width="9.109375" style="3"/>
    <col min="4865" max="4865" width="51.5546875" style="3" customWidth="1"/>
    <col min="4866" max="4866" width="9" style="3" customWidth="1"/>
    <col min="4867" max="4868" width="13.33203125" style="3" customWidth="1"/>
    <col min="4869" max="4869" width="14" style="3" customWidth="1"/>
    <col min="4870" max="4870" width="13.33203125" style="3" customWidth="1"/>
    <col min="4871" max="4871" width="13.5546875" style="3" customWidth="1"/>
    <col min="4872" max="4873" width="0" style="3" hidden="1" customWidth="1"/>
    <col min="4874" max="4885" width="9.109375" style="3" customWidth="1"/>
    <col min="4886" max="5120" width="9.109375" style="3"/>
    <col min="5121" max="5121" width="51.5546875" style="3" customWidth="1"/>
    <col min="5122" max="5122" width="9" style="3" customWidth="1"/>
    <col min="5123" max="5124" width="13.33203125" style="3" customWidth="1"/>
    <col min="5125" max="5125" width="14" style="3" customWidth="1"/>
    <col min="5126" max="5126" width="13.33203125" style="3" customWidth="1"/>
    <col min="5127" max="5127" width="13.5546875" style="3" customWidth="1"/>
    <col min="5128" max="5129" width="0" style="3" hidden="1" customWidth="1"/>
    <col min="5130" max="5141" width="9.109375" style="3" customWidth="1"/>
    <col min="5142" max="5376" width="9.109375" style="3"/>
    <col min="5377" max="5377" width="51.5546875" style="3" customWidth="1"/>
    <col min="5378" max="5378" width="9" style="3" customWidth="1"/>
    <col min="5379" max="5380" width="13.33203125" style="3" customWidth="1"/>
    <col min="5381" max="5381" width="14" style="3" customWidth="1"/>
    <col min="5382" max="5382" width="13.33203125" style="3" customWidth="1"/>
    <col min="5383" max="5383" width="13.5546875" style="3" customWidth="1"/>
    <col min="5384" max="5385" width="0" style="3" hidden="1" customWidth="1"/>
    <col min="5386" max="5397" width="9.109375" style="3" customWidth="1"/>
    <col min="5398" max="5632" width="9.109375" style="3"/>
    <col min="5633" max="5633" width="51.5546875" style="3" customWidth="1"/>
    <col min="5634" max="5634" width="9" style="3" customWidth="1"/>
    <col min="5635" max="5636" width="13.33203125" style="3" customWidth="1"/>
    <col min="5637" max="5637" width="14" style="3" customWidth="1"/>
    <col min="5638" max="5638" width="13.33203125" style="3" customWidth="1"/>
    <col min="5639" max="5639" width="13.5546875" style="3" customWidth="1"/>
    <col min="5640" max="5641" width="0" style="3" hidden="1" customWidth="1"/>
    <col min="5642" max="5653" width="9.109375" style="3" customWidth="1"/>
    <col min="5654" max="5888" width="9.109375" style="3"/>
    <col min="5889" max="5889" width="51.5546875" style="3" customWidth="1"/>
    <col min="5890" max="5890" width="9" style="3" customWidth="1"/>
    <col min="5891" max="5892" width="13.33203125" style="3" customWidth="1"/>
    <col min="5893" max="5893" width="14" style="3" customWidth="1"/>
    <col min="5894" max="5894" width="13.33203125" style="3" customWidth="1"/>
    <col min="5895" max="5895" width="13.5546875" style="3" customWidth="1"/>
    <col min="5896" max="5897" width="0" style="3" hidden="1" customWidth="1"/>
    <col min="5898" max="5909" width="9.109375" style="3" customWidth="1"/>
    <col min="5910" max="6144" width="9.109375" style="3"/>
    <col min="6145" max="6145" width="51.5546875" style="3" customWidth="1"/>
    <col min="6146" max="6146" width="9" style="3" customWidth="1"/>
    <col min="6147" max="6148" width="13.33203125" style="3" customWidth="1"/>
    <col min="6149" max="6149" width="14" style="3" customWidth="1"/>
    <col min="6150" max="6150" width="13.33203125" style="3" customWidth="1"/>
    <col min="6151" max="6151" width="13.5546875" style="3" customWidth="1"/>
    <col min="6152" max="6153" width="0" style="3" hidden="1" customWidth="1"/>
    <col min="6154" max="6165" width="9.109375" style="3" customWidth="1"/>
    <col min="6166" max="6400" width="9.109375" style="3"/>
    <col min="6401" max="6401" width="51.5546875" style="3" customWidth="1"/>
    <col min="6402" max="6402" width="9" style="3" customWidth="1"/>
    <col min="6403" max="6404" width="13.33203125" style="3" customWidth="1"/>
    <col min="6405" max="6405" width="14" style="3" customWidth="1"/>
    <col min="6406" max="6406" width="13.33203125" style="3" customWidth="1"/>
    <col min="6407" max="6407" width="13.5546875" style="3" customWidth="1"/>
    <col min="6408" max="6409" width="0" style="3" hidden="1" customWidth="1"/>
    <col min="6410" max="6421" width="9.109375" style="3" customWidth="1"/>
    <col min="6422" max="6656" width="9.109375" style="3"/>
    <col min="6657" max="6657" width="51.5546875" style="3" customWidth="1"/>
    <col min="6658" max="6658" width="9" style="3" customWidth="1"/>
    <col min="6659" max="6660" width="13.33203125" style="3" customWidth="1"/>
    <col min="6661" max="6661" width="14" style="3" customWidth="1"/>
    <col min="6662" max="6662" width="13.33203125" style="3" customWidth="1"/>
    <col min="6663" max="6663" width="13.5546875" style="3" customWidth="1"/>
    <col min="6664" max="6665" width="0" style="3" hidden="1" customWidth="1"/>
    <col min="6666" max="6677" width="9.109375" style="3" customWidth="1"/>
    <col min="6678" max="6912" width="9.109375" style="3"/>
    <col min="6913" max="6913" width="51.5546875" style="3" customWidth="1"/>
    <col min="6914" max="6914" width="9" style="3" customWidth="1"/>
    <col min="6915" max="6916" width="13.33203125" style="3" customWidth="1"/>
    <col min="6917" max="6917" width="14" style="3" customWidth="1"/>
    <col min="6918" max="6918" width="13.33203125" style="3" customWidth="1"/>
    <col min="6919" max="6919" width="13.5546875" style="3" customWidth="1"/>
    <col min="6920" max="6921" width="0" style="3" hidden="1" customWidth="1"/>
    <col min="6922" max="6933" width="9.109375" style="3" customWidth="1"/>
    <col min="6934" max="7168" width="9.109375" style="3"/>
    <col min="7169" max="7169" width="51.5546875" style="3" customWidth="1"/>
    <col min="7170" max="7170" width="9" style="3" customWidth="1"/>
    <col min="7171" max="7172" width="13.33203125" style="3" customWidth="1"/>
    <col min="7173" max="7173" width="14" style="3" customWidth="1"/>
    <col min="7174" max="7174" width="13.33203125" style="3" customWidth="1"/>
    <col min="7175" max="7175" width="13.5546875" style="3" customWidth="1"/>
    <col min="7176" max="7177" width="0" style="3" hidden="1" customWidth="1"/>
    <col min="7178" max="7189" width="9.109375" style="3" customWidth="1"/>
    <col min="7190" max="7424" width="9.109375" style="3"/>
    <col min="7425" max="7425" width="51.5546875" style="3" customWidth="1"/>
    <col min="7426" max="7426" width="9" style="3" customWidth="1"/>
    <col min="7427" max="7428" width="13.33203125" style="3" customWidth="1"/>
    <col min="7429" max="7429" width="14" style="3" customWidth="1"/>
    <col min="7430" max="7430" width="13.33203125" style="3" customWidth="1"/>
    <col min="7431" max="7431" width="13.5546875" style="3" customWidth="1"/>
    <col min="7432" max="7433" width="0" style="3" hidden="1" customWidth="1"/>
    <col min="7434" max="7445" width="9.109375" style="3" customWidth="1"/>
    <col min="7446" max="7680" width="9.109375" style="3"/>
    <col min="7681" max="7681" width="51.5546875" style="3" customWidth="1"/>
    <col min="7682" max="7682" width="9" style="3" customWidth="1"/>
    <col min="7683" max="7684" width="13.33203125" style="3" customWidth="1"/>
    <col min="7685" max="7685" width="14" style="3" customWidth="1"/>
    <col min="7686" max="7686" width="13.33203125" style="3" customWidth="1"/>
    <col min="7687" max="7687" width="13.5546875" style="3" customWidth="1"/>
    <col min="7688" max="7689" width="0" style="3" hidden="1" customWidth="1"/>
    <col min="7690" max="7701" width="9.109375" style="3" customWidth="1"/>
    <col min="7702" max="7936" width="9.109375" style="3"/>
    <col min="7937" max="7937" width="51.5546875" style="3" customWidth="1"/>
    <col min="7938" max="7938" width="9" style="3" customWidth="1"/>
    <col min="7939" max="7940" width="13.33203125" style="3" customWidth="1"/>
    <col min="7941" max="7941" width="14" style="3" customWidth="1"/>
    <col min="7942" max="7942" width="13.33203125" style="3" customWidth="1"/>
    <col min="7943" max="7943" width="13.5546875" style="3" customWidth="1"/>
    <col min="7944" max="7945" width="0" style="3" hidden="1" customWidth="1"/>
    <col min="7946" max="7957" width="9.109375" style="3" customWidth="1"/>
    <col min="7958" max="8192" width="9.109375" style="3"/>
    <col min="8193" max="8193" width="51.5546875" style="3" customWidth="1"/>
    <col min="8194" max="8194" width="9" style="3" customWidth="1"/>
    <col min="8195" max="8196" width="13.33203125" style="3" customWidth="1"/>
    <col min="8197" max="8197" width="14" style="3" customWidth="1"/>
    <col min="8198" max="8198" width="13.33203125" style="3" customWidth="1"/>
    <col min="8199" max="8199" width="13.5546875" style="3" customWidth="1"/>
    <col min="8200" max="8201" width="0" style="3" hidden="1" customWidth="1"/>
    <col min="8202" max="8213" width="9.109375" style="3" customWidth="1"/>
    <col min="8214" max="8448" width="9.109375" style="3"/>
    <col min="8449" max="8449" width="51.5546875" style="3" customWidth="1"/>
    <col min="8450" max="8450" width="9" style="3" customWidth="1"/>
    <col min="8451" max="8452" width="13.33203125" style="3" customWidth="1"/>
    <col min="8453" max="8453" width="14" style="3" customWidth="1"/>
    <col min="8454" max="8454" width="13.33203125" style="3" customWidth="1"/>
    <col min="8455" max="8455" width="13.5546875" style="3" customWidth="1"/>
    <col min="8456" max="8457" width="0" style="3" hidden="1" customWidth="1"/>
    <col min="8458" max="8469" width="9.109375" style="3" customWidth="1"/>
    <col min="8470" max="8704" width="9.109375" style="3"/>
    <col min="8705" max="8705" width="51.5546875" style="3" customWidth="1"/>
    <col min="8706" max="8706" width="9" style="3" customWidth="1"/>
    <col min="8707" max="8708" width="13.33203125" style="3" customWidth="1"/>
    <col min="8709" max="8709" width="14" style="3" customWidth="1"/>
    <col min="8710" max="8710" width="13.33203125" style="3" customWidth="1"/>
    <col min="8711" max="8711" width="13.5546875" style="3" customWidth="1"/>
    <col min="8712" max="8713" width="0" style="3" hidden="1" customWidth="1"/>
    <col min="8714" max="8725" width="9.109375" style="3" customWidth="1"/>
    <col min="8726" max="8960" width="9.109375" style="3"/>
    <col min="8961" max="8961" width="51.5546875" style="3" customWidth="1"/>
    <col min="8962" max="8962" width="9" style="3" customWidth="1"/>
    <col min="8963" max="8964" width="13.33203125" style="3" customWidth="1"/>
    <col min="8965" max="8965" width="14" style="3" customWidth="1"/>
    <col min="8966" max="8966" width="13.33203125" style="3" customWidth="1"/>
    <col min="8967" max="8967" width="13.5546875" style="3" customWidth="1"/>
    <col min="8968" max="8969" width="0" style="3" hidden="1" customWidth="1"/>
    <col min="8970" max="8981" width="9.109375" style="3" customWidth="1"/>
    <col min="8982" max="9216" width="9.109375" style="3"/>
    <col min="9217" max="9217" width="51.5546875" style="3" customWidth="1"/>
    <col min="9218" max="9218" width="9" style="3" customWidth="1"/>
    <col min="9219" max="9220" width="13.33203125" style="3" customWidth="1"/>
    <col min="9221" max="9221" width="14" style="3" customWidth="1"/>
    <col min="9222" max="9222" width="13.33203125" style="3" customWidth="1"/>
    <col min="9223" max="9223" width="13.5546875" style="3" customWidth="1"/>
    <col min="9224" max="9225" width="0" style="3" hidden="1" customWidth="1"/>
    <col min="9226" max="9237" width="9.109375" style="3" customWidth="1"/>
    <col min="9238" max="9472" width="9.109375" style="3"/>
    <col min="9473" max="9473" width="51.5546875" style="3" customWidth="1"/>
    <col min="9474" max="9474" width="9" style="3" customWidth="1"/>
    <col min="9475" max="9476" width="13.33203125" style="3" customWidth="1"/>
    <col min="9477" max="9477" width="14" style="3" customWidth="1"/>
    <col min="9478" max="9478" width="13.33203125" style="3" customWidth="1"/>
    <col min="9479" max="9479" width="13.5546875" style="3" customWidth="1"/>
    <col min="9480" max="9481" width="0" style="3" hidden="1" customWidth="1"/>
    <col min="9482" max="9493" width="9.109375" style="3" customWidth="1"/>
    <col min="9494" max="9728" width="9.109375" style="3"/>
    <col min="9729" max="9729" width="51.5546875" style="3" customWidth="1"/>
    <col min="9730" max="9730" width="9" style="3" customWidth="1"/>
    <col min="9731" max="9732" width="13.33203125" style="3" customWidth="1"/>
    <col min="9733" max="9733" width="14" style="3" customWidth="1"/>
    <col min="9734" max="9734" width="13.33203125" style="3" customWidth="1"/>
    <col min="9735" max="9735" width="13.5546875" style="3" customWidth="1"/>
    <col min="9736" max="9737" width="0" style="3" hidden="1" customWidth="1"/>
    <col min="9738" max="9749" width="9.109375" style="3" customWidth="1"/>
    <col min="9750" max="9984" width="9.109375" style="3"/>
    <col min="9985" max="9985" width="51.5546875" style="3" customWidth="1"/>
    <col min="9986" max="9986" width="9" style="3" customWidth="1"/>
    <col min="9987" max="9988" width="13.33203125" style="3" customWidth="1"/>
    <col min="9989" max="9989" width="14" style="3" customWidth="1"/>
    <col min="9990" max="9990" width="13.33203125" style="3" customWidth="1"/>
    <col min="9991" max="9991" width="13.5546875" style="3" customWidth="1"/>
    <col min="9992" max="9993" width="0" style="3" hidden="1" customWidth="1"/>
    <col min="9994" max="10005" width="9.109375" style="3" customWidth="1"/>
    <col min="10006" max="10240" width="9.109375" style="3"/>
    <col min="10241" max="10241" width="51.5546875" style="3" customWidth="1"/>
    <col min="10242" max="10242" width="9" style="3" customWidth="1"/>
    <col min="10243" max="10244" width="13.33203125" style="3" customWidth="1"/>
    <col min="10245" max="10245" width="14" style="3" customWidth="1"/>
    <col min="10246" max="10246" width="13.33203125" style="3" customWidth="1"/>
    <col min="10247" max="10247" width="13.5546875" style="3" customWidth="1"/>
    <col min="10248" max="10249" width="0" style="3" hidden="1" customWidth="1"/>
    <col min="10250" max="10261" width="9.109375" style="3" customWidth="1"/>
    <col min="10262" max="10496" width="9.109375" style="3"/>
    <col min="10497" max="10497" width="51.5546875" style="3" customWidth="1"/>
    <col min="10498" max="10498" width="9" style="3" customWidth="1"/>
    <col min="10499" max="10500" width="13.33203125" style="3" customWidth="1"/>
    <col min="10501" max="10501" width="14" style="3" customWidth="1"/>
    <col min="10502" max="10502" width="13.33203125" style="3" customWidth="1"/>
    <col min="10503" max="10503" width="13.5546875" style="3" customWidth="1"/>
    <col min="10504" max="10505" width="0" style="3" hidden="1" customWidth="1"/>
    <col min="10506" max="10517" width="9.109375" style="3" customWidth="1"/>
    <col min="10518" max="10752" width="9.109375" style="3"/>
    <col min="10753" max="10753" width="51.5546875" style="3" customWidth="1"/>
    <col min="10754" max="10754" width="9" style="3" customWidth="1"/>
    <col min="10755" max="10756" width="13.33203125" style="3" customWidth="1"/>
    <col min="10757" max="10757" width="14" style="3" customWidth="1"/>
    <col min="10758" max="10758" width="13.33203125" style="3" customWidth="1"/>
    <col min="10759" max="10759" width="13.5546875" style="3" customWidth="1"/>
    <col min="10760" max="10761" width="0" style="3" hidden="1" customWidth="1"/>
    <col min="10762" max="10773" width="9.109375" style="3" customWidth="1"/>
    <col min="10774" max="11008" width="9.109375" style="3"/>
    <col min="11009" max="11009" width="51.5546875" style="3" customWidth="1"/>
    <col min="11010" max="11010" width="9" style="3" customWidth="1"/>
    <col min="11011" max="11012" width="13.33203125" style="3" customWidth="1"/>
    <col min="11013" max="11013" width="14" style="3" customWidth="1"/>
    <col min="11014" max="11014" width="13.33203125" style="3" customWidth="1"/>
    <col min="11015" max="11015" width="13.5546875" style="3" customWidth="1"/>
    <col min="11016" max="11017" width="0" style="3" hidden="1" customWidth="1"/>
    <col min="11018" max="11029" width="9.109375" style="3" customWidth="1"/>
    <col min="11030" max="11264" width="9.109375" style="3"/>
    <col min="11265" max="11265" width="51.5546875" style="3" customWidth="1"/>
    <col min="11266" max="11266" width="9" style="3" customWidth="1"/>
    <col min="11267" max="11268" width="13.33203125" style="3" customWidth="1"/>
    <col min="11269" max="11269" width="14" style="3" customWidth="1"/>
    <col min="11270" max="11270" width="13.33203125" style="3" customWidth="1"/>
    <col min="11271" max="11271" width="13.5546875" style="3" customWidth="1"/>
    <col min="11272" max="11273" width="0" style="3" hidden="1" customWidth="1"/>
    <col min="11274" max="11285" width="9.109375" style="3" customWidth="1"/>
    <col min="11286" max="11520" width="9.109375" style="3"/>
    <col min="11521" max="11521" width="51.5546875" style="3" customWidth="1"/>
    <col min="11522" max="11522" width="9" style="3" customWidth="1"/>
    <col min="11523" max="11524" width="13.33203125" style="3" customWidth="1"/>
    <col min="11525" max="11525" width="14" style="3" customWidth="1"/>
    <col min="11526" max="11526" width="13.33203125" style="3" customWidth="1"/>
    <col min="11527" max="11527" width="13.5546875" style="3" customWidth="1"/>
    <col min="11528" max="11529" width="0" style="3" hidden="1" customWidth="1"/>
    <col min="11530" max="11541" width="9.109375" style="3" customWidth="1"/>
    <col min="11542" max="11776" width="9.109375" style="3"/>
    <col min="11777" max="11777" width="51.5546875" style="3" customWidth="1"/>
    <col min="11778" max="11778" width="9" style="3" customWidth="1"/>
    <col min="11779" max="11780" width="13.33203125" style="3" customWidth="1"/>
    <col min="11781" max="11781" width="14" style="3" customWidth="1"/>
    <col min="11782" max="11782" width="13.33203125" style="3" customWidth="1"/>
    <col min="11783" max="11783" width="13.5546875" style="3" customWidth="1"/>
    <col min="11784" max="11785" width="0" style="3" hidden="1" customWidth="1"/>
    <col min="11786" max="11797" width="9.109375" style="3" customWidth="1"/>
    <col min="11798" max="12032" width="9.109375" style="3"/>
    <col min="12033" max="12033" width="51.5546875" style="3" customWidth="1"/>
    <col min="12034" max="12034" width="9" style="3" customWidth="1"/>
    <col min="12035" max="12036" width="13.33203125" style="3" customWidth="1"/>
    <col min="12037" max="12037" width="14" style="3" customWidth="1"/>
    <col min="12038" max="12038" width="13.33203125" style="3" customWidth="1"/>
    <col min="12039" max="12039" width="13.5546875" style="3" customWidth="1"/>
    <col min="12040" max="12041" width="0" style="3" hidden="1" customWidth="1"/>
    <col min="12042" max="12053" width="9.109375" style="3" customWidth="1"/>
    <col min="12054" max="12288" width="9.109375" style="3"/>
    <col min="12289" max="12289" width="51.5546875" style="3" customWidth="1"/>
    <col min="12290" max="12290" width="9" style="3" customWidth="1"/>
    <col min="12291" max="12292" width="13.33203125" style="3" customWidth="1"/>
    <col min="12293" max="12293" width="14" style="3" customWidth="1"/>
    <col min="12294" max="12294" width="13.33203125" style="3" customWidth="1"/>
    <col min="12295" max="12295" width="13.5546875" style="3" customWidth="1"/>
    <col min="12296" max="12297" width="0" style="3" hidden="1" customWidth="1"/>
    <col min="12298" max="12309" width="9.109375" style="3" customWidth="1"/>
    <col min="12310" max="12544" width="9.109375" style="3"/>
    <col min="12545" max="12545" width="51.5546875" style="3" customWidth="1"/>
    <col min="12546" max="12546" width="9" style="3" customWidth="1"/>
    <col min="12547" max="12548" width="13.33203125" style="3" customWidth="1"/>
    <col min="12549" max="12549" width="14" style="3" customWidth="1"/>
    <col min="12550" max="12550" width="13.33203125" style="3" customWidth="1"/>
    <col min="12551" max="12551" width="13.5546875" style="3" customWidth="1"/>
    <col min="12552" max="12553" width="0" style="3" hidden="1" customWidth="1"/>
    <col min="12554" max="12565" width="9.109375" style="3" customWidth="1"/>
    <col min="12566" max="12800" width="9.109375" style="3"/>
    <col min="12801" max="12801" width="51.5546875" style="3" customWidth="1"/>
    <col min="12802" max="12802" width="9" style="3" customWidth="1"/>
    <col min="12803" max="12804" width="13.33203125" style="3" customWidth="1"/>
    <col min="12805" max="12805" width="14" style="3" customWidth="1"/>
    <col min="12806" max="12806" width="13.33203125" style="3" customWidth="1"/>
    <col min="12807" max="12807" width="13.5546875" style="3" customWidth="1"/>
    <col min="12808" max="12809" width="0" style="3" hidden="1" customWidth="1"/>
    <col min="12810" max="12821" width="9.109375" style="3" customWidth="1"/>
    <col min="12822" max="13056" width="9.109375" style="3"/>
    <col min="13057" max="13057" width="51.5546875" style="3" customWidth="1"/>
    <col min="13058" max="13058" width="9" style="3" customWidth="1"/>
    <col min="13059" max="13060" width="13.33203125" style="3" customWidth="1"/>
    <col min="13061" max="13061" width="14" style="3" customWidth="1"/>
    <col min="13062" max="13062" width="13.33203125" style="3" customWidth="1"/>
    <col min="13063" max="13063" width="13.5546875" style="3" customWidth="1"/>
    <col min="13064" max="13065" width="0" style="3" hidden="1" customWidth="1"/>
    <col min="13066" max="13077" width="9.109375" style="3" customWidth="1"/>
    <col min="13078" max="13312" width="9.109375" style="3"/>
    <col min="13313" max="13313" width="51.5546875" style="3" customWidth="1"/>
    <col min="13314" max="13314" width="9" style="3" customWidth="1"/>
    <col min="13315" max="13316" width="13.33203125" style="3" customWidth="1"/>
    <col min="13317" max="13317" width="14" style="3" customWidth="1"/>
    <col min="13318" max="13318" width="13.33203125" style="3" customWidth="1"/>
    <col min="13319" max="13319" width="13.5546875" style="3" customWidth="1"/>
    <col min="13320" max="13321" width="0" style="3" hidden="1" customWidth="1"/>
    <col min="13322" max="13333" width="9.109375" style="3" customWidth="1"/>
    <col min="13334" max="13568" width="9.109375" style="3"/>
    <col min="13569" max="13569" width="51.5546875" style="3" customWidth="1"/>
    <col min="13570" max="13570" width="9" style="3" customWidth="1"/>
    <col min="13571" max="13572" width="13.33203125" style="3" customWidth="1"/>
    <col min="13573" max="13573" width="14" style="3" customWidth="1"/>
    <col min="13574" max="13574" width="13.33203125" style="3" customWidth="1"/>
    <col min="13575" max="13575" width="13.5546875" style="3" customWidth="1"/>
    <col min="13576" max="13577" width="0" style="3" hidden="1" customWidth="1"/>
    <col min="13578" max="13589" width="9.109375" style="3" customWidth="1"/>
    <col min="13590" max="13824" width="9.109375" style="3"/>
    <col min="13825" max="13825" width="51.5546875" style="3" customWidth="1"/>
    <col min="13826" max="13826" width="9" style="3" customWidth="1"/>
    <col min="13827" max="13828" width="13.33203125" style="3" customWidth="1"/>
    <col min="13829" max="13829" width="14" style="3" customWidth="1"/>
    <col min="13830" max="13830" width="13.33203125" style="3" customWidth="1"/>
    <col min="13831" max="13831" width="13.5546875" style="3" customWidth="1"/>
    <col min="13832" max="13833" width="0" style="3" hidden="1" customWidth="1"/>
    <col min="13834" max="13845" width="9.109375" style="3" customWidth="1"/>
    <col min="13846" max="14080" width="9.109375" style="3"/>
    <col min="14081" max="14081" width="51.5546875" style="3" customWidth="1"/>
    <col min="14082" max="14082" width="9" style="3" customWidth="1"/>
    <col min="14083" max="14084" width="13.33203125" style="3" customWidth="1"/>
    <col min="14085" max="14085" width="14" style="3" customWidth="1"/>
    <col min="14086" max="14086" width="13.33203125" style="3" customWidth="1"/>
    <col min="14087" max="14087" width="13.5546875" style="3" customWidth="1"/>
    <col min="14088" max="14089" width="0" style="3" hidden="1" customWidth="1"/>
    <col min="14090" max="14101" width="9.109375" style="3" customWidth="1"/>
    <col min="14102" max="14336" width="9.109375" style="3"/>
    <col min="14337" max="14337" width="51.5546875" style="3" customWidth="1"/>
    <col min="14338" max="14338" width="9" style="3" customWidth="1"/>
    <col min="14339" max="14340" width="13.33203125" style="3" customWidth="1"/>
    <col min="14341" max="14341" width="14" style="3" customWidth="1"/>
    <col min="14342" max="14342" width="13.33203125" style="3" customWidth="1"/>
    <col min="14343" max="14343" width="13.5546875" style="3" customWidth="1"/>
    <col min="14344" max="14345" width="0" style="3" hidden="1" customWidth="1"/>
    <col min="14346" max="14357" width="9.109375" style="3" customWidth="1"/>
    <col min="14358" max="14592" width="9.109375" style="3"/>
    <col min="14593" max="14593" width="51.5546875" style="3" customWidth="1"/>
    <col min="14594" max="14594" width="9" style="3" customWidth="1"/>
    <col min="14595" max="14596" width="13.33203125" style="3" customWidth="1"/>
    <col min="14597" max="14597" width="14" style="3" customWidth="1"/>
    <col min="14598" max="14598" width="13.33203125" style="3" customWidth="1"/>
    <col min="14599" max="14599" width="13.5546875" style="3" customWidth="1"/>
    <col min="14600" max="14601" width="0" style="3" hidden="1" customWidth="1"/>
    <col min="14602" max="14613" width="9.109375" style="3" customWidth="1"/>
    <col min="14614" max="14848" width="9.109375" style="3"/>
    <col min="14849" max="14849" width="51.5546875" style="3" customWidth="1"/>
    <col min="14850" max="14850" width="9" style="3" customWidth="1"/>
    <col min="14851" max="14852" width="13.33203125" style="3" customWidth="1"/>
    <col min="14853" max="14853" width="14" style="3" customWidth="1"/>
    <col min="14854" max="14854" width="13.33203125" style="3" customWidth="1"/>
    <col min="14855" max="14855" width="13.5546875" style="3" customWidth="1"/>
    <col min="14856" max="14857" width="0" style="3" hidden="1" customWidth="1"/>
    <col min="14858" max="14869" width="9.109375" style="3" customWidth="1"/>
    <col min="14870" max="15104" width="9.109375" style="3"/>
    <col min="15105" max="15105" width="51.5546875" style="3" customWidth="1"/>
    <col min="15106" max="15106" width="9" style="3" customWidth="1"/>
    <col min="15107" max="15108" width="13.33203125" style="3" customWidth="1"/>
    <col min="15109" max="15109" width="14" style="3" customWidth="1"/>
    <col min="15110" max="15110" width="13.33203125" style="3" customWidth="1"/>
    <col min="15111" max="15111" width="13.5546875" style="3" customWidth="1"/>
    <col min="15112" max="15113" width="0" style="3" hidden="1" customWidth="1"/>
    <col min="15114" max="15125" width="9.109375" style="3" customWidth="1"/>
    <col min="15126" max="15360" width="9.109375" style="3"/>
    <col min="15361" max="15361" width="51.5546875" style="3" customWidth="1"/>
    <col min="15362" max="15362" width="9" style="3" customWidth="1"/>
    <col min="15363" max="15364" width="13.33203125" style="3" customWidth="1"/>
    <col min="15365" max="15365" width="14" style="3" customWidth="1"/>
    <col min="15366" max="15366" width="13.33203125" style="3" customWidth="1"/>
    <col min="15367" max="15367" width="13.5546875" style="3" customWidth="1"/>
    <col min="15368" max="15369" width="0" style="3" hidden="1" customWidth="1"/>
    <col min="15370" max="15381" width="9.109375" style="3" customWidth="1"/>
    <col min="15382" max="15616" width="9.109375" style="3"/>
    <col min="15617" max="15617" width="51.5546875" style="3" customWidth="1"/>
    <col min="15618" max="15618" width="9" style="3" customWidth="1"/>
    <col min="15619" max="15620" width="13.33203125" style="3" customWidth="1"/>
    <col min="15621" max="15621" width="14" style="3" customWidth="1"/>
    <col min="15622" max="15622" width="13.33203125" style="3" customWidth="1"/>
    <col min="15623" max="15623" width="13.5546875" style="3" customWidth="1"/>
    <col min="15624" max="15625" width="0" style="3" hidden="1" customWidth="1"/>
    <col min="15626" max="15637" width="9.109375" style="3" customWidth="1"/>
    <col min="15638" max="15872" width="9.109375" style="3"/>
    <col min="15873" max="15873" width="51.5546875" style="3" customWidth="1"/>
    <col min="15874" max="15874" width="9" style="3" customWidth="1"/>
    <col min="15875" max="15876" width="13.33203125" style="3" customWidth="1"/>
    <col min="15877" max="15877" width="14" style="3" customWidth="1"/>
    <col min="15878" max="15878" width="13.33203125" style="3" customWidth="1"/>
    <col min="15879" max="15879" width="13.5546875" style="3" customWidth="1"/>
    <col min="15880" max="15881" width="0" style="3" hidden="1" customWidth="1"/>
    <col min="15882" max="15893" width="9.109375" style="3" customWidth="1"/>
    <col min="15894" max="16128" width="9.109375" style="3"/>
    <col min="16129" max="16129" width="51.5546875" style="3" customWidth="1"/>
    <col min="16130" max="16130" width="9" style="3" customWidth="1"/>
    <col min="16131" max="16132" width="13.33203125" style="3" customWidth="1"/>
    <col min="16133" max="16133" width="14" style="3" customWidth="1"/>
    <col min="16134" max="16134" width="13.33203125" style="3" customWidth="1"/>
    <col min="16135" max="16135" width="13.5546875" style="3" customWidth="1"/>
    <col min="16136" max="16137" width="0" style="3" hidden="1" customWidth="1"/>
    <col min="16138" max="16149" width="9.109375" style="3" customWidth="1"/>
    <col min="16150" max="16384" width="9.109375" style="3"/>
  </cols>
  <sheetData>
    <row r="1" spans="1:21" ht="12.75" customHeight="1" thickBot="1">
      <c r="A1" s="183"/>
      <c r="B1" s="183"/>
      <c r="C1" s="183"/>
      <c r="D1" s="183"/>
      <c r="E1" s="183"/>
    </row>
    <row r="2" spans="1:21" ht="13.5" customHeight="1" thickBot="1">
      <c r="A2" s="168" t="s">
        <v>0</v>
      </c>
      <c r="B2" s="168" t="s">
        <v>69</v>
      </c>
      <c r="C2" s="184" t="s">
        <v>70</v>
      </c>
      <c r="D2" s="185"/>
      <c r="E2" s="185"/>
      <c r="F2" s="185"/>
      <c r="G2" s="18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2.75" customHeight="1">
      <c r="A3" s="169"/>
      <c r="B3" s="169"/>
      <c r="C3" s="168" t="s">
        <v>197</v>
      </c>
      <c r="D3" s="168" t="s">
        <v>198</v>
      </c>
      <c r="E3" s="168" t="s">
        <v>199</v>
      </c>
      <c r="F3" s="168" t="s">
        <v>200</v>
      </c>
      <c r="G3" s="168" t="s">
        <v>201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3.8" thickBot="1">
      <c r="A4" s="169"/>
      <c r="B4" s="169"/>
      <c r="C4" s="169"/>
      <c r="D4" s="169"/>
      <c r="E4" s="169"/>
      <c r="F4" s="169"/>
      <c r="G4" s="169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5" customHeight="1">
      <c r="A5" s="156" t="s">
        <v>84</v>
      </c>
      <c r="B5" s="157"/>
      <c r="C5" s="157"/>
      <c r="D5" s="157"/>
      <c r="E5" s="157"/>
      <c r="F5" s="157"/>
      <c r="G5" s="157"/>
    </row>
    <row r="6" spans="1:21" ht="12.75" customHeight="1">
      <c r="A6" s="22" t="s">
        <v>121</v>
      </c>
      <c r="B6" s="26" t="s">
        <v>30</v>
      </c>
      <c r="C6" s="56">
        <v>10.089</v>
      </c>
      <c r="D6" s="56">
        <v>10.099</v>
      </c>
      <c r="E6" s="56">
        <v>10.11</v>
      </c>
      <c r="F6" s="55">
        <v>10.119999999999999</v>
      </c>
      <c r="G6" s="55">
        <v>10.130000000000001</v>
      </c>
    </row>
    <row r="7" spans="1:21">
      <c r="A7" s="29" t="s">
        <v>31</v>
      </c>
      <c r="B7" s="26" t="s">
        <v>30</v>
      </c>
      <c r="C7" s="56">
        <v>1.611</v>
      </c>
      <c r="D7" s="56">
        <v>1.6160000000000001</v>
      </c>
      <c r="E7" s="56">
        <v>1.6180000000000001</v>
      </c>
      <c r="F7" s="55">
        <v>1.619</v>
      </c>
      <c r="G7" s="55">
        <v>1.621</v>
      </c>
    </row>
    <row r="8" spans="1:21" ht="13.8" thickBot="1">
      <c r="A8" s="32" t="s">
        <v>205</v>
      </c>
      <c r="B8" s="26" t="s">
        <v>30</v>
      </c>
      <c r="C8" s="56">
        <v>2272</v>
      </c>
      <c r="D8" s="56">
        <v>2402</v>
      </c>
      <c r="E8" s="56">
        <v>2482</v>
      </c>
      <c r="F8" s="55">
        <v>2561</v>
      </c>
      <c r="G8" s="65">
        <v>2646</v>
      </c>
    </row>
    <row r="9" spans="1:21" ht="13.8">
      <c r="A9" s="156" t="s">
        <v>86</v>
      </c>
      <c r="B9" s="157"/>
      <c r="C9" s="157"/>
      <c r="D9" s="157"/>
      <c r="E9" s="157"/>
      <c r="F9" s="157"/>
      <c r="G9" s="157"/>
    </row>
    <row r="10" spans="1:21">
      <c r="A10" s="49" t="s">
        <v>32</v>
      </c>
      <c r="B10" s="26" t="s">
        <v>3</v>
      </c>
      <c r="C10" s="12">
        <v>769108</v>
      </c>
      <c r="D10" s="12">
        <v>825072</v>
      </c>
      <c r="E10" s="9">
        <v>940966</v>
      </c>
      <c r="F10" s="9">
        <v>1073013</v>
      </c>
      <c r="G10" s="9">
        <v>1229523</v>
      </c>
    </row>
    <row r="11" spans="1:21" ht="13.8" thickBot="1">
      <c r="A11" s="142" t="s">
        <v>125</v>
      </c>
      <c r="B11" s="26" t="s">
        <v>163</v>
      </c>
      <c r="C11" s="12">
        <v>28209</v>
      </c>
      <c r="D11" s="12">
        <v>28620</v>
      </c>
      <c r="E11" s="9">
        <v>31597</v>
      </c>
      <c r="F11" s="9">
        <v>34914</v>
      </c>
      <c r="G11" s="9">
        <v>38720</v>
      </c>
    </row>
    <row r="12" spans="1:21" ht="15.75" customHeight="1">
      <c r="A12" s="88" t="s">
        <v>206</v>
      </c>
      <c r="B12" s="89"/>
      <c r="C12" s="90"/>
      <c r="D12" s="143" t="s">
        <v>207</v>
      </c>
      <c r="E12" s="89"/>
      <c r="F12" s="146" t="s">
        <v>136</v>
      </c>
      <c r="G12" s="147"/>
      <c r="H12" s="88"/>
    </row>
  </sheetData>
  <mergeCells count="12">
    <mergeCell ref="A5:G5"/>
    <mergeCell ref="A9:G9"/>
    <mergeCell ref="F12:G12"/>
    <mergeCell ref="A1:E1"/>
    <mergeCell ref="A2:A4"/>
    <mergeCell ref="B2:B4"/>
    <mergeCell ref="C2:G2"/>
    <mergeCell ref="C3:C4"/>
    <mergeCell ref="D3:D4"/>
    <mergeCell ref="E3:E4"/>
    <mergeCell ref="F3:F4"/>
    <mergeCell ref="G3:G4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Формы 2016-2020(полн.круг)</vt:lpstr>
      <vt:lpstr>Формы 2019-2021 (КР и СР)</vt:lpstr>
      <vt:lpstr>МП 2019-2021</vt:lpstr>
      <vt:lpstr>Прил. к ф-1И(Инв)</vt:lpstr>
      <vt:lpstr>Форма Труд</vt:lpstr>
      <vt:lpstr>'Формы 2016-2020(полн.круг)'!Заголовки_для_печати</vt:lpstr>
      <vt:lpstr>'Формы 2019-2021 (КР и СР)'!Заголовки_для_печати</vt:lpstr>
      <vt:lpstr>'Формы 2016-2020(полн.круг)'!Область_печати</vt:lpstr>
      <vt:lpstr>'Формы 2019-2021 (КР и СР)'!Область_печати</vt:lpstr>
    </vt:vector>
  </TitlesOfParts>
  <Company>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User</cp:lastModifiedBy>
  <cp:lastPrinted>2018-12-24T10:40:05Z</cp:lastPrinted>
  <dcterms:created xsi:type="dcterms:W3CDTF">2001-05-17T10:03:24Z</dcterms:created>
  <dcterms:modified xsi:type="dcterms:W3CDTF">2018-12-24T10:41:54Z</dcterms:modified>
</cp:coreProperties>
</file>