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6" windowWidth="19416" windowHeight="8904" firstSheet="1" activeTab="4"/>
  </bookViews>
  <sheets>
    <sheet name="Доходы" sheetId="2" r:id="rId1"/>
    <sheet name="Расходы_ведомств структура" sheetId="3" r:id="rId2"/>
    <sheet name="расходы_разделы подразделы" sheetId="5" r:id="rId3"/>
    <sheet name="целевые программы" sheetId="6" r:id="rId4"/>
    <sheet name="Источники" sheetId="4" r:id="rId5"/>
  </sheets>
  <calcPr calcId="125725"/>
</workbook>
</file>

<file path=xl/calcChain.xml><?xml version="1.0" encoding="utf-8"?>
<calcChain xmlns="http://schemas.openxmlformats.org/spreadsheetml/2006/main">
  <c r="E248" i="6"/>
  <c r="D248"/>
  <c r="F249"/>
  <c r="E249"/>
  <c r="D249"/>
  <c r="G220" i="3"/>
  <c r="F220"/>
  <c r="E229" i="6"/>
  <c r="E228" s="1"/>
  <c r="D229"/>
  <c r="G237" i="3"/>
  <c r="F237"/>
  <c r="H238"/>
  <c r="H237"/>
  <c r="E154" i="6"/>
  <c r="E153" s="1"/>
  <c r="D155"/>
  <c r="D154" s="1"/>
  <c r="D153" s="1"/>
  <c r="G228" i="3"/>
  <c r="G227" s="1"/>
  <c r="F228"/>
  <c r="F227" s="1"/>
  <c r="H229"/>
  <c r="E152" i="6"/>
  <c r="E151" s="1"/>
  <c r="E150" s="1"/>
  <c r="D152"/>
  <c r="D151" s="1"/>
  <c r="G225" i="3"/>
  <c r="F225"/>
  <c r="F224" s="1"/>
  <c r="H224" s="1"/>
  <c r="G224"/>
  <c r="H226"/>
  <c r="E143" i="6"/>
  <c r="F143" s="1"/>
  <c r="D143"/>
  <c r="E142"/>
  <c r="D142"/>
  <c r="F142" s="1"/>
  <c r="F144"/>
  <c r="G217" i="3"/>
  <c r="G216" s="1"/>
  <c r="F217"/>
  <c r="F216" s="1"/>
  <c r="H218"/>
  <c r="E209" i="6"/>
  <c r="E208" s="1"/>
  <c r="E207" s="1"/>
  <c r="D209"/>
  <c r="D208" s="1"/>
  <c r="G186" i="3"/>
  <c r="G185" s="1"/>
  <c r="F186"/>
  <c r="F185" s="1"/>
  <c r="H187"/>
  <c r="E44" i="6"/>
  <c r="E43" s="1"/>
  <c r="E42" s="1"/>
  <c r="D44"/>
  <c r="D43" s="1"/>
  <c r="G169" i="3"/>
  <c r="G170"/>
  <c r="F170"/>
  <c r="F169" s="1"/>
  <c r="H171"/>
  <c r="E40" i="6"/>
  <c r="E39" s="1"/>
  <c r="D40"/>
  <c r="D39" s="1"/>
  <c r="E38"/>
  <c r="E37" s="1"/>
  <c r="D38"/>
  <c r="D37" s="1"/>
  <c r="F163" i="3"/>
  <c r="G166"/>
  <c r="F166"/>
  <c r="H167"/>
  <c r="H166"/>
  <c r="G164"/>
  <c r="G163" s="1"/>
  <c r="F164"/>
  <c r="H165"/>
  <c r="H97"/>
  <c r="G80"/>
  <c r="F80"/>
  <c r="H81"/>
  <c r="D14" i="4"/>
  <c r="C14"/>
  <c r="E17"/>
  <c r="E14" l="1"/>
  <c r="F229" i="6"/>
  <c r="D228"/>
  <c r="F228" s="1"/>
  <c r="H163" i="3"/>
  <c r="H225"/>
  <c r="F155" i="6"/>
  <c r="F153"/>
  <c r="F154"/>
  <c r="H227" i="3"/>
  <c r="H228"/>
  <c r="D150" i="6"/>
  <c r="F150" s="1"/>
  <c r="F151"/>
  <c r="F152"/>
  <c r="H169" i="3"/>
  <c r="H164"/>
  <c r="H216"/>
  <c r="H217"/>
  <c r="D207" i="6"/>
  <c r="F207" s="1"/>
  <c r="F208"/>
  <c r="F209"/>
  <c r="F44"/>
  <c r="H185" i="3"/>
  <c r="H186"/>
  <c r="D42" i="6"/>
  <c r="F43"/>
  <c r="H170" i="3"/>
  <c r="F40" i="6"/>
  <c r="F37"/>
  <c r="D36"/>
  <c r="F39"/>
  <c r="E36"/>
  <c r="F38"/>
  <c r="E16" i="4"/>
  <c r="E15"/>
  <c r="E47" i="6"/>
  <c r="E46" s="1"/>
  <c r="E45" s="1"/>
  <c r="E41" s="1"/>
  <c r="D47"/>
  <c r="E172"/>
  <c r="E171" s="1"/>
  <c r="E170" s="1"/>
  <c r="D172"/>
  <c r="D171" s="1"/>
  <c r="E68"/>
  <c r="E67" s="1"/>
  <c r="D68"/>
  <c r="D67" s="1"/>
  <c r="D244"/>
  <c r="D243" s="1"/>
  <c r="D27"/>
  <c r="E217"/>
  <c r="D217"/>
  <c r="E124"/>
  <c r="E123" s="1"/>
  <c r="E122" s="1"/>
  <c r="D124"/>
  <c r="E78"/>
  <c r="E77" s="1"/>
  <c r="D78"/>
  <c r="E76"/>
  <c r="E75" s="1"/>
  <c r="D76"/>
  <c r="D75" s="1"/>
  <c r="E244"/>
  <c r="E243" s="1"/>
  <c r="E242" s="1"/>
  <c r="E149"/>
  <c r="E148" s="1"/>
  <c r="E147" s="1"/>
  <c r="E146" s="1"/>
  <c r="D149"/>
  <c r="E16"/>
  <c r="E15" s="1"/>
  <c r="D16"/>
  <c r="D15" s="1"/>
  <c r="D40" i="5"/>
  <c r="D39" s="1"/>
  <c r="C40"/>
  <c r="C39" s="1"/>
  <c r="G191" i="3"/>
  <c r="G190" s="1"/>
  <c r="G189" s="1"/>
  <c r="G188" s="1"/>
  <c r="F191"/>
  <c r="F190" s="1"/>
  <c r="H192"/>
  <c r="G180"/>
  <c r="F180"/>
  <c r="G335"/>
  <c r="G334" s="1"/>
  <c r="G333" s="1"/>
  <c r="G332" s="1"/>
  <c r="G331" s="1"/>
  <c r="G330" s="1"/>
  <c r="F335"/>
  <c r="H336"/>
  <c r="H282"/>
  <c r="H279"/>
  <c r="H277"/>
  <c r="H215"/>
  <c r="H201"/>
  <c r="E145" i="6" l="1"/>
  <c r="F42"/>
  <c r="F36"/>
  <c r="H335" i="3"/>
  <c r="E40" i="5"/>
  <c r="F47" i="6"/>
  <c r="D46"/>
  <c r="D170"/>
  <c r="F170" s="1"/>
  <c r="F171"/>
  <c r="F67"/>
  <c r="F172"/>
  <c r="F68"/>
  <c r="F124"/>
  <c r="D123"/>
  <c r="F78"/>
  <c r="F76"/>
  <c r="F75"/>
  <c r="E74"/>
  <c r="D77"/>
  <c r="F77" s="1"/>
  <c r="D242"/>
  <c r="F242" s="1"/>
  <c r="F243"/>
  <c r="F244"/>
  <c r="F149"/>
  <c r="D148"/>
  <c r="F15"/>
  <c r="E39" i="5"/>
  <c r="H190" i="3"/>
  <c r="F189"/>
  <c r="F188" s="1"/>
  <c r="H188" s="1"/>
  <c r="F334"/>
  <c r="H191"/>
  <c r="H189" l="1"/>
  <c r="D45" i="6"/>
  <c r="D41" s="1"/>
  <c r="F46"/>
  <c r="D122"/>
  <c r="F123"/>
  <c r="D74"/>
  <c r="F74" s="1"/>
  <c r="F148"/>
  <c r="D147"/>
  <c r="D146" s="1"/>
  <c r="F333" i="3"/>
  <c r="H334"/>
  <c r="G197"/>
  <c r="G196" s="1"/>
  <c r="F197"/>
  <c r="H198"/>
  <c r="H181"/>
  <c r="H179"/>
  <c r="G173"/>
  <c r="G172" s="1"/>
  <c r="G168" s="1"/>
  <c r="F173"/>
  <c r="F172" s="1"/>
  <c r="F168" s="1"/>
  <c r="H174"/>
  <c r="G178"/>
  <c r="F178"/>
  <c r="H132"/>
  <c r="G131"/>
  <c r="G130" s="1"/>
  <c r="F131"/>
  <c r="F41" i="6" l="1"/>
  <c r="F45"/>
  <c r="F122"/>
  <c r="D145"/>
  <c r="F147"/>
  <c r="F332" i="3"/>
  <c r="H333"/>
  <c r="H197"/>
  <c r="H173"/>
  <c r="F196"/>
  <c r="H178"/>
  <c r="H172"/>
  <c r="H168"/>
  <c r="H131"/>
  <c r="F130"/>
  <c r="H130" s="1"/>
  <c r="H196" l="1"/>
  <c r="F146" i="6"/>
  <c r="F145"/>
  <c r="F331" i="3"/>
  <c r="H332"/>
  <c r="H120"/>
  <c r="G119"/>
  <c r="F119"/>
  <c r="G121"/>
  <c r="F121"/>
  <c r="H122"/>
  <c r="H109"/>
  <c r="H107"/>
  <c r="G108"/>
  <c r="F108"/>
  <c r="H41"/>
  <c r="G40"/>
  <c r="G39" s="1"/>
  <c r="G38" s="1"/>
  <c r="G37" s="1"/>
  <c r="F40"/>
  <c r="E23" i="2"/>
  <c r="E227" i="6"/>
  <c r="E226" s="1"/>
  <c r="E222"/>
  <c r="E221" s="1"/>
  <c r="E220" s="1"/>
  <c r="E219" s="1"/>
  <c r="E218" s="1"/>
  <c r="D222"/>
  <c r="D221" s="1"/>
  <c r="D220" s="1"/>
  <c r="D219" s="1"/>
  <c r="D218" s="1"/>
  <c r="E216"/>
  <c r="E215" s="1"/>
  <c r="E214"/>
  <c r="E213" s="1"/>
  <c r="E212" s="1"/>
  <c r="D214"/>
  <c r="D213" s="1"/>
  <c r="D212" s="1"/>
  <c r="E206"/>
  <c r="E205" s="1"/>
  <c r="E204" s="1"/>
  <c r="E203"/>
  <c r="E202" s="1"/>
  <c r="D203"/>
  <c r="E201"/>
  <c r="E200" s="1"/>
  <c r="E196"/>
  <c r="D196"/>
  <c r="D195" s="1"/>
  <c r="D194" s="1"/>
  <c r="D193" s="1"/>
  <c r="E192"/>
  <c r="E191" s="1"/>
  <c r="E190" s="1"/>
  <c r="D192"/>
  <c r="E189"/>
  <c r="E188" s="1"/>
  <c r="E187" s="1"/>
  <c r="D189"/>
  <c r="D188" s="1"/>
  <c r="D187" s="1"/>
  <c r="E185"/>
  <c r="D185"/>
  <c r="D184" s="1"/>
  <c r="E183"/>
  <c r="E182" s="1"/>
  <c r="D183"/>
  <c r="D182" s="1"/>
  <c r="E178"/>
  <c r="E177" s="1"/>
  <c r="E176" s="1"/>
  <c r="D178"/>
  <c r="D177" s="1"/>
  <c r="D176" s="1"/>
  <c r="E175"/>
  <c r="E174" s="1"/>
  <c r="E173" s="1"/>
  <c r="D175"/>
  <c r="D174" s="1"/>
  <c r="D173" s="1"/>
  <c r="E169"/>
  <c r="E168" s="1"/>
  <c r="E167" s="1"/>
  <c r="D169"/>
  <c r="D168" s="1"/>
  <c r="D167" s="1"/>
  <c r="E164"/>
  <c r="E163" s="1"/>
  <c r="D164"/>
  <c r="D163" s="1"/>
  <c r="E162"/>
  <c r="E161" s="1"/>
  <c r="E160"/>
  <c r="E159" s="1"/>
  <c r="E141"/>
  <c r="E140" s="1"/>
  <c r="E139" s="1"/>
  <c r="D141"/>
  <c r="E138"/>
  <c r="E137" s="1"/>
  <c r="E136" s="1"/>
  <c r="D138"/>
  <c r="D137" s="1"/>
  <c r="D136" s="1"/>
  <c r="E135"/>
  <c r="E134" s="1"/>
  <c r="E133" s="1"/>
  <c r="D135"/>
  <c r="D134" s="1"/>
  <c r="D133" s="1"/>
  <c r="E132"/>
  <c r="E131" s="1"/>
  <c r="E130" s="1"/>
  <c r="E129"/>
  <c r="E128" s="1"/>
  <c r="D129"/>
  <c r="D128" s="1"/>
  <c r="E127"/>
  <c r="E126" s="1"/>
  <c r="D127"/>
  <c r="D126" s="1"/>
  <c r="E119"/>
  <c r="D119"/>
  <c r="D118" s="1"/>
  <c r="D117" s="1"/>
  <c r="E116"/>
  <c r="D116"/>
  <c r="D115" s="1"/>
  <c r="E114"/>
  <c r="E113" s="1"/>
  <c r="D114"/>
  <c r="E111"/>
  <c r="E110" s="1"/>
  <c r="D111"/>
  <c r="D110" s="1"/>
  <c r="E109"/>
  <c r="E108" s="1"/>
  <c r="D109"/>
  <c r="D108" s="1"/>
  <c r="E107"/>
  <c r="D107"/>
  <c r="D106" s="1"/>
  <c r="E102"/>
  <c r="E101" s="1"/>
  <c r="E100" s="1"/>
  <c r="D102"/>
  <c r="D101" s="1"/>
  <c r="D100" s="1"/>
  <c r="E99"/>
  <c r="E98" s="1"/>
  <c r="E97" s="1"/>
  <c r="D99"/>
  <c r="D98" s="1"/>
  <c r="D97" s="1"/>
  <c r="E94"/>
  <c r="E93" s="1"/>
  <c r="E92" s="1"/>
  <c r="D94"/>
  <c r="D93" s="1"/>
  <c r="D92" s="1"/>
  <c r="E91"/>
  <c r="E90" s="1"/>
  <c r="E89" s="1"/>
  <c r="D91"/>
  <c r="D90" s="1"/>
  <c r="D89" s="1"/>
  <c r="E88"/>
  <c r="D88"/>
  <c r="D87" s="1"/>
  <c r="E86"/>
  <c r="E85" s="1"/>
  <c r="D86"/>
  <c r="D85" s="1"/>
  <c r="E84"/>
  <c r="E83" s="1"/>
  <c r="E73"/>
  <c r="E72" s="1"/>
  <c r="D73"/>
  <c r="E71"/>
  <c r="E70" s="1"/>
  <c r="D71"/>
  <c r="E66"/>
  <c r="E65" s="1"/>
  <c r="E64" s="1"/>
  <c r="D66"/>
  <c r="E63"/>
  <c r="E62" s="1"/>
  <c r="E61" s="1"/>
  <c r="D63"/>
  <c r="E60"/>
  <c r="E59" s="1"/>
  <c r="E58" s="1"/>
  <c r="D60"/>
  <c r="E55"/>
  <c r="E52"/>
  <c r="E51" s="1"/>
  <c r="E50" s="1"/>
  <c r="E35"/>
  <c r="E34" s="1"/>
  <c r="E33" s="1"/>
  <c r="D35"/>
  <c r="E32"/>
  <c r="D32"/>
  <c r="E19"/>
  <c r="E18" s="1"/>
  <c r="E17" s="1"/>
  <c r="D19"/>
  <c r="E22"/>
  <c r="E21" s="1"/>
  <c r="E20" s="1"/>
  <c r="D22"/>
  <c r="D21" s="1"/>
  <c r="D20" s="1"/>
  <c r="E12"/>
  <c r="E11" s="1"/>
  <c r="D12"/>
  <c r="E14"/>
  <c r="E13" s="1"/>
  <c r="D14"/>
  <c r="D13" s="1"/>
  <c r="E271"/>
  <c r="E270" s="1"/>
  <c r="D271"/>
  <c r="D270" s="1"/>
  <c r="E269"/>
  <c r="E268" s="1"/>
  <c r="E264"/>
  <c r="E263" s="1"/>
  <c r="E262" s="1"/>
  <c r="E261" s="1"/>
  <c r="D264"/>
  <c r="D263" s="1"/>
  <c r="D262" s="1"/>
  <c r="D261" s="1"/>
  <c r="E260"/>
  <c r="E259" s="1"/>
  <c r="E258" s="1"/>
  <c r="E257" s="1"/>
  <c r="D260"/>
  <c r="D259" s="1"/>
  <c r="D258" s="1"/>
  <c r="D257" s="1"/>
  <c r="E256"/>
  <c r="E255" s="1"/>
  <c r="E254" s="1"/>
  <c r="D256"/>
  <c r="E253"/>
  <c r="E252" s="1"/>
  <c r="E251" s="1"/>
  <c r="D253"/>
  <c r="E250"/>
  <c r="D250"/>
  <c r="E247"/>
  <c r="E246" s="1"/>
  <c r="D247"/>
  <c r="E241"/>
  <c r="E240" s="1"/>
  <c r="E239" s="1"/>
  <c r="D241"/>
  <c r="E238"/>
  <c r="E237" s="1"/>
  <c r="D238"/>
  <c r="E236"/>
  <c r="E235" s="1"/>
  <c r="D236"/>
  <c r="E234"/>
  <c r="E233" s="1"/>
  <c r="D234"/>
  <c r="G276" i="3"/>
  <c r="F276"/>
  <c r="E225" i="6" l="1"/>
  <c r="E224" s="1"/>
  <c r="E223" s="1"/>
  <c r="D34"/>
  <c r="F35"/>
  <c r="D31"/>
  <c r="F32"/>
  <c r="E166"/>
  <c r="D166"/>
  <c r="D165" s="1"/>
  <c r="E186"/>
  <c r="D62"/>
  <c r="F63"/>
  <c r="D70"/>
  <c r="F70" s="1"/>
  <c r="F71"/>
  <c r="D59"/>
  <c r="F60"/>
  <c r="D65"/>
  <c r="D64" s="1"/>
  <c r="F66"/>
  <c r="D72"/>
  <c r="F72" s="1"/>
  <c r="F73"/>
  <c r="D233"/>
  <c r="F233" s="1"/>
  <c r="F234"/>
  <c r="D246"/>
  <c r="F246" s="1"/>
  <c r="F247"/>
  <c r="D235"/>
  <c r="F235" s="1"/>
  <c r="F236"/>
  <c r="F248"/>
  <c r="F250"/>
  <c r="D255"/>
  <c r="F256"/>
  <c r="D237"/>
  <c r="F237" s="1"/>
  <c r="F238"/>
  <c r="D252"/>
  <c r="F253"/>
  <c r="D240"/>
  <c r="F241"/>
  <c r="D216"/>
  <c r="F217"/>
  <c r="D202"/>
  <c r="F202" s="1"/>
  <c r="F203"/>
  <c r="D140"/>
  <c r="F141"/>
  <c r="F330" i="3"/>
  <c r="H330" s="1"/>
  <c r="H331"/>
  <c r="H276"/>
  <c r="H121"/>
  <c r="F118"/>
  <c r="G118"/>
  <c r="G117" s="1"/>
  <c r="G116" s="1"/>
  <c r="G115" s="1"/>
  <c r="D18" i="5" s="1"/>
  <c r="H119" i="3"/>
  <c r="H40"/>
  <c r="H108"/>
  <c r="F39"/>
  <c r="F91" i="6"/>
  <c r="F90" s="1"/>
  <c r="F89" s="1"/>
  <c r="F107"/>
  <c r="F106" s="1"/>
  <c r="E69"/>
  <c r="E211"/>
  <c r="E210" s="1"/>
  <c r="E199"/>
  <c r="E198" s="1"/>
  <c r="E10"/>
  <c r="F16"/>
  <c r="F114"/>
  <c r="F113" s="1"/>
  <c r="E125"/>
  <c r="E121" s="1"/>
  <c r="F185"/>
  <c r="F184" s="1"/>
  <c r="F196"/>
  <c r="F195" s="1"/>
  <c r="F194" s="1"/>
  <c r="F193" s="1"/>
  <c r="E232"/>
  <c r="E245"/>
  <c r="F138"/>
  <c r="F137" s="1"/>
  <c r="F136" s="1"/>
  <c r="D113"/>
  <c r="D112" s="1"/>
  <c r="D125"/>
  <c r="E184"/>
  <c r="E181" s="1"/>
  <c r="E180" s="1"/>
  <c r="D96"/>
  <c r="D95" s="1"/>
  <c r="E267"/>
  <c r="E266" s="1"/>
  <c r="E265" s="1"/>
  <c r="F178"/>
  <c r="F177" s="1"/>
  <c r="F176" s="1"/>
  <c r="F88"/>
  <c r="F87" s="1"/>
  <c r="D105"/>
  <c r="F116"/>
  <c r="F115" s="1"/>
  <c r="E115"/>
  <c r="E112" s="1"/>
  <c r="D181"/>
  <c r="D180" s="1"/>
  <c r="F222"/>
  <c r="F221" s="1"/>
  <c r="F220" s="1"/>
  <c r="F219" s="1"/>
  <c r="F218" s="1"/>
  <c r="F214"/>
  <c r="F213" s="1"/>
  <c r="F212" s="1"/>
  <c r="E158"/>
  <c r="E157" s="1"/>
  <c r="E156" s="1"/>
  <c r="E96"/>
  <c r="E95" s="1"/>
  <c r="E31"/>
  <c r="E30" s="1"/>
  <c r="F19"/>
  <c r="F18" s="1"/>
  <c r="F17" s="1"/>
  <c r="D18"/>
  <c r="D17" s="1"/>
  <c r="F183"/>
  <c r="F182" s="1"/>
  <c r="E54"/>
  <c r="E53" s="1"/>
  <c r="E49" s="1"/>
  <c r="E48" s="1"/>
  <c r="E87"/>
  <c r="E82" s="1"/>
  <c r="E81" s="1"/>
  <c r="E80" s="1"/>
  <c r="E195"/>
  <c r="E194" s="1"/>
  <c r="E193" s="1"/>
  <c r="E106"/>
  <c r="E105" s="1"/>
  <c r="F119"/>
  <c r="F118" s="1"/>
  <c r="F117" s="1"/>
  <c r="E118"/>
  <c r="E117" s="1"/>
  <c r="F192"/>
  <c r="F191" s="1"/>
  <c r="F190" s="1"/>
  <c r="D191"/>
  <c r="D190" s="1"/>
  <c r="D186" s="1"/>
  <c r="F189"/>
  <c r="F188" s="1"/>
  <c r="F187" s="1"/>
  <c r="F175"/>
  <c r="F174" s="1"/>
  <c r="F173" s="1"/>
  <c r="F169"/>
  <c r="F168" s="1"/>
  <c r="F167" s="1"/>
  <c r="F164"/>
  <c r="F163" s="1"/>
  <c r="F135"/>
  <c r="F134" s="1"/>
  <c r="F133" s="1"/>
  <c r="F129"/>
  <c r="F128" s="1"/>
  <c r="F127"/>
  <c r="F126" s="1"/>
  <c r="F111"/>
  <c r="F110" s="1"/>
  <c r="F109"/>
  <c r="F108" s="1"/>
  <c r="F102"/>
  <c r="F101" s="1"/>
  <c r="F100" s="1"/>
  <c r="F99"/>
  <c r="F98" s="1"/>
  <c r="F97" s="1"/>
  <c r="F94"/>
  <c r="F93" s="1"/>
  <c r="F92" s="1"/>
  <c r="F86"/>
  <c r="F85" s="1"/>
  <c r="F22"/>
  <c r="F21" s="1"/>
  <c r="F20" s="1"/>
  <c r="F12"/>
  <c r="F11" s="1"/>
  <c r="D11"/>
  <c r="F264"/>
  <c r="F263" s="1"/>
  <c r="F262" s="1"/>
  <c r="F261" s="1"/>
  <c r="F271"/>
  <c r="F270" s="1"/>
  <c r="F260"/>
  <c r="F259" s="1"/>
  <c r="F258" s="1"/>
  <c r="F257" s="1"/>
  <c r="F14"/>
  <c r="F13" s="1"/>
  <c r="G177" i="3"/>
  <c r="H322"/>
  <c r="H321" s="1"/>
  <c r="H311"/>
  <c r="H310" s="1"/>
  <c r="H309" s="1"/>
  <c r="H308"/>
  <c r="H307" s="1"/>
  <c r="H306"/>
  <c r="H305" s="1"/>
  <c r="H303"/>
  <c r="H302" s="1"/>
  <c r="H301"/>
  <c r="H300" s="1"/>
  <c r="H299"/>
  <c r="H298" s="1"/>
  <c r="H287"/>
  <c r="H286" s="1"/>
  <c r="H285" s="1"/>
  <c r="H284" s="1"/>
  <c r="H283" s="1"/>
  <c r="H292"/>
  <c r="H291" s="1"/>
  <c r="H290" s="1"/>
  <c r="H289" s="1"/>
  <c r="H288" s="1"/>
  <c r="H271"/>
  <c r="H270" s="1"/>
  <c r="H264"/>
  <c r="H263" s="1"/>
  <c r="H262" s="1"/>
  <c r="H261"/>
  <c r="H260" s="1"/>
  <c r="H259" s="1"/>
  <c r="H256"/>
  <c r="H255" s="1"/>
  <c r="H254" s="1"/>
  <c r="H253"/>
  <c r="H252" s="1"/>
  <c r="H251" s="1"/>
  <c r="H250"/>
  <c r="H249" s="1"/>
  <c r="H248"/>
  <c r="H247" s="1"/>
  <c r="H223"/>
  <c r="H222" s="1"/>
  <c r="H221" s="1"/>
  <c r="H220" s="1"/>
  <c r="H219" s="1"/>
  <c r="H212"/>
  <c r="H211" s="1"/>
  <c r="H210" s="1"/>
  <c r="H209"/>
  <c r="H208" s="1"/>
  <c r="H207" s="1"/>
  <c r="H203"/>
  <c r="H202" s="1"/>
  <c r="H162"/>
  <c r="H161" s="1"/>
  <c r="H160" s="1"/>
  <c r="H159" s="1"/>
  <c r="H156"/>
  <c r="H155" s="1"/>
  <c r="H154" s="1"/>
  <c r="H153" s="1"/>
  <c r="H152" s="1"/>
  <c r="H151"/>
  <c r="H150" s="1"/>
  <c r="H149" s="1"/>
  <c r="H148" s="1"/>
  <c r="H147" s="1"/>
  <c r="H144"/>
  <c r="H143" s="1"/>
  <c r="H142" s="1"/>
  <c r="H141" s="1"/>
  <c r="H140" s="1"/>
  <c r="H139" s="1"/>
  <c r="H138"/>
  <c r="H137" s="1"/>
  <c r="H136" s="1"/>
  <c r="H135"/>
  <c r="H134" s="1"/>
  <c r="H133" s="1"/>
  <c r="H129"/>
  <c r="H128" s="1"/>
  <c r="H127" s="1"/>
  <c r="H114"/>
  <c r="H113" s="1"/>
  <c r="H112"/>
  <c r="H111" s="1"/>
  <c r="H104"/>
  <c r="H103" s="1"/>
  <c r="H102" s="1"/>
  <c r="H96"/>
  <c r="H88"/>
  <c r="H87" s="1"/>
  <c r="H86" s="1"/>
  <c r="H85"/>
  <c r="H84" s="1"/>
  <c r="H83" s="1"/>
  <c r="H82"/>
  <c r="H80" s="1"/>
  <c r="H79"/>
  <c r="H78" s="1"/>
  <c r="H74"/>
  <c r="H73" s="1"/>
  <c r="H72" s="1"/>
  <c r="H71" s="1"/>
  <c r="H70" s="1"/>
  <c r="H69"/>
  <c r="H68" s="1"/>
  <c r="H67" s="1"/>
  <c r="H66" s="1"/>
  <c r="H65" s="1"/>
  <c r="H64"/>
  <c r="H63" s="1"/>
  <c r="H62" s="1"/>
  <c r="H61" s="1"/>
  <c r="H60"/>
  <c r="H59" s="1"/>
  <c r="H58" s="1"/>
  <c r="H57" s="1"/>
  <c r="H56"/>
  <c r="H55" s="1"/>
  <c r="H54"/>
  <c r="H53" s="1"/>
  <c r="H35"/>
  <c r="H33" s="1"/>
  <c r="H29"/>
  <c r="H28" s="1"/>
  <c r="H27" s="1"/>
  <c r="H26" s="1"/>
  <c r="H25"/>
  <c r="H24" s="1"/>
  <c r="H23"/>
  <c r="H22" s="1"/>
  <c r="H15"/>
  <c r="H14" s="1"/>
  <c r="H13" s="1"/>
  <c r="H12" s="1"/>
  <c r="H11" s="1"/>
  <c r="G321"/>
  <c r="G319"/>
  <c r="G310"/>
  <c r="G309" s="1"/>
  <c r="G307"/>
  <c r="G305"/>
  <c r="G302"/>
  <c r="G300"/>
  <c r="G298"/>
  <c r="G286"/>
  <c r="G285" s="1"/>
  <c r="G284" s="1"/>
  <c r="G283" s="1"/>
  <c r="E27" i="6" s="1"/>
  <c r="E26" s="1"/>
  <c r="E25" s="1"/>
  <c r="E24" s="1"/>
  <c r="E23" s="1"/>
  <c r="G291" i="3"/>
  <c r="G290" s="1"/>
  <c r="G289" s="1"/>
  <c r="G288" s="1"/>
  <c r="G270"/>
  <c r="G281"/>
  <c r="G280" s="1"/>
  <c r="G278"/>
  <c r="G275" s="1"/>
  <c r="G263"/>
  <c r="G262" s="1"/>
  <c r="G260"/>
  <c r="G259" s="1"/>
  <c r="G255"/>
  <c r="G254" s="1"/>
  <c r="G252"/>
  <c r="G251" s="1"/>
  <c r="G249"/>
  <c r="G247"/>
  <c r="G245"/>
  <c r="G235"/>
  <c r="G222"/>
  <c r="G221" s="1"/>
  <c r="G214"/>
  <c r="G211"/>
  <c r="G210" s="1"/>
  <c r="G208"/>
  <c r="G207" s="1"/>
  <c r="G205"/>
  <c r="G204" s="1"/>
  <c r="G202"/>
  <c r="G200"/>
  <c r="G183"/>
  <c r="G182" s="1"/>
  <c r="G161"/>
  <c r="G160" s="1"/>
  <c r="G155"/>
  <c r="G154" s="1"/>
  <c r="G153" s="1"/>
  <c r="G152" s="1"/>
  <c r="G150"/>
  <c r="G149" s="1"/>
  <c r="G148" s="1"/>
  <c r="G147" s="1"/>
  <c r="G143"/>
  <c r="G142" s="1"/>
  <c r="G141" s="1"/>
  <c r="G140" s="1"/>
  <c r="G139" s="1"/>
  <c r="D21" i="5" s="1"/>
  <c r="G137" i="3"/>
  <c r="G136" s="1"/>
  <c r="G134"/>
  <c r="G133" s="1"/>
  <c r="G128"/>
  <c r="G127" s="1"/>
  <c r="G113"/>
  <c r="G111"/>
  <c r="G106"/>
  <c r="G103"/>
  <c r="G102" s="1"/>
  <c r="G96"/>
  <c r="G94"/>
  <c r="G87"/>
  <c r="G86" s="1"/>
  <c r="G84"/>
  <c r="G83" s="1"/>
  <c r="G78"/>
  <c r="G73"/>
  <c r="G72" s="1"/>
  <c r="G71" s="1"/>
  <c r="G70" s="1"/>
  <c r="G68"/>
  <c r="G67" s="1"/>
  <c r="G66" s="1"/>
  <c r="G65" s="1"/>
  <c r="G63"/>
  <c r="G62" s="1"/>
  <c r="G61" s="1"/>
  <c r="G59"/>
  <c r="G58" s="1"/>
  <c r="G57" s="1"/>
  <c r="G55"/>
  <c r="G53"/>
  <c r="G48"/>
  <c r="G47" s="1"/>
  <c r="G45"/>
  <c r="G44" s="1"/>
  <c r="G34"/>
  <c r="G33"/>
  <c r="G32" s="1"/>
  <c r="G28"/>
  <c r="G27" s="1"/>
  <c r="G26" s="1"/>
  <c r="G24"/>
  <c r="G22"/>
  <c r="G20"/>
  <c r="G19" s="1"/>
  <c r="G18" s="1"/>
  <c r="G17" s="1"/>
  <c r="G14"/>
  <c r="G13" s="1"/>
  <c r="G12" s="1"/>
  <c r="G11" s="1"/>
  <c r="D10" i="5" s="1"/>
  <c r="F328" i="3"/>
  <c r="F327" s="1"/>
  <c r="F326" s="1"/>
  <c r="F325" s="1"/>
  <c r="F324" s="1"/>
  <c r="F321"/>
  <c r="F310"/>
  <c r="F309" s="1"/>
  <c r="F307"/>
  <c r="F305"/>
  <c r="F302"/>
  <c r="F300"/>
  <c r="F298"/>
  <c r="F286"/>
  <c r="F285" s="1"/>
  <c r="F284" s="1"/>
  <c r="F283" s="1"/>
  <c r="D26" i="6" s="1"/>
  <c r="D25" s="1"/>
  <c r="D24" s="1"/>
  <c r="D23" s="1"/>
  <c r="F291" i="3"/>
  <c r="F290" s="1"/>
  <c r="F289" s="1"/>
  <c r="F288" s="1"/>
  <c r="F270"/>
  <c r="F281"/>
  <c r="F278"/>
  <c r="F275" s="1"/>
  <c r="F263"/>
  <c r="F262" s="1"/>
  <c r="F260"/>
  <c r="F259" s="1"/>
  <c r="F255"/>
  <c r="F254" s="1"/>
  <c r="F252"/>
  <c r="F251" s="1"/>
  <c r="F249"/>
  <c r="F247"/>
  <c r="F246"/>
  <c r="F222"/>
  <c r="F221" s="1"/>
  <c r="F214"/>
  <c r="F213" s="1"/>
  <c r="F211"/>
  <c r="F210" s="1"/>
  <c r="F208"/>
  <c r="F207" s="1"/>
  <c r="F202"/>
  <c r="F200"/>
  <c r="F161"/>
  <c r="F160" s="1"/>
  <c r="F155"/>
  <c r="F154" s="1"/>
  <c r="F153" s="1"/>
  <c r="F152" s="1"/>
  <c r="F150"/>
  <c r="F149" s="1"/>
  <c r="F148" s="1"/>
  <c r="F147" s="1"/>
  <c r="F143"/>
  <c r="F142" s="1"/>
  <c r="F141" s="1"/>
  <c r="F140" s="1"/>
  <c r="F139" s="1"/>
  <c r="C21" i="5" s="1"/>
  <c r="F137" i="3"/>
  <c r="F136" s="1"/>
  <c r="F134"/>
  <c r="F133" s="1"/>
  <c r="F128"/>
  <c r="F127" s="1"/>
  <c r="F113"/>
  <c r="F111"/>
  <c r="F106"/>
  <c r="F105" s="1"/>
  <c r="F103"/>
  <c r="F102" s="1"/>
  <c r="F96"/>
  <c r="F87"/>
  <c r="F86" s="1"/>
  <c r="F84"/>
  <c r="F83" s="1"/>
  <c r="F78"/>
  <c r="F73"/>
  <c r="F72" s="1"/>
  <c r="F71" s="1"/>
  <c r="F70" s="1"/>
  <c r="F68"/>
  <c r="F67" s="1"/>
  <c r="F66" s="1"/>
  <c r="F65" s="1"/>
  <c r="F63"/>
  <c r="F62" s="1"/>
  <c r="F61" s="1"/>
  <c r="F59"/>
  <c r="F58" s="1"/>
  <c r="F57" s="1"/>
  <c r="F55"/>
  <c r="F53"/>
  <c r="F34"/>
  <c r="F33"/>
  <c r="F31" s="1"/>
  <c r="F30" s="1"/>
  <c r="C12" i="5" s="1"/>
  <c r="F28" i="3"/>
  <c r="F27" s="1"/>
  <c r="F26" s="1"/>
  <c r="F24"/>
  <c r="F22"/>
  <c r="F20"/>
  <c r="F19" s="1"/>
  <c r="F18" s="1"/>
  <c r="F17" s="1"/>
  <c r="F14"/>
  <c r="F13" s="1"/>
  <c r="F12" s="1"/>
  <c r="F11" s="1"/>
  <c r="C10" i="5" s="1"/>
  <c r="G233" i="3" l="1"/>
  <c r="G232" s="1"/>
  <c r="G231" s="1"/>
  <c r="G230" s="1"/>
  <c r="G234"/>
  <c r="F159"/>
  <c r="F158" s="1"/>
  <c r="G176"/>
  <c r="G159"/>
  <c r="G158" s="1"/>
  <c r="E29" i="6"/>
  <c r="E28" s="1"/>
  <c r="H118" i="3"/>
  <c r="D33" i="6"/>
  <c r="F33" s="1"/>
  <c r="F34"/>
  <c r="D30"/>
  <c r="F31"/>
  <c r="F186"/>
  <c r="F64"/>
  <c r="F65"/>
  <c r="D58"/>
  <c r="F59"/>
  <c r="D61"/>
  <c r="F61" s="1"/>
  <c r="F62"/>
  <c r="E57"/>
  <c r="E56" s="1"/>
  <c r="D245"/>
  <c r="F245" s="1"/>
  <c r="D69"/>
  <c r="D232"/>
  <c r="D239"/>
  <c r="F239" s="1"/>
  <c r="F240"/>
  <c r="D251"/>
  <c r="F251" s="1"/>
  <c r="F252"/>
  <c r="D254"/>
  <c r="F254" s="1"/>
  <c r="F255"/>
  <c r="E231"/>
  <c r="E230" s="1"/>
  <c r="F216"/>
  <c r="D215"/>
  <c r="E197"/>
  <c r="F166"/>
  <c r="E165"/>
  <c r="F165" s="1"/>
  <c r="F140"/>
  <c r="D139"/>
  <c r="F139" s="1"/>
  <c r="E9"/>
  <c r="E8" s="1"/>
  <c r="H275" i="3"/>
  <c r="G274"/>
  <c r="G273" s="1"/>
  <c r="G272" s="1"/>
  <c r="D32" i="5" s="1"/>
  <c r="H278" i="3"/>
  <c r="F280"/>
  <c r="H280" s="1"/>
  <c r="H281"/>
  <c r="F219"/>
  <c r="G219"/>
  <c r="H214"/>
  <c r="G213"/>
  <c r="H213" s="1"/>
  <c r="G175"/>
  <c r="F177"/>
  <c r="H180"/>
  <c r="F117"/>
  <c r="F116" s="1"/>
  <c r="F115" s="1"/>
  <c r="C18" i="5" s="1"/>
  <c r="E18" s="1"/>
  <c r="G126" i="3"/>
  <c r="G125" s="1"/>
  <c r="G124" s="1"/>
  <c r="F126"/>
  <c r="F125" s="1"/>
  <c r="F124" s="1"/>
  <c r="H39"/>
  <c r="F38"/>
  <c r="H106"/>
  <c r="G105"/>
  <c r="H105" s="1"/>
  <c r="E21" i="5"/>
  <c r="D27"/>
  <c r="D26" s="1"/>
  <c r="D201" i="6"/>
  <c r="F201" s="1"/>
  <c r="F245" i="3"/>
  <c r="F244" s="1"/>
  <c r="F243" s="1"/>
  <c r="F242" s="1"/>
  <c r="D84" i="6"/>
  <c r="F319" i="3"/>
  <c r="D162" i="6"/>
  <c r="F45" i="3"/>
  <c r="F44" s="1"/>
  <c r="D52" i="6"/>
  <c r="F94" i="3"/>
  <c r="F93" s="1"/>
  <c r="F92" s="1"/>
  <c r="F91" s="1"/>
  <c r="D269" i="6"/>
  <c r="F323" i="3"/>
  <c r="C38" i="5"/>
  <c r="F205" i="3"/>
  <c r="F204" s="1"/>
  <c r="D132" i="6"/>
  <c r="F48" i="3"/>
  <c r="F47" s="1"/>
  <c r="D55" i="6"/>
  <c r="H236" i="3"/>
  <c r="H235" s="1"/>
  <c r="H234" s="1"/>
  <c r="H233" s="1"/>
  <c r="H232" s="1"/>
  <c r="H231" s="1"/>
  <c r="H230" s="1"/>
  <c r="D227" i="6"/>
  <c r="F317" i="3"/>
  <c r="D160" i="6"/>
  <c r="F183" i="3"/>
  <c r="F182" s="1"/>
  <c r="D206" i="6"/>
  <c r="F206" s="1"/>
  <c r="F27"/>
  <c r="F26" s="1"/>
  <c r="F25" s="1"/>
  <c r="F24" s="1"/>
  <c r="F23" s="1"/>
  <c r="F112"/>
  <c r="D104"/>
  <c r="D103" s="1"/>
  <c r="E104"/>
  <c r="E103" s="1"/>
  <c r="D10"/>
  <c r="E120"/>
  <c r="E10" i="5"/>
  <c r="F181" i="6"/>
  <c r="F180" s="1"/>
  <c r="F105"/>
  <c r="E179"/>
  <c r="D179"/>
  <c r="F10"/>
  <c r="E79"/>
  <c r="F96"/>
  <c r="F95" s="1"/>
  <c r="F125"/>
  <c r="G269" i="3"/>
  <c r="G268" s="1"/>
  <c r="F269"/>
  <c r="F268" s="1"/>
  <c r="H269"/>
  <c r="G304"/>
  <c r="H49"/>
  <c r="H48" s="1"/>
  <c r="H47" s="1"/>
  <c r="H318"/>
  <c r="H317" s="1"/>
  <c r="F52"/>
  <c r="F51" s="1"/>
  <c r="F50" s="1"/>
  <c r="H34"/>
  <c r="F235"/>
  <c r="F297"/>
  <c r="G297"/>
  <c r="G31"/>
  <c r="G30" s="1"/>
  <c r="D12" i="5" s="1"/>
  <c r="E12" s="1"/>
  <c r="H329" i="3"/>
  <c r="H328" s="1"/>
  <c r="H327" s="1"/>
  <c r="H326" s="1"/>
  <c r="H325" s="1"/>
  <c r="H324" s="1"/>
  <c r="H323" s="1"/>
  <c r="G244"/>
  <c r="G243" s="1"/>
  <c r="G242" s="1"/>
  <c r="F110"/>
  <c r="F101" s="1"/>
  <c r="F100" s="1"/>
  <c r="F99" s="1"/>
  <c r="H21"/>
  <c r="H20" s="1"/>
  <c r="H19" s="1"/>
  <c r="H18" s="1"/>
  <c r="H17" s="1"/>
  <c r="H16" s="1"/>
  <c r="G199"/>
  <c r="G52"/>
  <c r="G51" s="1"/>
  <c r="G50" s="1"/>
  <c r="H46"/>
  <c r="H45" s="1"/>
  <c r="H44" s="1"/>
  <c r="H77"/>
  <c r="H76" s="1"/>
  <c r="H75" s="1"/>
  <c r="H95"/>
  <c r="H94" s="1"/>
  <c r="H93" s="1"/>
  <c r="H92" s="1"/>
  <c r="H90" s="1"/>
  <c r="H89" s="1"/>
  <c r="G328"/>
  <c r="G327" s="1"/>
  <c r="G326" s="1"/>
  <c r="G325" s="1"/>
  <c r="G324" s="1"/>
  <c r="H320"/>
  <c r="H319" s="1"/>
  <c r="H200"/>
  <c r="H199" s="1"/>
  <c r="G317"/>
  <c r="G316" s="1"/>
  <c r="G315" s="1"/>
  <c r="G314" s="1"/>
  <c r="G313" s="1"/>
  <c r="H246"/>
  <c r="H245" s="1"/>
  <c r="H244" s="1"/>
  <c r="H243" s="1"/>
  <c r="H242" s="1"/>
  <c r="H184"/>
  <c r="H183" s="1"/>
  <c r="H182" s="1"/>
  <c r="H206"/>
  <c r="H205" s="1"/>
  <c r="H204" s="1"/>
  <c r="G146"/>
  <c r="D23" i="5" s="1"/>
  <c r="G110" i="3"/>
  <c r="G93"/>
  <c r="G92" s="1"/>
  <c r="G91" s="1"/>
  <c r="G77"/>
  <c r="G76" s="1"/>
  <c r="G75" s="1"/>
  <c r="F77"/>
  <c r="F76" s="1"/>
  <c r="F75" s="1"/>
  <c r="G16"/>
  <c r="D11" i="5" s="1"/>
  <c r="H304" i="3"/>
  <c r="H297"/>
  <c r="H258"/>
  <c r="H257" s="1"/>
  <c r="H146"/>
  <c r="H110"/>
  <c r="H32"/>
  <c r="H31"/>
  <c r="H30" s="1"/>
  <c r="H52"/>
  <c r="H51" s="1"/>
  <c r="H50" s="1"/>
  <c r="G43"/>
  <c r="G258"/>
  <c r="G257" s="1"/>
  <c r="F16"/>
  <c r="C11" i="5" s="1"/>
  <c r="F199" i="3"/>
  <c r="F304"/>
  <c r="F258"/>
  <c r="F257" s="1"/>
  <c r="F146"/>
  <c r="C23" i="5" s="1"/>
  <c r="F32" i="3"/>
  <c r="F234" l="1"/>
  <c r="F233" s="1"/>
  <c r="F232" s="1"/>
  <c r="F231" s="1"/>
  <c r="F195"/>
  <c r="G157"/>
  <c r="H177"/>
  <c r="F176"/>
  <c r="H176" s="1"/>
  <c r="G195"/>
  <c r="D24" i="5"/>
  <c r="H158" i="3"/>
  <c r="D29" i="6"/>
  <c r="F30"/>
  <c r="D231"/>
  <c r="D230" s="1"/>
  <c r="F230" s="1"/>
  <c r="F69"/>
  <c r="F58"/>
  <c r="D57"/>
  <c r="F57" s="1"/>
  <c r="F232"/>
  <c r="F215"/>
  <c r="F211" s="1"/>
  <c r="F210" s="1"/>
  <c r="D211"/>
  <c r="D210" s="1"/>
  <c r="E7"/>
  <c r="D9"/>
  <c r="F9" s="1"/>
  <c r="F8" s="1"/>
  <c r="F274" i="3"/>
  <c r="F194"/>
  <c r="F193" s="1"/>
  <c r="H268"/>
  <c r="H274"/>
  <c r="H117"/>
  <c r="G194"/>
  <c r="G193" s="1"/>
  <c r="F316"/>
  <c r="F315" s="1"/>
  <c r="F314" s="1"/>
  <c r="F313" s="1"/>
  <c r="C36" i="5" s="1"/>
  <c r="H126" i="3"/>
  <c r="H125" s="1"/>
  <c r="H124" s="1"/>
  <c r="H123" s="1"/>
  <c r="F98"/>
  <c r="H116"/>
  <c r="H115"/>
  <c r="F43"/>
  <c r="F42" s="1"/>
  <c r="H38"/>
  <c r="F37"/>
  <c r="H37" s="1"/>
  <c r="G101"/>
  <c r="G100" s="1"/>
  <c r="G99" s="1"/>
  <c r="H101"/>
  <c r="H100" s="1"/>
  <c r="H99" s="1"/>
  <c r="D205" i="6"/>
  <c r="D131"/>
  <c r="D130" s="1"/>
  <c r="D121" s="1"/>
  <c r="F132"/>
  <c r="F131" s="1"/>
  <c r="F130" s="1"/>
  <c r="D268"/>
  <c r="D267" s="1"/>
  <c r="D266" s="1"/>
  <c r="D265" s="1"/>
  <c r="F269"/>
  <c r="F268" s="1"/>
  <c r="F267" s="1"/>
  <c r="F266" s="1"/>
  <c r="F265" s="1"/>
  <c r="D83"/>
  <c r="D82" s="1"/>
  <c r="D81" s="1"/>
  <c r="D80" s="1"/>
  <c r="D79" s="1"/>
  <c r="F84"/>
  <c r="F83" s="1"/>
  <c r="F82" s="1"/>
  <c r="F81" s="1"/>
  <c r="F80" s="1"/>
  <c r="F79" s="1"/>
  <c r="G123" i="3"/>
  <c r="D20" i="5"/>
  <c r="D19" s="1"/>
  <c r="D159" i="6"/>
  <c r="F160"/>
  <c r="F159" s="1"/>
  <c r="D54"/>
  <c r="D53" s="1"/>
  <c r="F55"/>
  <c r="F54" s="1"/>
  <c r="F53" s="1"/>
  <c r="C37" i="5"/>
  <c r="D51" i="6"/>
  <c r="D50" s="1"/>
  <c r="F52"/>
  <c r="F51" s="1"/>
  <c r="F50" s="1"/>
  <c r="E23" i="5"/>
  <c r="F123" i="3"/>
  <c r="C20" i="5"/>
  <c r="G42" i="3"/>
  <c r="G36" s="1"/>
  <c r="G312"/>
  <c r="D36" i="5"/>
  <c r="D35" s="1"/>
  <c r="D226" i="6"/>
  <c r="F227"/>
  <c r="F226" s="1"/>
  <c r="F225" s="1"/>
  <c r="F224" s="1"/>
  <c r="F223" s="1"/>
  <c r="G323" i="3"/>
  <c r="D38" i="5"/>
  <c r="D37" s="1"/>
  <c r="C17"/>
  <c r="C16" s="1"/>
  <c r="D161" i="6"/>
  <c r="F162"/>
  <c r="F161" s="1"/>
  <c r="D200"/>
  <c r="F104"/>
  <c r="F103" s="1"/>
  <c r="F179"/>
  <c r="E11" i="5"/>
  <c r="F267" i="3"/>
  <c r="F266" s="1"/>
  <c r="C31" i="5" s="1"/>
  <c r="F296" i="3"/>
  <c r="F295" s="1"/>
  <c r="F294" s="1"/>
  <c r="G296"/>
  <c r="G295" s="1"/>
  <c r="G294" s="1"/>
  <c r="H267"/>
  <c r="H266" s="1"/>
  <c r="G267"/>
  <c r="G266" s="1"/>
  <c r="D31" i="5" s="1"/>
  <c r="D30" s="1"/>
  <c r="H43" i="3"/>
  <c r="F90"/>
  <c r="G241"/>
  <c r="G240" s="1"/>
  <c r="G90"/>
  <c r="H316"/>
  <c r="H315" s="1"/>
  <c r="H314" s="1"/>
  <c r="H313" s="1"/>
  <c r="H312" s="1"/>
  <c r="F241"/>
  <c r="F240" s="1"/>
  <c r="H241"/>
  <c r="H240" s="1"/>
  <c r="H239" s="1"/>
  <c r="H296"/>
  <c r="H295" s="1"/>
  <c r="H294" s="1"/>
  <c r="H293" s="1"/>
  <c r="H91"/>
  <c r="F230" l="1"/>
  <c r="C27" i="5"/>
  <c r="C26" s="1"/>
  <c r="E26" s="1"/>
  <c r="D225" i="6"/>
  <c r="D224" s="1"/>
  <c r="D223" s="1"/>
  <c r="F29"/>
  <c r="D28"/>
  <c r="F28" s="1"/>
  <c r="F121"/>
  <c r="F231"/>
  <c r="D56"/>
  <c r="F56" s="1"/>
  <c r="D204"/>
  <c r="F204" s="1"/>
  <c r="F205"/>
  <c r="D199"/>
  <c r="F200"/>
  <c r="D8"/>
  <c r="F273" i="3"/>
  <c r="F175"/>
  <c r="F157" s="1"/>
  <c r="H195"/>
  <c r="H193"/>
  <c r="H194"/>
  <c r="F36"/>
  <c r="C13" i="5" s="1"/>
  <c r="F312" i="3"/>
  <c r="D17" i="5"/>
  <c r="D16" s="1"/>
  <c r="G98" i="3"/>
  <c r="H98" s="1"/>
  <c r="D49" i="6"/>
  <c r="D48" s="1"/>
  <c r="G265" i="3"/>
  <c r="F49" i="6"/>
  <c r="F48" s="1"/>
  <c r="F239" i="3"/>
  <c r="C29" i="5"/>
  <c r="F293" i="3"/>
  <c r="C34" i="5"/>
  <c r="G293" i="3"/>
  <c r="D34" i="5"/>
  <c r="D33" s="1"/>
  <c r="C35"/>
  <c r="E35" s="1"/>
  <c r="E36"/>
  <c r="G239" i="3"/>
  <c r="D29" i="5"/>
  <c r="D28" s="1"/>
  <c r="C19"/>
  <c r="E19" s="1"/>
  <c r="E20"/>
  <c r="E37"/>
  <c r="D158" i="6"/>
  <c r="D157" s="1"/>
  <c r="D156" s="1"/>
  <c r="H42" i="3"/>
  <c r="G10"/>
  <c r="D13" i="5"/>
  <c r="D9" s="1"/>
  <c r="G145" i="3"/>
  <c r="D25" i="5"/>
  <c r="D22" s="1"/>
  <c r="F89" i="3"/>
  <c r="C15" i="5"/>
  <c r="G89" i="3"/>
  <c r="D15" i="5"/>
  <c r="D14" s="1"/>
  <c r="E31"/>
  <c r="E27"/>
  <c r="E38"/>
  <c r="F158" i="6"/>
  <c r="F157" s="1"/>
  <c r="F156" s="1"/>
  <c r="D19" i="4"/>
  <c r="D12" s="1"/>
  <c r="C19"/>
  <c r="C12" s="1"/>
  <c r="E12" l="1"/>
  <c r="D198" i="6"/>
  <c r="D8" i="5"/>
  <c r="F10" i="3"/>
  <c r="H36"/>
  <c r="H10" s="1"/>
  <c r="D120" i="6"/>
  <c r="F120" s="1"/>
  <c r="F199"/>
  <c r="G9" i="3"/>
  <c r="H175"/>
  <c r="C24" i="5"/>
  <c r="E24" s="1"/>
  <c r="F272" i="3"/>
  <c r="H273"/>
  <c r="C25" i="5"/>
  <c r="E25" s="1"/>
  <c r="E17"/>
  <c r="E16"/>
  <c r="C33"/>
  <c r="E33" s="1"/>
  <c r="E34"/>
  <c r="C14"/>
  <c r="E14" s="1"/>
  <c r="E15"/>
  <c r="E13"/>
  <c r="C9"/>
  <c r="E29"/>
  <c r="C28"/>
  <c r="E28" s="1"/>
  <c r="E25" i="2"/>
  <c r="E22"/>
  <c r="E21"/>
  <c r="E20"/>
  <c r="E19"/>
  <c r="E18"/>
  <c r="E17"/>
  <c r="E16"/>
  <c r="D15"/>
  <c r="C15"/>
  <c r="D24"/>
  <c r="C24"/>
  <c r="F198" i="6" l="1"/>
  <c r="D197"/>
  <c r="C22" i="5"/>
  <c r="E22" s="1"/>
  <c r="F145" i="3"/>
  <c r="H157"/>
  <c r="H145" s="1"/>
  <c r="C32" i="5"/>
  <c r="H272" i="3"/>
  <c r="H265" s="1"/>
  <c r="F265"/>
  <c r="E9" i="5"/>
  <c r="E24" i="2"/>
  <c r="E15"/>
  <c r="D13"/>
  <c r="C13"/>
  <c r="F197" i="6" l="1"/>
  <c r="D7"/>
  <c r="F7" s="1"/>
  <c r="F9" i="3"/>
  <c r="H9" s="1"/>
  <c r="E32" i="5"/>
  <c r="C30"/>
  <c r="C8" s="1"/>
  <c r="E8" s="1"/>
  <c r="E13" i="2"/>
  <c r="E30" i="5" l="1"/>
</calcChain>
</file>

<file path=xl/sharedStrings.xml><?xml version="1.0" encoding="utf-8"?>
<sst xmlns="http://schemas.openxmlformats.org/spreadsheetml/2006/main" count="2308" uniqueCount="412">
  <si>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</si>
  <si>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</si>
  <si>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</si>
  <si>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</si>
  <si>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</si>
  <si>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</si>
  <si>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</si>
  <si>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</si>
  <si>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</si>
  <si>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</si>
  <si>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</si>
  <si>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</si>
  <si>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</si>
  <si>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</si>
  <si>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</si>
  <si>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</si>
  <si>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</si>
  <si>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000 1 14 00000 00 0000 000</t>
  </si>
  <si>
    <t>000 1 16 00000 00 0000 000</t>
  </si>
  <si>
    <t>000 2 00 00000 00 0000 000</t>
  </si>
  <si>
    <t>000 2 02 00000 00 0000 000</t>
  </si>
  <si>
    <t>Расходы бюджета - всего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</si>
  <si>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</si>
  <si>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</si>
  <si>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000 01 05 00 00 00 0000 000</t>
  </si>
  <si>
    <t>увеличение остатков средств, всего</t>
  </si>
  <si>
    <t>000 01 05 00 00 00 0000 500</t>
  </si>
  <si>
    <t>X</t>
  </si>
  <si>
    <t>уменьшение остатков средств, всего</t>
  </si>
  <si>
    <t>000 01 05 00 00 00 0000 600</t>
  </si>
  <si>
    <t>#R/D</t>
  </si>
  <si>
    <t>Приложение 1</t>
  </si>
  <si>
    <t>к постановлению администрации муниципального образования "Городское поселение "Город Ермолино"</t>
  </si>
  <si>
    <t>Исполнение доходов бюджета</t>
  </si>
  <si>
    <t>муниципального образования "Городское поселение "Город Ермолино"</t>
  </si>
  <si>
    <t>Исполнение источников внутреннего финансирования дефицита бюджета</t>
  </si>
  <si>
    <t>Налоговые и неналоговые доходы</t>
  </si>
  <si>
    <t>Налоги на прибыль, доходы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</si>
  <si>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</si>
  <si>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Налоги на товары (работы, услуги) реализуемые на территории Российской Федерации) </t>
  </si>
  <si>
    <t>Налоги на имущество</t>
  </si>
  <si>
    <t>Доходы от использования имущества, находящегося в государственной и муниципальной 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</si>
  <si>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</si>
  <si>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</si>
  <si>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</si>
  <si>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</si>
  <si>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</si>
  <si>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</si>
  <si>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</si>
  <si>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</si>
  <si>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Основное мероприятие "Повышение качества управления муниципальными финансами"</t>
  </si>
  <si>
    <t>Основное мероприятие "Подготовка населения в области обеспечения безопасности жизнедеятельности"</t>
  </si>
  <si>
    <t>Основное мероприятие "Приведение сети автомобильных дорог в соответствие с нормативными требованиями"</t>
  </si>
  <si>
    <t>3</t>
  </si>
  <si>
    <t>Муниципальная программа "Совершенствование системы муниципального управления МО "Городское поселение "Г. Ермолино"</t>
  </si>
  <si>
    <t>Непрограммные мероприятия</t>
  </si>
  <si>
    <t>Основное мероприятие "Обеспечение комфортных условий проживания граждан"</t>
  </si>
  <si>
    <t>Основное мероприятие "Обеспечение рационального использования топливно-энергетических ресурсов"</t>
  </si>
  <si>
    <t>Основное мероприятие "Улучшение благоустройства города"</t>
  </si>
  <si>
    <t>Муниципальная программа "Развитие жилищной и коммунальной инфраструктуры"</t>
  </si>
  <si>
    <t>Муниципальная программа "Развитие культуры в городе Ермолино"</t>
  </si>
  <si>
    <t>Подпрограмма "Обеспечение деятельности МУК ДК "Полёт" муниципальной программы "Развитие культуры в городе Ермолино"</t>
  </si>
  <si>
    <t>Основное мероприятие "Создание условий для развития культуры"</t>
  </si>
  <si>
    <t>Подпрограмма "Обслуживание библиотек" муниципальной программы "Развитие культуры в городе Ермолино"</t>
  </si>
  <si>
    <t>Основное мероприятие "Создание условий для развития библиотечного обслуживания"</t>
  </si>
  <si>
    <t>Муниципальная программа "Доступная среда"</t>
  </si>
  <si>
    <t>Основное мероприятие" Обеспечение комфортных условий жизнедеятельности инвалидов и маломобильных категорий граждан"</t>
  </si>
  <si>
    <t>Основное мероприятие "Создание условий для информационного обеспечения населения"</t>
  </si>
  <si>
    <t>Муниципальная  программа "Совершенствование системы муниципального управления МО "Городское поселение "Г. Ермолино"</t>
  </si>
  <si>
    <t>Раздел, подраздел</t>
  </si>
  <si>
    <t>Наименование расходов</t>
  </si>
  <si>
    <t>АДМИНИСТРАЦИЯ МУНИЦИПАЛЬНОГО ОБРАЗОВАНИЯ "ГОРОДСКОЕ ПОСЕЛЕНИЕ "ГОРОД ЕРМОЛИНО"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</si>
  <si>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</si>
  <si>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</si>
  <si>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</si>
  <si>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</si>
  <si>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</si>
  <si>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</si>
  <si>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</si>
  <si>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</si>
  <si>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</si>
  <si>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</si>
  <si>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</si>
  <si>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</si>
  <si>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</si>
  <si>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</si>
  <si>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</si>
  <si>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</si>
  <si>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</si>
  <si>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</si>
  <si>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</si>
  <si>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</si>
  <si>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</si>
  <si>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</si>
  <si>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</si>
  <si>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</si>
  <si>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</si>
  <si>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</si>
  <si>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</si>
  <si>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</si>
  <si>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</si>
  <si>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</si>
  <si>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</si>
  <si>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</si>
  <si>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</si>
  <si>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</si>
  <si>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</si>
  <si>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</si>
  <si>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</si>
  <si>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</si>
  <si>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</si>
  <si>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</si>
  <si>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</si>
  <si>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</si>
  <si>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</si>
  <si>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</si>
  <si>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</si>
  <si>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</si>
  <si>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</si>
  <si>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</si>
  <si>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</si>
  <si>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</si>
  <si>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 xml:space="preserve">Периодическая печать и издательства 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</si>
  <si>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</si>
  <si>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</si>
  <si>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</si>
  <si>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</si>
  <si>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(в рублях)</t>
  </si>
  <si>
    <t>Наименование</t>
  </si>
  <si>
    <t>Целевая статья</t>
  </si>
  <si>
    <t>Группы и подгруппы видов расходов</t>
  </si>
  <si>
    <t>2</t>
  </si>
  <si>
    <t>6</t>
  </si>
  <si>
    <t>ВСЕГО РАСХОДОВ БЮДЖЕТА</t>
  </si>
  <si>
    <t>062</t>
  </si>
  <si>
    <t>ОБЩЕГОСУДАРСТВЕННЫЕ ВОПРОСЫ</t>
  </si>
  <si>
    <t>81 0 00 00000</t>
  </si>
  <si>
    <t>Депутаты представительного органа муниципального образования</t>
  </si>
  <si>
    <t>81 0 00 00420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</si>
  <si>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</si>
  <si>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</si>
  <si>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</si>
  <si>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</si>
  <si>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"Совершенствование системы муниципального управления муниципального образования "Городское поселение "Город Ермолино"</t>
  </si>
  <si>
    <t>68 0 00 00000</t>
  </si>
  <si>
    <t>68 0 01 00000</t>
  </si>
  <si>
    <t>Центральный аппарат</t>
  </si>
  <si>
    <t>68 0 01 00400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</si>
  <si>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</si>
  <si>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</si>
  <si>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</si>
  <si>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</si>
  <si>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</si>
  <si>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</si>
  <si>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</si>
  <si>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</si>
  <si>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главы администрации</t>
  </si>
  <si>
    <t>75 0 00 00000</t>
  </si>
  <si>
    <t>Глава местной администрации (исполнительно-распорядительного органа муниципального образования)</t>
  </si>
  <si>
    <t>75 0 00 00480</t>
  </si>
  <si>
    <t>Муниципальная программа "Безопасность жизнедеятельности на территории муниципального образования "Городское поселение "Город Ермолино"</t>
  </si>
  <si>
    <t>09 0 00 00000</t>
  </si>
  <si>
    <t>09 0 01 00000</t>
  </si>
  <si>
    <t>Резервный фонд местной администрации</t>
  </si>
  <si>
    <t>09 0 01 00600</t>
  </si>
  <si>
    <t>Резервные средства</t>
  </si>
  <si>
    <t>870</t>
  </si>
  <si>
    <t>Муниципальная программа "Кадровая политика в муниципальном образовании "Городское поселение "Город Ермолино""</t>
  </si>
  <si>
    <t>08 0 00 00000</t>
  </si>
  <si>
    <t>Основное мероприятие" Повышение  социальной защиты и привлекательности службы в органах местного самоуправления"</t>
  </si>
  <si>
    <t>08 0 01 00000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</si>
  <si>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</si>
  <si>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</si>
  <si>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</si>
  <si>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08 0 01 08020</t>
  </si>
  <si>
    <t>Закупка товаров, работ и услуг для государственных (муниципальных) нужд</t>
  </si>
  <si>
    <t>Муниципальная программа "Проведение праздничных мероприятий на территории муниципального образования "Городское поселение "Город Ермолино"</t>
  </si>
  <si>
    <t>27 0 00 00000</t>
  </si>
  <si>
    <t>Основное мероприятие "Проведение мероприятий в честь Дня города Ермолино"</t>
  </si>
  <si>
    <t>27 0 01 00000</t>
  </si>
  <si>
    <t>Мероприятия по проведению Дня города Ермолино</t>
  </si>
  <si>
    <t>27 0 01 27010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</si>
  <si>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</si>
  <si>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</si>
  <si>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</si>
  <si>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</si>
  <si>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"Проведение мероприятий в честь Дня Победы в Великой Отечественной войне 1941-1945гг."</t>
  </si>
  <si>
    <t>27 0 02 00000</t>
  </si>
  <si>
    <t>Празднование  Дня Победы в Великой Отечественной войне 1941-1945гг.</t>
  </si>
  <si>
    <t>27 0 02 27020</t>
  </si>
  <si>
    <t>Основное мероприятие "Проведение прочих мероприятий"</t>
  </si>
  <si>
    <t>27 0 04 00000</t>
  </si>
  <si>
    <t>Проведение прочих праздничных мероприятий</t>
  </si>
  <si>
    <t>27 0 04 27070</t>
  </si>
  <si>
    <t>Муниципальная программа "Управление имущественным комплексом муниципального образования "Городское поселение "Город Ермолино"</t>
  </si>
  <si>
    <t>38 0 00 00000</t>
  </si>
  <si>
    <t>Основное мероприятие "Мероприятия по управлению имущественным комплексом муниципального образования "Городское поселение "Город Ермолино"</t>
  </si>
  <si>
    <t>38 0 01 00000</t>
  </si>
  <si>
    <t>Мероприятия по эффективному использованию муниципального имущества</t>
  </si>
  <si>
    <t>Муниципальная  программа "Муниципальная поддержка и развитие малого и среднего предпринимательства на территории муниципального образования "Городское поселение "Город Ермолино"</t>
  </si>
  <si>
    <t>44 0 00 00000</t>
  </si>
  <si>
    <t>Основное мероприятие "Создание условий для развития малого и среднего предпринимательства"</t>
  </si>
  <si>
    <t>44 0 01 00000</t>
  </si>
  <si>
    <t>Поддержка и развитие малого и среднего предпринимательства</t>
  </si>
  <si>
    <t>44 0 01 44040</t>
  </si>
  <si>
    <t>Выполнение других обязательств государства</t>
  </si>
  <si>
    <t>68 0 01 00920</t>
  </si>
  <si>
    <t>НАЦИОНАЛЬНАЯ ОБОРОНА</t>
  </si>
  <si>
    <t>Непрограммные расходы Федеральных и областных органов исполнительной власти</t>
  </si>
  <si>
    <t>88 0 00 00000</t>
  </si>
  <si>
    <t>88 8 00 00000</t>
  </si>
  <si>
    <t>Осуществление первичного воинского учета на территориях, где отсутствуют военные комиссариаты</t>
  </si>
  <si>
    <t>88 8 00 51180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</si>
  <si>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</si>
  <si>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чрезвычайных ситуаций</t>
  </si>
  <si>
    <t>09 0 01 09020</t>
  </si>
  <si>
    <t>Расходы на обеспечение деятельности ЕДДС</t>
  </si>
  <si>
    <t>09 0 01 09050</t>
  </si>
  <si>
    <t>Расходы на обеспечение деятельности ДНД</t>
  </si>
  <si>
    <t>09 0 01 09060</t>
  </si>
  <si>
    <t>НАЦИОНАЛЬНАЯ ЭКОНОМИКА</t>
  </si>
  <si>
    <t>Муниципальная программа "Развитие дорожного хозяйства муниципального образования "Городское поселение "Город Ермолино"</t>
  </si>
  <si>
    <t>24 0 00 00000</t>
  </si>
  <si>
    <t>24 0 01 00000</t>
  </si>
  <si>
    <t>Содержание сети автомобильных дорог</t>
  </si>
  <si>
    <t>24 0 01 24010</t>
  </si>
  <si>
    <t>Организация безопасности дорожного движения</t>
  </si>
  <si>
    <t>24 0 01 24040</t>
  </si>
  <si>
    <t>Содержание, ремонт и капитальный ремонт сети автомобильных дорог за счет средств дорожного фонда</t>
  </si>
  <si>
    <t>24 0 01 24050</t>
  </si>
  <si>
    <t>Реализация мероприятий в области земельных отношений и инвентаризации объектов</t>
  </si>
  <si>
    <t>38 0 01 38050</t>
  </si>
  <si>
    <t>ЖИЛИЩНО-КОММУНАЛЬНОЕ ХОЗЯЙСТВО</t>
  </si>
  <si>
    <t>05 0 00 00000</t>
  </si>
  <si>
    <t>05 0 01 00000</t>
  </si>
  <si>
    <t>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</t>
  </si>
  <si>
    <t>05 0 01 05020</t>
  </si>
  <si>
    <t>Компенсация части расходов граждан на оплату коммунальной услуги за тепловую энергию</t>
  </si>
  <si>
    <t>05 0 01 05100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</si>
  <si>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</si>
  <si>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</si>
  <si>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"Энергосбережение и повышение энергетической эффективности в системах коммунальной инфраструктуры"</t>
  </si>
  <si>
    <t>30 0 00 00000</t>
  </si>
  <si>
    <t>30 0 01 00000</t>
  </si>
  <si>
    <t>Организация теплоснабжения</t>
  </si>
  <si>
    <t>30 0 01 90040</t>
  </si>
  <si>
    <t>Организация систем индивидуального поквартирного теплоснабжения</t>
  </si>
  <si>
    <t>30 0 01 90080</t>
  </si>
  <si>
    <t>Муниципальная программа "Благоустройство территории муниципального образования "Городское поселение "Город Ермолино"</t>
  </si>
  <si>
    <t>19 0 00 00000</t>
  </si>
  <si>
    <t>19 0 01 00000</t>
  </si>
  <si>
    <t>Уличное освещение</t>
  </si>
  <si>
    <t>19 0 01 19010</t>
  </si>
  <si>
    <t>Организация ритуальных услуг и содержание мест захоронения</t>
  </si>
  <si>
    <t>19 0 01 19030</t>
  </si>
  <si>
    <t>Содержание зеленого хозяйства</t>
  </si>
  <si>
    <t>19 0 01 19040</t>
  </si>
  <si>
    <t>Организация сбора и вывоза бытовых отходов и мусора</t>
  </si>
  <si>
    <t>19 0 01 19050</t>
  </si>
  <si>
    <t>Прочие мероприятия по благоустройству</t>
  </si>
  <si>
    <t>19 0 01 19060</t>
  </si>
  <si>
    <t>Основное мероприятие "Проведение мероприятий в честь Дня Победы в Великой Отечественной войне 1941-1945 гг."</t>
  </si>
  <si>
    <t>ОБРАЗОВАНИЕ</t>
  </si>
  <si>
    <t>Муниципальная программа "Молодёжь"</t>
  </si>
  <si>
    <t>46 0 00 00000</t>
  </si>
  <si>
    <t>Основное мероприятие "Создание условий для адаптации молодёжи в современном обществе"</t>
  </si>
  <si>
    <t>46 0 01 00000</t>
  </si>
  <si>
    <t>Вовлечение молодежи в социальную политику</t>
  </si>
  <si>
    <t>46 0 01 46010</t>
  </si>
  <si>
    <t>КУЛЬТУРА И КИНЕМАТОГРАФИЯ</t>
  </si>
  <si>
    <t>Культура</t>
  </si>
  <si>
    <t>11 0 00 00000</t>
  </si>
  <si>
    <t>11 1 00 00000</t>
  </si>
  <si>
    <t>11 1 01 00000</t>
  </si>
  <si>
    <t>Расходы на обеспечение деятельности муниципальных учреждений</t>
  </si>
  <si>
    <t>11 1 01 00590</t>
  </si>
  <si>
    <t>Расходы на выплаты персоналу казенных учреждений</t>
  </si>
  <si>
    <t>110</t>
  </si>
  <si>
    <t>Мероприятия по развитию материально-технической базы</t>
  </si>
  <si>
    <t>11 1 01 11010</t>
  </si>
  <si>
    <t>Организация и проведение культурно - досуговых мероприятий</t>
  </si>
  <si>
    <t>11 1 01 11110</t>
  </si>
  <si>
    <t>11 2 00 00000</t>
  </si>
  <si>
    <t>11 2 01 00000</t>
  </si>
  <si>
    <t>11 2 01 00590</t>
  </si>
  <si>
    <t>11 2 01 11010</t>
  </si>
  <si>
    <t>СОЦИАЛЬНАЯ ПОЛИТИКА</t>
  </si>
  <si>
    <t>Муниципальная программа "Развитие систем социального обслуживания населения муниципального образования "Городское поселение "Город Ермолино"</t>
  </si>
  <si>
    <t>03 0 00 00000</t>
  </si>
  <si>
    <t>Основное мероприятие "Улучшение качества жизни пожилых людей, инвалидов, малоимущих семей и иных категорий граждан"</t>
  </si>
  <si>
    <t>03 0 01 00000</t>
  </si>
  <si>
    <t>Осуществление мер социальной поддержки малообеспеченных граждан, пенсионеров и инвалидов</t>
  </si>
  <si>
    <t>03 0 01 03023</t>
  </si>
  <si>
    <t>Специальные расходы</t>
  </si>
  <si>
    <t>880</t>
  </si>
  <si>
    <t xml:space="preserve"> Проведение мероприятий для граждан пожилого возраста, инвалидов и других категорий граждан</t>
  </si>
  <si>
    <t>03 0 01 03033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</si>
  <si>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</si>
  <si>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03 0 01 79210</t>
  </si>
  <si>
    <t>Межбюджетные трансферты</t>
  </si>
  <si>
    <t>500</t>
  </si>
  <si>
    <t>Иные межбюджетные трансферты</t>
  </si>
  <si>
    <t>540</t>
  </si>
  <si>
    <t>Единовременная адресная помощь ветеранам ВОВ</t>
  </si>
  <si>
    <t>27 0 02 27030</t>
  </si>
  <si>
    <t>04 0 00 00000</t>
  </si>
  <si>
    <t>04 0 01 00000</t>
  </si>
  <si>
    <t>Мероприятия, способствующие улучшению жизнедеятельности инвалидов и лиц с ограниченными возможностями здоровья</t>
  </si>
  <si>
    <t>04 0 01 04020</t>
  </si>
  <si>
    <t>ФИЗИЧЕСКАЯ КУЛЬТУРА И СПОРТ</t>
  </si>
  <si>
    <t>Физическая культура</t>
  </si>
  <si>
    <t>Муниципальная программа "Развития физической культуры и спорта на территории МО "Городское поселение "Г. Ермолино"</t>
  </si>
  <si>
    <t>13 0 00 00000</t>
  </si>
  <si>
    <t>Основное мероприятие "Создание условий для благоприятной адаптации молодежи в современном обществе"</t>
  </si>
  <si>
    <t>13 0 01 00000</t>
  </si>
  <si>
    <t>13 0 01 00590</t>
  </si>
  <si>
    <t xml:space="preserve">Организация и проведение спортивно-массовых, физкультурных и спортивных мероприятий </t>
  </si>
  <si>
    <t>13 0 01 13010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</si>
  <si>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</si>
  <si>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</si>
  <si>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СРЕДСТВА МАССОВОЙ ИНФОРМАЦИИ</t>
  </si>
  <si>
    <t>Периодическая печать и издательства</t>
  </si>
  <si>
    <t>Муниципальная программа "Развитие и деятельность средств массовой информации на территории муниципального образования "Городское поселение "Город  Ермолино"</t>
  </si>
  <si>
    <t>23 0 00 00000</t>
  </si>
  <si>
    <t>23 0 01 00000</t>
  </si>
  <si>
    <t>23 0 01 00590</t>
  </si>
  <si>
    <t>ОБСЛУЖИВАНИЕ ГОСУДАРСТВЕННОГО И МУНИЦИПАЛЬНОГО ДОЛГА</t>
  </si>
  <si>
    <t>Процентные платежи по муниципальному долгу</t>
  </si>
  <si>
    <t>68 0 01 00650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</si>
  <si>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</si>
  <si>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</si>
  <si>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</si>
  <si>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</si>
  <si>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исполнено</t>
  </si>
  <si>
    <t>7</t>
  </si>
  <si>
    <t>8</t>
  </si>
  <si>
    <t>РАСХОДЫ БЮДЖЕТА - ВСЕГО</t>
  </si>
  <si>
    <t>Стимулирование глав администраций</t>
  </si>
  <si>
    <t>72 8 00 00530</t>
  </si>
  <si>
    <t>Расходы на выплаты персоналу государственных (муниципальных) органов</t>
  </si>
  <si>
    <t>Стимулирование руководителей исполнительно-распорядительных органов муниципальных образований области</t>
  </si>
  <si>
    <t xml:space="preserve"> 88 8 00 00530</t>
  </si>
  <si>
    <t>38 0 01 98030</t>
  </si>
  <si>
    <t>38 0 01 98050</t>
  </si>
  <si>
    <t>1006</t>
  </si>
  <si>
    <t xml:space="preserve">Ведомственная структура исполнения расходной части бюджета </t>
  </si>
  <si>
    <t>Другие вопросы в области социальной политики</t>
  </si>
  <si>
    <t>Код главного распорядителя бюджетных средств</t>
  </si>
  <si>
    <t>Празднование  Дня Победы в Великой Отечественной войне 1941-1945 гг.</t>
  </si>
  <si>
    <t>Исполнение расходов бюджета  муниципального  образования "Городское поселение "Город Ермолино" по разделам и подразделам классификации расходов бюджета</t>
  </si>
  <si>
    <t>Исполнение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</si>
  <si>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Обеспечение пожарной безопасности</t>
  </si>
  <si>
    <t>0310</t>
  </si>
  <si>
    <t>Основные мероприятия "Подготовка населения в области обеспечения безопасности жизнедеятельности"</t>
  </si>
  <si>
    <t>Реализация мероприятий по обеспечению пожарной безопасности на территории поселения</t>
  </si>
  <si>
    <t>09 0 01 09090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</si>
  <si>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</si>
  <si>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 муниципальных) органов</t>
  </si>
  <si>
    <t>003</t>
  </si>
  <si>
    <t>Ремонт и капитальный ремонт сети автомобильных дорог</t>
  </si>
  <si>
    <t>24 0 01 24020</t>
  </si>
  <si>
    <t>05 0 02 05050</t>
  </si>
  <si>
    <t xml:space="preserve">  "Ремонт и содержание водопроводных и канализационных сетей"</t>
  </si>
  <si>
    <t>Основное мероприятие "Обеспечение качественными коммунальными услугами"</t>
  </si>
  <si>
    <t>05 0 02 00000</t>
  </si>
  <si>
    <t>19 0 01 00720</t>
  </si>
  <si>
    <t>Развитие общественной инфраструктуры муниципальных образований, основанное на местных инициативах</t>
  </si>
  <si>
    <t>Муниципальная программа "Формирование современной городской среды"</t>
  </si>
  <si>
    <t>20 0 00 00000</t>
  </si>
  <si>
    <t xml:space="preserve"> Обеспечение финансовой устойчивости муниципальных образований Калужской области</t>
  </si>
  <si>
    <t>20 0 01 00250</t>
  </si>
  <si>
    <t>20 0 01 00000</t>
  </si>
  <si>
    <t>Основное мероприятие «Повышение уровня комфортности современной городской среды»</t>
  </si>
  <si>
    <t xml:space="preserve">  МЕЖБЮДЖЕТНЫЕ ТРАНСФЕРТЫ ОБЩЕГО ХАРАКТЕРА БЮДЖЕТАМ БЮДЖЕТНОЙ СИСТЕМЫ РОССИЙСКОЙ ФЕДЕРАЦИИ</t>
  </si>
  <si>
    <t>1400</t>
  </si>
  <si>
    <t>1403</t>
  </si>
  <si>
    <t xml:space="preserve"> Прочие межбюджетные трансферты общего характера</t>
  </si>
  <si>
    <t xml:space="preserve"> Муниципальная программа "Совершенствование системы муниципального управления муниципального образования "Городское поселение "Город Ермолино"</t>
  </si>
  <si>
    <t>Реализация приоритетных проектов развития общественной инфраструктуры муниципальных образований</t>
  </si>
  <si>
    <t>68 0 01 00721</t>
  </si>
  <si>
    <t xml:space="preserve">  Муниципальная программа "Управление имущественным комплексом муниципального образования "Городское поселение "Город Ермолино"</t>
  </si>
  <si>
    <t xml:space="preserve">  Реализация мероприятий в области земельных отношений и инвентаризации объектов</t>
  </si>
  <si>
    <t xml:space="preserve">  Межбюджетные трансферты общего характера бюджетам бюджетной системы Российской Федерации</t>
  </si>
  <si>
    <t>000 01 02 00 00 00 0000 700</t>
  </si>
  <si>
    <t>000 01 02 00 00 00 0000 800</t>
  </si>
  <si>
    <t>000 01 03 00 00 00 0000 800</t>
  </si>
  <si>
    <t>источники внутреннего финансирования бюджета</t>
  </si>
  <si>
    <t>изменение остатков средств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</si>
  <si>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</si>
  <si>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</si>
  <si>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</si>
  <si>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от 25 июля 2018 года № 180</t>
  </si>
  <si>
    <r>
      <t xml:space="preserve">за </t>
    </r>
    <r>
      <rPr>
        <b/>
        <sz val="12"/>
        <color rgb="FF0000CC"/>
        <rFont val="Times New Roman"/>
        <family val="1"/>
        <charset val="204"/>
      </rPr>
      <t>январь - июнь</t>
    </r>
    <r>
      <rPr>
        <b/>
        <sz val="12"/>
        <rFont val="Times New Roman"/>
        <family val="1"/>
        <charset val="204"/>
      </rPr>
      <t xml:space="preserve"> 2018 года</t>
    </r>
  </si>
  <si>
    <t>830</t>
  </si>
  <si>
    <t>Исполнение судебных актов</t>
  </si>
  <si>
    <t>05 0 01 19080</t>
  </si>
  <si>
    <t xml:space="preserve">  Организация в границах поселений электро-, тепло-, газо-, водоснабжения и водоотведения на территории Боровского района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</si>
  <si>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</si>
  <si>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</si>
  <si>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05 0 02 00721</t>
  </si>
  <si>
    <t xml:space="preserve">  Реализация приоритетных проектов развития общественной инфраструктуры муниципальных образований</t>
  </si>
  <si>
    <t>30 0 01 S9110</t>
  </si>
  <si>
    <t xml:space="preserve">  Мероприятия, направленные на энергосбережение и повышение энергоэффективности в Калужской области</t>
  </si>
  <si>
    <t>19 0 01 S0240</t>
  </si>
  <si>
    <t>20 0 01 L5550</t>
  </si>
  <si>
    <t xml:space="preserve">  Поддержка государственных программ субъектов Российской Федерации и муниципальных программ формирования современной городской среды</t>
  </si>
  <si>
    <t>20 0 01 S5550</t>
  </si>
  <si>
    <t xml:space="preserve">  Благоустройство дворовых территорий многоквартирных домов и территорий соответствующего функционального назначения</t>
  </si>
  <si>
    <t xml:space="preserve">  Межбюджетные трансферты</t>
  </si>
  <si>
    <t xml:space="preserve">  Иные межбюджетные трансферты</t>
  </si>
  <si>
    <r>
      <t xml:space="preserve">за </t>
    </r>
    <r>
      <rPr>
        <b/>
        <sz val="11"/>
        <color rgb="FF0000CC"/>
        <rFont val="Times New Roman"/>
        <family val="1"/>
        <charset val="204"/>
      </rPr>
      <t>январь - июнь</t>
    </r>
    <r>
      <rPr>
        <b/>
        <sz val="11"/>
        <rFont val="Times New Roman"/>
        <family val="1"/>
        <charset val="204"/>
      </rPr>
      <t xml:space="preserve"> 2018 года</t>
    </r>
  </si>
  <si>
    <r>
      <t>за</t>
    </r>
    <r>
      <rPr>
        <b/>
        <sz val="12"/>
        <color rgb="FF0000CC"/>
        <rFont val="Times New Roman"/>
        <family val="1"/>
        <charset val="204"/>
      </rPr>
      <t xml:space="preserve"> январь - июнь</t>
    </r>
    <r>
      <rPr>
        <b/>
        <sz val="12"/>
        <rFont val="Times New Roman"/>
        <family val="1"/>
        <charset val="204"/>
      </rPr>
      <t xml:space="preserve"> 2018 года</t>
    </r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</si>
</sst>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;\-#,##0;#,##0"/>
  </numFmts>
  <fonts count="33"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C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color indexed="32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38">
    <xf numFmtId="0" fontId="0" fillId="0" borderId="0"/>
    <xf numFmtId="0" fontId="4" fillId="0" borderId="1"/>
    <xf numFmtId="0" fontId="2" fillId="0" borderId="2">
      <alignment horizontal="center"/>
    </xf>
    <xf numFmtId="0" fontId="5" fillId="0" borderId="1">
      <alignment horizontal="right"/>
    </xf>
    <xf numFmtId="49" fontId="5" fillId="0" borderId="1"/>
    <xf numFmtId="0" fontId="1" fillId="0" borderId="1"/>
    <xf numFmtId="0" fontId="6" fillId="0" borderId="1"/>
    <xf numFmtId="0" fontId="6" fillId="0" borderId="5"/>
    <xf numFmtId="0" fontId="2" fillId="0" borderId="6">
      <alignment horizontal="center"/>
    </xf>
    <xf numFmtId="0" fontId="5" fillId="0" borderId="7">
      <alignment horizontal="right"/>
    </xf>
    <xf numFmtId="0" fontId="2" fillId="0" borderId="1"/>
    <xf numFmtId="0" fontId="2" fillId="0" borderId="8">
      <alignment horizontal="right"/>
    </xf>
    <xf numFmtId="49" fontId="2" fillId="0" borderId="9">
      <alignment horizontal="center"/>
    </xf>
    <xf numFmtId="0" fontId="5" fillId="0" borderId="10">
      <alignment horizontal="right"/>
    </xf>
    <xf numFmtId="0" fontId="7" fillId="0" borderId="1"/>
    <xf numFmtId="164" fontId="2" fillId="0" borderId="11">
      <alignment horizontal="center"/>
    </xf>
    <xf numFmtId="0" fontId="2" fillId="0" borderId="1">
      <alignment horizontal="left"/>
    </xf>
    <xf numFmtId="49" fontId="2" fillId="0" borderId="1"/>
    <xf numFmtId="49" fontId="2" fillId="0" borderId="8">
      <alignment horizontal="right" vertical="center"/>
    </xf>
    <xf numFmtId="49" fontId="2" fillId="0" borderId="11">
      <alignment horizontal="center" vertical="center"/>
    </xf>
    <xf numFmtId="49" fontId="2" fillId="0" borderId="11">
      <alignment horizontal="center"/>
    </xf>
    <xf numFmtId="49" fontId="2" fillId="0" borderId="8">
      <alignment horizontal="right"/>
    </xf>
    <xf numFmtId="0" fontId="2" fillId="0" borderId="4">
      <alignment horizontal="left"/>
    </xf>
    <xf numFmtId="49" fontId="2" fillId="0" borderId="4"/>
    <xf numFmtId="49" fontId="2" fillId="0" borderId="8"/>
    <xf numFmtId="49" fontId="2" fillId="0" borderId="12">
      <alignment horizontal="center"/>
    </xf>
    <xf numFmtId="0" fontId="1" fillId="0" borderId="2">
      <alignment horizontal="center"/>
    </xf>
    <xf numFmtId="0" fontId="1" fillId="0" borderId="1">
      <alignment horizontal="center"/>
    </xf>
    <xf numFmtId="0" fontId="4" fillId="0" borderId="13"/>
    <xf numFmtId="0" fontId="4" fillId="0" borderId="7"/>
    <xf numFmtId="0" fontId="2" fillId="0" borderId="3">
      <alignment horizontal="center" vertical="center"/>
    </xf>
    <xf numFmtId="0" fontId="2" fillId="0" borderId="6">
      <alignment horizontal="center" vertical="center"/>
    </xf>
    <xf numFmtId="49" fontId="2" fillId="0" borderId="6">
      <alignment horizontal="center" vertical="center"/>
    </xf>
    <xf numFmtId="0" fontId="2" fillId="0" borderId="14">
      <alignment horizontal="left" wrapText="1"/>
    </xf>
    <xf numFmtId="49" fontId="2" fillId="0" borderId="15">
      <alignment horizontal="center" wrapText="1"/>
    </xf>
    <xf numFmtId="49" fontId="2" fillId="0" borderId="16">
      <alignment horizontal="center"/>
    </xf>
    <xf numFmtId="4" fontId="2" fillId="0" borderId="16">
      <alignment horizontal="right" shrinkToFit="1"/>
    </xf>
    <xf numFmtId="0" fontId="2" fillId="0" borderId="17">
      <alignment horizontal="left" wrapText="1"/>
    </xf>
    <xf numFmtId="49" fontId="2" fillId="0" borderId="18">
      <alignment horizontal="center" shrinkToFit="1"/>
    </xf>
    <xf numFmtId="49" fontId="2" fillId="0" borderId="19">
      <alignment horizontal="center"/>
    </xf>
    <xf numFmtId="4" fontId="2" fillId="0" borderId="19">
      <alignment horizontal="right" shrinkToFit="1"/>
    </xf>
    <xf numFmtId="0" fontId="2" fillId="0" borderId="20">
      <alignment horizontal="left" wrapText="1" indent="2"/>
    </xf>
    <xf numFmtId="49" fontId="2" fillId="0" borderId="21">
      <alignment horizontal="center" shrinkToFit="1"/>
    </xf>
    <xf numFmtId="49" fontId="2" fillId="0" borderId="22">
      <alignment horizontal="center"/>
    </xf>
    <xf numFmtId="4" fontId="2" fillId="0" borderId="22">
      <alignment horizontal="right" shrinkToFit="1"/>
    </xf>
    <xf numFmtId="49" fontId="2" fillId="0" borderId="1">
      <alignment horizontal="right"/>
    </xf>
    <xf numFmtId="0" fontId="1" fillId="0" borderId="7">
      <alignment horizontal="center"/>
    </xf>
    <xf numFmtId="0" fontId="2" fillId="0" borderId="6">
      <alignment horizontal="center" vertical="center" shrinkToFit="1"/>
    </xf>
    <xf numFmtId="49" fontId="2" fillId="0" borderId="6">
      <alignment horizontal="center" vertical="center" shrinkToFit="1"/>
    </xf>
    <xf numFmtId="49" fontId="4" fillId="0" borderId="7"/>
    <xf numFmtId="49" fontId="4" fillId="0" borderId="1"/>
    <xf numFmtId="0" fontId="2" fillId="0" borderId="15">
      <alignment horizontal="center" shrinkToFit="1"/>
    </xf>
    <xf numFmtId="4" fontId="2" fillId="0" borderId="23">
      <alignment horizontal="right" shrinkToFit="1"/>
    </xf>
    <xf numFmtId="49" fontId="4" fillId="0" borderId="10"/>
    <xf numFmtId="0" fontId="2" fillId="0" borderId="18">
      <alignment horizontal="center" shrinkToFit="1"/>
    </xf>
    <xf numFmtId="165" fontId="2" fillId="0" borderId="19">
      <alignment horizontal="right" shrinkToFit="1"/>
    </xf>
    <xf numFmtId="165" fontId="2" fillId="0" borderId="24">
      <alignment horizontal="right" shrinkToFit="1"/>
    </xf>
    <xf numFmtId="0" fontId="2" fillId="0" borderId="25">
      <alignment horizontal="left" wrapText="1"/>
    </xf>
    <xf numFmtId="49" fontId="2" fillId="0" borderId="21">
      <alignment horizontal="center" wrapText="1"/>
    </xf>
    <xf numFmtId="49" fontId="2" fillId="0" borderId="22">
      <alignment horizontal="center" wrapText="1"/>
    </xf>
    <xf numFmtId="4" fontId="2" fillId="0" borderId="22">
      <alignment horizontal="right" wrapText="1"/>
    </xf>
    <xf numFmtId="4" fontId="2" fillId="0" borderId="20">
      <alignment horizontal="right" wrapText="1"/>
    </xf>
    <xf numFmtId="0" fontId="4" fillId="0" borderId="10">
      <alignment wrapText="1"/>
    </xf>
    <xf numFmtId="0" fontId="4" fillId="0" borderId="1">
      <alignment wrapText="1"/>
    </xf>
    <xf numFmtId="0" fontId="2" fillId="0" borderId="26">
      <alignment horizontal="left" wrapText="1"/>
    </xf>
    <xf numFmtId="49" fontId="2" fillId="0" borderId="27">
      <alignment horizontal="center" shrinkToFit="1"/>
    </xf>
    <xf numFmtId="49" fontId="2" fillId="0" borderId="28">
      <alignment horizontal="center"/>
    </xf>
    <xf numFmtId="4" fontId="2" fillId="0" borderId="28">
      <alignment horizontal="right" shrinkToFit="1"/>
    </xf>
    <xf numFmtId="49" fontId="2" fillId="0" borderId="29">
      <alignment horizontal="center"/>
    </xf>
    <xf numFmtId="0" fontId="4" fillId="0" borderId="10"/>
    <xf numFmtId="0" fontId="7" fillId="0" borderId="4"/>
    <xf numFmtId="0" fontId="7" fillId="0" borderId="30"/>
    <xf numFmtId="0" fontId="2" fillId="0" borderId="1">
      <alignment wrapText="1"/>
    </xf>
    <xf numFmtId="49" fontId="2" fillId="0" borderId="1">
      <alignment wrapText="1"/>
    </xf>
    <xf numFmtId="49" fontId="2" fillId="0" borderId="1">
      <alignment horizontal="center"/>
    </xf>
    <xf numFmtId="49" fontId="8" fillId="0" borderId="1"/>
    <xf numFmtId="0" fontId="2" fillId="0" borderId="2">
      <alignment horizontal="left"/>
    </xf>
    <xf numFmtId="49" fontId="2" fillId="0" borderId="2">
      <alignment horizontal="left"/>
    </xf>
    <xf numFmtId="0" fontId="2" fillId="0" borderId="2">
      <alignment horizontal="center" shrinkToFit="1"/>
    </xf>
    <xf numFmtId="49" fontId="2" fillId="0" borderId="2">
      <alignment horizontal="center" vertical="center" shrinkToFit="1"/>
    </xf>
    <xf numFmtId="49" fontId="4" fillId="0" borderId="2">
      <alignment shrinkToFit="1"/>
    </xf>
    <xf numFmtId="49" fontId="2" fillId="0" borderId="2">
      <alignment horizontal="right"/>
    </xf>
    <xf numFmtId="0" fontId="2" fillId="0" borderId="15">
      <alignment horizontal="center" vertical="center" shrinkToFit="1"/>
    </xf>
    <xf numFmtId="49" fontId="2" fillId="0" borderId="16">
      <alignment horizontal="center" vertical="center"/>
    </xf>
    <xf numFmtId="0" fontId="2" fillId="0" borderId="14">
      <alignment horizontal="left" wrapText="1" indent="2"/>
    </xf>
    <xf numFmtId="0" fontId="2" fillId="0" borderId="31">
      <alignment horizontal="center" vertical="center" shrinkToFit="1"/>
    </xf>
    <xf numFmtId="49" fontId="2" fillId="0" borderId="3">
      <alignment horizontal="center" vertical="center"/>
    </xf>
    <xf numFmtId="165" fontId="2" fillId="0" borderId="3">
      <alignment horizontal="right" vertical="center" shrinkToFit="1"/>
    </xf>
    <xf numFmtId="165" fontId="2" fillId="0" borderId="26">
      <alignment horizontal="right" vertical="center" shrinkToFit="1"/>
    </xf>
    <xf numFmtId="0" fontId="2" fillId="0" borderId="32">
      <alignment horizontal="left" wrapText="1"/>
    </xf>
    <xf numFmtId="4" fontId="2" fillId="0" borderId="3">
      <alignment horizontal="right" shrinkToFit="1"/>
    </xf>
    <xf numFmtId="4" fontId="2" fillId="0" borderId="26">
      <alignment horizontal="right" shrinkToFit="1"/>
    </xf>
    <xf numFmtId="0" fontId="2" fillId="0" borderId="17">
      <alignment horizontal="left" wrapText="1" indent="2"/>
    </xf>
    <xf numFmtId="0" fontId="9" fillId="0" borderId="26">
      <alignment wrapText="1"/>
    </xf>
    <xf numFmtId="0" fontId="9" fillId="0" borderId="26"/>
    <xf numFmtId="49" fontId="2" fillId="0" borderId="26">
      <alignment horizontal="center" shrinkToFit="1"/>
    </xf>
    <xf numFmtId="49" fontId="2" fillId="0" borderId="3">
      <alignment horizontal="center" vertical="center" shrinkToFit="1"/>
    </xf>
    <xf numFmtId="0" fontId="4" fillId="0" borderId="4">
      <alignment horizontal="left"/>
    </xf>
    <xf numFmtId="0" fontId="4" fillId="0" borderId="30">
      <alignment horizontal="left"/>
    </xf>
    <xf numFmtId="0" fontId="2" fillId="0" borderId="30"/>
    <xf numFmtId="49" fontId="4" fillId="0" borderId="30"/>
    <xf numFmtId="49" fontId="2" fillId="0" borderId="1">
      <alignment horizontal="left"/>
    </xf>
    <xf numFmtId="0" fontId="3" fillId="0" borderId="1">
      <alignment horizontal="center"/>
    </xf>
    <xf numFmtId="0" fontId="3" fillId="0" borderId="1"/>
    <xf numFmtId="49" fontId="3" fillId="0" borderId="1"/>
    <xf numFmtId="0" fontId="4" fillId="0" borderId="1">
      <alignment horizontal="left"/>
    </xf>
    <xf numFmtId="0" fontId="4" fillId="0" borderId="1">
      <alignment horizontal="center"/>
    </xf>
    <xf numFmtId="0" fontId="8" fillId="0" borderId="1">
      <alignment horizontal="left"/>
    </xf>
    <xf numFmtId="0" fontId="2" fillId="0" borderId="1">
      <alignment horizontal="center"/>
    </xf>
    <xf numFmtId="0" fontId="4" fillId="0" borderId="2"/>
    <xf numFmtId="0" fontId="4" fillId="0" borderId="4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4" fillId="2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3">
      <alignment horizontal="center" vertical="top" wrapText="1"/>
    </xf>
    <xf numFmtId="0" fontId="4" fillId="2" borderId="4"/>
    <xf numFmtId="0" fontId="2" fillId="0" borderId="2">
      <alignment horizontal="left" wrapText="1"/>
    </xf>
    <xf numFmtId="0" fontId="2" fillId="0" borderId="33">
      <alignment horizontal="left" wrapText="1"/>
    </xf>
    <xf numFmtId="49" fontId="2" fillId="0" borderId="3">
      <alignment horizontal="center" vertical="top" wrapText="1"/>
    </xf>
    <xf numFmtId="0" fontId="4" fillId="2" borderId="34"/>
    <xf numFmtId="0" fontId="4" fillId="2" borderId="35"/>
    <xf numFmtId="0" fontId="4" fillId="2" borderId="36"/>
    <xf numFmtId="0" fontId="4" fillId="2" borderId="37"/>
    <xf numFmtId="0" fontId="4" fillId="2" borderId="33"/>
    <xf numFmtId="0" fontId="4" fillId="2" borderId="2"/>
    <xf numFmtId="0" fontId="4" fillId="0" borderId="3">
      <alignment horizontal="left"/>
    </xf>
    <xf numFmtId="0" fontId="4" fillId="2" borderId="38"/>
    <xf numFmtId="0" fontId="2" fillId="0" borderId="2">
      <alignment horizontal="center" wrapText="1"/>
    </xf>
    <xf numFmtId="0" fontId="3" fillId="0" borderId="4">
      <alignment horizontal="center"/>
    </xf>
    <xf numFmtId="0" fontId="2" fillId="0" borderId="2">
      <alignment horizontal="center"/>
    </xf>
    <xf numFmtId="0" fontId="4" fillId="0" borderId="3">
      <alignment horizontal="left" wrapText="1"/>
    </xf>
    <xf numFmtId="0" fontId="29" fillId="0" borderId="1"/>
    <xf numFmtId="166" fontId="30" fillId="0" borderId="50">
      <alignment wrapText="1"/>
    </xf>
  </cellStyleXfs>
  <cellXfs count="200">
    <xf numFmtId="0" fontId="0" fillId="0" borderId="0" xfId="0"/>
    <xf numFmtId="0" fontId="12" fillId="0" borderId="1" xfId="0" applyNumberFormat="1" applyFont="1" applyBorder="1" applyAlignment="1">
      <alignment horizontal="center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14" fillId="0" borderId="13" xfId="28" applyNumberFormat="1" applyFont="1" applyProtection="1">
      <protection locked="0"/>
    </xf>
    <xf numFmtId="0" fontId="14" fillId="0" borderId="7" xfId="29" applyNumberFormat="1" applyFont="1" applyProtection="1">
      <protection locked="0"/>
    </xf>
    <xf numFmtId="0" fontId="14" fillId="0" borderId="3" xfId="30" applyNumberFormat="1" applyFont="1" applyProtection="1">
      <alignment horizontal="center" vertical="center"/>
      <protection locked="0"/>
    </xf>
    <xf numFmtId="0" fontId="14" fillId="0" borderId="19" xfId="31" applyNumberFormat="1" applyFont="1" applyBorder="1" applyProtection="1">
      <alignment horizontal="center" vertical="center"/>
      <protection locked="0"/>
    </xf>
    <xf numFmtId="49" fontId="14" fillId="0" borderId="19" xfId="32" applyNumberFormat="1" applyFont="1" applyBorder="1" applyProtection="1">
      <alignment horizontal="center" vertical="center"/>
      <protection locked="0"/>
    </xf>
    <xf numFmtId="0" fontId="16" fillId="3" borderId="39" xfId="33" applyNumberFormat="1" applyFont="1" applyFill="1" applyBorder="1" applyProtection="1">
      <alignment horizontal="left" wrapText="1"/>
      <protection locked="0"/>
    </xf>
    <xf numFmtId="49" fontId="16" fillId="3" borderId="42" xfId="35" applyNumberFormat="1" applyFont="1" applyFill="1" applyBorder="1" applyProtection="1">
      <alignment horizontal="center"/>
      <protection locked="0"/>
    </xf>
    <xf numFmtId="4" fontId="16" fillId="3" borderId="43" xfId="36" applyNumberFormat="1" applyFont="1" applyFill="1" applyBorder="1" applyProtection="1">
      <alignment horizontal="right" shrinkToFit="1"/>
      <protection locked="0"/>
    </xf>
    <xf numFmtId="4" fontId="16" fillId="3" borderId="44" xfId="36" applyNumberFormat="1" applyFont="1" applyFill="1" applyBorder="1" applyProtection="1">
      <alignment horizontal="right" shrinkToFit="1"/>
      <protection locked="0"/>
    </xf>
    <xf numFmtId="0" fontId="14" fillId="0" borderId="1" xfId="29" applyNumberFormat="1" applyFont="1" applyBorder="1" applyProtection="1">
      <protection locked="0"/>
    </xf>
    <xf numFmtId="0" fontId="14" fillId="0" borderId="1" xfId="14" applyNumberFormat="1" applyFont="1" applyProtection="1">
      <protection locked="0"/>
    </xf>
    <xf numFmtId="0" fontId="16" fillId="0" borderId="1" xfId="0" applyNumberFormat="1" applyFont="1" applyFill="1" applyBorder="1" applyAlignment="1" applyProtection="1">
      <alignment horizontal="center"/>
    </xf>
    <xf numFmtId="0" fontId="15" fillId="0" borderId="1" xfId="0" applyFont="1" applyBorder="1"/>
    <xf numFmtId="0" fontId="14" fillId="0" borderId="2" xfId="76" applyNumberFormat="1" applyFont="1" applyProtection="1">
      <alignment horizontal="left"/>
      <protection locked="0"/>
    </xf>
    <xf numFmtId="0" fontId="14" fillId="0" borderId="2" xfId="78" applyNumberFormat="1" applyFont="1" applyProtection="1">
      <alignment horizontal="center" shrinkToFit="1"/>
      <protection locked="0"/>
    </xf>
    <xf numFmtId="49" fontId="14" fillId="0" borderId="2" xfId="79" applyNumberFormat="1" applyFont="1" applyProtection="1">
      <alignment horizontal="center" vertical="center" shrinkToFit="1"/>
      <protection locked="0"/>
    </xf>
    <xf numFmtId="49" fontId="14" fillId="0" borderId="2" xfId="80" applyNumberFormat="1" applyFont="1" applyProtection="1">
      <alignment shrinkToFit="1"/>
      <protection locked="0"/>
    </xf>
    <xf numFmtId="49" fontId="14" fillId="0" borderId="2" xfId="81" applyNumberFormat="1" applyFont="1" applyProtection="1">
      <alignment horizontal="right"/>
      <protection locked="0"/>
    </xf>
    <xf numFmtId="0" fontId="14" fillId="0" borderId="6" xfId="47" applyNumberFormat="1" applyFont="1" applyProtection="1">
      <alignment horizontal="center" vertical="center" shrinkToFit="1"/>
      <protection locked="0"/>
    </xf>
    <xf numFmtId="49" fontId="14" fillId="0" borderId="6" xfId="48" applyNumberFormat="1" applyFont="1" applyProtection="1">
      <alignment horizontal="center" vertical="center" shrinkToFit="1"/>
      <protection locked="0"/>
    </xf>
    <xf numFmtId="0" fontId="14" fillId="0" borderId="26" xfId="64" applyNumberFormat="1" applyFont="1" applyProtection="1">
      <alignment horizontal="left" wrapText="1"/>
      <protection locked="0"/>
    </xf>
    <xf numFmtId="49" fontId="14" fillId="0" borderId="16" xfId="83" applyNumberFormat="1" applyFont="1" applyProtection="1">
      <alignment horizontal="center" vertical="center"/>
      <protection locked="0"/>
    </xf>
    <xf numFmtId="0" fontId="14" fillId="0" borderId="14" xfId="84" applyNumberFormat="1" applyFont="1" applyProtection="1">
      <alignment horizontal="left" wrapText="1" indent="2"/>
      <protection locked="0"/>
    </xf>
    <xf numFmtId="49" fontId="14" fillId="0" borderId="3" xfId="86" applyNumberFormat="1" applyFont="1" applyProtection="1">
      <alignment horizontal="center" vertical="center"/>
      <protection locked="0"/>
    </xf>
    <xf numFmtId="165" fontId="14" fillId="0" borderId="3" xfId="87" applyNumberFormat="1" applyFont="1" applyProtection="1">
      <alignment horizontal="right" vertical="center" shrinkToFit="1"/>
      <protection locked="0"/>
    </xf>
    <xf numFmtId="165" fontId="14" fillId="0" borderId="26" xfId="88" applyNumberFormat="1" applyFont="1" applyProtection="1">
      <alignment horizontal="right" vertical="center" shrinkToFit="1"/>
      <protection locked="0"/>
    </xf>
    <xf numFmtId="4" fontId="14" fillId="0" borderId="3" xfId="90" applyNumberFormat="1" applyFont="1" applyProtection="1">
      <alignment horizontal="right" shrinkToFit="1"/>
      <protection locked="0"/>
    </xf>
    <xf numFmtId="4" fontId="14" fillId="0" borderId="26" xfId="91" applyNumberFormat="1" applyFont="1" applyProtection="1">
      <alignment horizontal="right" shrinkToFit="1"/>
      <protection locked="0"/>
    </xf>
    <xf numFmtId="0" fontId="14" fillId="0" borderId="26" xfId="93" applyNumberFormat="1" applyFont="1" applyProtection="1">
      <alignment wrapText="1"/>
      <protection locked="0"/>
    </xf>
    <xf numFmtId="4" fontId="19" fillId="0" borderId="3" xfId="90" applyNumberFormat="1" applyFont="1" applyProtection="1">
      <alignment horizontal="right" shrinkToFit="1"/>
      <protection locked="0"/>
    </xf>
    <xf numFmtId="49" fontId="14" fillId="0" borderId="26" xfId="95" applyNumberFormat="1" applyFont="1" applyProtection="1">
      <alignment horizontal="center" shrinkToFit="1"/>
      <protection locked="0"/>
    </xf>
    <xf numFmtId="0" fontId="14" fillId="0" borderId="4" xfId="97" applyNumberFormat="1" applyFont="1" applyProtection="1">
      <alignment horizontal="left"/>
      <protection locked="0"/>
    </xf>
    <xf numFmtId="0" fontId="14" fillId="0" borderId="30" xfId="98" applyNumberFormat="1" applyFont="1" applyProtection="1">
      <alignment horizontal="left"/>
      <protection locked="0"/>
    </xf>
    <xf numFmtId="0" fontId="14" fillId="0" borderId="30" xfId="99" applyNumberFormat="1" applyFont="1" applyProtection="1">
      <protection locked="0"/>
    </xf>
    <xf numFmtId="49" fontId="14" fillId="0" borderId="30" xfId="100" applyNumberFormat="1" applyFont="1" applyProtection="1">
      <protection locked="0"/>
    </xf>
    <xf numFmtId="0" fontId="14" fillId="0" borderId="2" xfId="109" applyNumberFormat="1" applyFont="1" applyProtection="1">
      <protection locked="0"/>
    </xf>
    <xf numFmtId="0" fontId="14" fillId="0" borderId="4" xfId="110" applyNumberFormat="1" applyFont="1" applyProtection="1">
      <protection locked="0"/>
    </xf>
    <xf numFmtId="0" fontId="14" fillId="0" borderId="40" xfId="37" applyNumberFormat="1" applyFont="1" applyFill="1" applyBorder="1" applyProtection="1">
      <alignment horizontal="left" wrapText="1"/>
      <protection locked="0"/>
    </xf>
    <xf numFmtId="49" fontId="14" fillId="0" borderId="45" xfId="39" applyNumberFormat="1" applyFont="1" applyFill="1" applyBorder="1" applyProtection="1">
      <alignment horizontal="center"/>
      <protection locked="0"/>
    </xf>
    <xf numFmtId="4" fontId="14" fillId="0" borderId="19" xfId="40" applyNumberFormat="1" applyFont="1" applyFill="1" applyBorder="1" applyProtection="1">
      <alignment horizontal="right" shrinkToFit="1"/>
      <protection locked="0"/>
    </xf>
    <xf numFmtId="4" fontId="14" fillId="0" borderId="46" xfId="40" applyNumberFormat="1" applyFont="1" applyFill="1" applyBorder="1" applyProtection="1">
      <alignment horizontal="right" shrinkToFit="1"/>
      <protection locked="0"/>
    </xf>
    <xf numFmtId="0" fontId="16" fillId="0" borderId="41" xfId="57" applyNumberFormat="1" applyFont="1" applyFill="1" applyBorder="1" applyProtection="1">
      <alignment horizontal="left" wrapText="1"/>
      <protection locked="0"/>
    </xf>
    <xf numFmtId="49" fontId="16" fillId="0" borderId="47" xfId="43" applyNumberFormat="1" applyFont="1" applyFill="1" applyBorder="1" applyProtection="1">
      <alignment horizontal="center"/>
      <protection locked="0"/>
    </xf>
    <xf numFmtId="4" fontId="16" fillId="0" borderId="22" xfId="44" applyNumberFormat="1" applyFont="1" applyFill="1" applyBorder="1" applyProtection="1">
      <alignment horizontal="right" shrinkToFit="1"/>
      <protection locked="0"/>
    </xf>
    <xf numFmtId="4" fontId="16" fillId="0" borderId="48" xfId="44" applyNumberFormat="1" applyFont="1" applyFill="1" applyBorder="1" applyProtection="1">
      <alignment horizontal="right" shrinkToFit="1"/>
      <protection locked="0"/>
    </xf>
    <xf numFmtId="0" fontId="14" fillId="0" borderId="41" xfId="57" applyNumberFormat="1" applyFont="1" applyFill="1" applyBorder="1" applyProtection="1">
      <alignment horizontal="left" wrapText="1"/>
      <protection locked="0"/>
    </xf>
    <xf numFmtId="49" fontId="14" fillId="0" borderId="47" xfId="43" applyNumberFormat="1" applyFont="1" applyFill="1" applyBorder="1" applyProtection="1">
      <alignment horizontal="center"/>
      <protection locked="0"/>
    </xf>
    <xf numFmtId="4" fontId="15" fillId="0" borderId="22" xfId="44" applyNumberFormat="1" applyFont="1" applyFill="1" applyBorder="1" applyProtection="1">
      <alignment horizontal="right" shrinkToFit="1"/>
      <protection locked="0"/>
    </xf>
    <xf numFmtId="4" fontId="14" fillId="0" borderId="48" xfId="44" applyNumberFormat="1" applyFont="1" applyFill="1" applyBorder="1" applyProtection="1">
      <alignment horizontal="right" shrinkToFit="1"/>
      <protection locked="0"/>
    </xf>
    <xf numFmtId="4" fontId="12" fillId="0" borderId="22" xfId="44" applyNumberFormat="1" applyFont="1" applyFill="1" applyBorder="1" applyProtection="1">
      <alignment horizontal="right" shrinkToFit="1"/>
      <protection locked="0"/>
    </xf>
    <xf numFmtId="0" fontId="20" fillId="0" borderId="1" xfId="0" applyFont="1" applyBorder="1"/>
    <xf numFmtId="49" fontId="20" fillId="0" borderId="1" xfId="0" applyNumberFormat="1" applyFont="1" applyBorder="1"/>
    <xf numFmtId="0" fontId="20" fillId="0" borderId="1" xfId="0" applyNumberFormat="1" applyFont="1" applyFill="1" applyBorder="1" applyAlignment="1" applyProtection="1">
      <alignment vertical="top" wrapText="1"/>
    </xf>
    <xf numFmtId="0" fontId="20" fillId="0" borderId="1" xfId="0" applyNumberFormat="1" applyFont="1" applyFill="1" applyBorder="1" applyAlignment="1" applyProtection="1">
      <alignment horizontal="left" vertical="top" wrapText="1"/>
    </xf>
    <xf numFmtId="4" fontId="20" fillId="0" borderId="1" xfId="0" applyNumberFormat="1" applyFont="1" applyBorder="1" applyAlignment="1">
      <alignment horizontal="right"/>
    </xf>
    <xf numFmtId="0" fontId="20" fillId="0" borderId="49" xfId="0" applyFont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wrapText="1"/>
    </xf>
    <xf numFmtId="49" fontId="20" fillId="0" borderId="1" xfId="0" applyNumberFormat="1" applyFont="1" applyBorder="1" applyAlignment="1">
      <alignment horizontal="right" wrapText="1"/>
    </xf>
    <xf numFmtId="49" fontId="20" fillId="0" borderId="1" xfId="0" applyNumberFormat="1" applyFont="1" applyBorder="1" applyAlignment="1">
      <alignment horizontal="center" vertical="top" wrapText="1"/>
    </xf>
    <xf numFmtId="0" fontId="22" fillId="0" borderId="1" xfId="0" applyFont="1" applyBorder="1"/>
    <xf numFmtId="0" fontId="22" fillId="4" borderId="1" xfId="0" applyFont="1" applyFill="1" applyBorder="1" applyAlignment="1">
      <alignment horizontal="left" vertical="top" wrapText="1"/>
    </xf>
    <xf numFmtId="49" fontId="22" fillId="4" borderId="1" xfId="0" applyNumberFormat="1" applyFont="1" applyFill="1" applyBorder="1" applyAlignment="1">
      <alignment horizontal="center" vertical="top"/>
    </xf>
    <xf numFmtId="49" fontId="20" fillId="4" borderId="1" xfId="0" applyNumberFormat="1" applyFont="1" applyFill="1" applyBorder="1" applyAlignment="1">
      <alignment horizontal="right" vertical="top"/>
    </xf>
    <xf numFmtId="4" fontId="22" fillId="4" borderId="1" xfId="0" applyNumberFormat="1" applyFont="1" applyFill="1" applyBorder="1" applyAlignment="1">
      <alignment horizontal="right" vertical="top"/>
    </xf>
    <xf numFmtId="0" fontId="20" fillId="4" borderId="1" xfId="0" applyFont="1" applyFill="1" applyBorder="1"/>
    <xf numFmtId="49" fontId="22" fillId="4" borderId="1" xfId="0" applyNumberFormat="1" applyFont="1" applyFill="1" applyBorder="1" applyAlignment="1">
      <alignment horizontal="right" vertical="top"/>
    </xf>
    <xf numFmtId="0" fontId="22" fillId="4" borderId="1" xfId="0" applyFont="1" applyFill="1" applyBorder="1" applyAlignment="1">
      <alignment horizontal="left" vertical="top" wrapText="1" indent="1"/>
    </xf>
    <xf numFmtId="49" fontId="20" fillId="4" borderId="1" xfId="0" applyNumberFormat="1" applyFont="1" applyFill="1" applyBorder="1" applyAlignment="1">
      <alignment horizontal="center" vertical="top"/>
    </xf>
    <xf numFmtId="4" fontId="20" fillId="4" borderId="1" xfId="0" applyNumberFormat="1" applyFont="1" applyFill="1" applyBorder="1" applyAlignment="1">
      <alignment horizontal="right" vertical="top"/>
    </xf>
    <xf numFmtId="4" fontId="21" fillId="4" borderId="1" xfId="0" applyNumberFormat="1" applyFont="1" applyFill="1" applyBorder="1" applyAlignment="1">
      <alignment horizontal="right" vertical="top"/>
    </xf>
    <xf numFmtId="0" fontId="22" fillId="0" borderId="1" xfId="0" applyFont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right" vertical="top"/>
    </xf>
    <xf numFmtId="49" fontId="20" fillId="0" borderId="1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horizontal="right" vertical="top"/>
    </xf>
    <xf numFmtId="49" fontId="20" fillId="0" borderId="1" xfId="0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 horizontal="right" vertical="top"/>
    </xf>
    <xf numFmtId="49" fontId="20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right" vertical="top"/>
    </xf>
    <xf numFmtId="4" fontId="20" fillId="0" borderId="1" xfId="0" applyNumberFormat="1" applyFont="1" applyFill="1" applyBorder="1" applyAlignment="1">
      <alignment horizontal="right" vertical="top"/>
    </xf>
    <xf numFmtId="0" fontId="20" fillId="0" borderId="1" xfId="0" applyFont="1" applyFill="1" applyBorder="1"/>
    <xf numFmtId="4" fontId="21" fillId="0" borderId="1" xfId="0" applyNumberFormat="1" applyFont="1" applyFill="1" applyBorder="1" applyAlignment="1">
      <alignment horizontal="right" vertical="top"/>
    </xf>
    <xf numFmtId="49" fontId="22" fillId="0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right" vertical="top"/>
    </xf>
    <xf numFmtId="4" fontId="22" fillId="0" borderId="1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right" vertical="top"/>
    </xf>
    <xf numFmtId="0" fontId="22" fillId="4" borderId="1" xfId="0" applyFont="1" applyFill="1" applyBorder="1"/>
    <xf numFmtId="0" fontId="22" fillId="0" borderId="1" xfId="0" applyFont="1" applyFill="1" applyBorder="1"/>
    <xf numFmtId="49" fontId="25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top"/>
    </xf>
    <xf numFmtId="49" fontId="27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 wrapText="1" indent="2"/>
    </xf>
    <xf numFmtId="49" fontId="20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22" fillId="5" borderId="1" xfId="0" applyNumberFormat="1" applyFont="1" applyFill="1" applyBorder="1" applyAlignment="1">
      <alignment horizontal="center" wrapText="1"/>
    </xf>
    <xf numFmtId="49" fontId="20" fillId="5" borderId="1" xfId="0" applyNumberFormat="1" applyFont="1" applyFill="1" applyBorder="1" applyAlignment="1">
      <alignment horizontal="right" wrapText="1"/>
    </xf>
    <xf numFmtId="4" fontId="22" fillId="5" borderId="1" xfId="0" applyNumberFormat="1" applyFont="1" applyFill="1" applyBorder="1" applyAlignment="1">
      <alignment horizontal="right" vertical="top" wrapText="1"/>
    </xf>
    <xf numFmtId="49" fontId="22" fillId="5" borderId="1" xfId="0" applyNumberFormat="1" applyFont="1" applyFill="1" applyBorder="1" applyAlignment="1">
      <alignment horizontal="center"/>
    </xf>
    <xf numFmtId="49" fontId="22" fillId="5" borderId="1" xfId="0" applyNumberFormat="1" applyFont="1" applyFill="1" applyBorder="1" applyAlignment="1">
      <alignment horizontal="right"/>
    </xf>
    <xf numFmtId="4" fontId="22" fillId="5" borderId="1" xfId="0" applyNumberFormat="1" applyFont="1" applyFill="1" applyBorder="1" applyAlignment="1">
      <alignment horizontal="right" vertical="top"/>
    </xf>
    <xf numFmtId="0" fontId="22" fillId="5" borderId="1" xfId="0" applyFont="1" applyFill="1" applyBorder="1" applyAlignment="1">
      <alignment horizontal="left" vertical="top" wrapText="1"/>
    </xf>
    <xf numFmtId="49" fontId="22" fillId="5" borderId="1" xfId="0" applyNumberFormat="1" applyFont="1" applyFill="1" applyBorder="1" applyAlignment="1">
      <alignment horizontal="center" vertical="top"/>
    </xf>
    <xf numFmtId="49" fontId="22" fillId="5" borderId="1" xfId="0" applyNumberFormat="1" applyFont="1" applyFill="1" applyBorder="1" applyAlignment="1">
      <alignment horizontal="right" vertical="top"/>
    </xf>
    <xf numFmtId="49" fontId="20" fillId="5" borderId="1" xfId="0" applyNumberFormat="1" applyFont="1" applyFill="1" applyBorder="1" applyAlignment="1">
      <alignment horizontal="center" vertical="top"/>
    </xf>
    <xf numFmtId="49" fontId="26" fillId="5" borderId="1" xfId="0" applyNumberFormat="1" applyFont="1" applyFill="1" applyBorder="1" applyAlignment="1">
      <alignment horizontal="right" vertical="top"/>
    </xf>
    <xf numFmtId="49" fontId="26" fillId="5" borderId="1" xfId="0" applyNumberFormat="1" applyFont="1" applyFill="1" applyBorder="1" applyAlignment="1">
      <alignment horizontal="center" vertical="top"/>
    </xf>
    <xf numFmtId="49" fontId="20" fillId="5" borderId="1" xfId="0" applyNumberFormat="1" applyFont="1" applyFill="1" applyBorder="1" applyAlignment="1">
      <alignment horizontal="right" vertical="top"/>
    </xf>
    <xf numFmtId="0" fontId="29" fillId="0" borderId="1" xfId="136"/>
    <xf numFmtId="0" fontId="20" fillId="0" borderId="1" xfId="136" applyFont="1"/>
    <xf numFmtId="0" fontId="20" fillId="0" borderId="1" xfId="136" applyNumberFormat="1" applyFont="1" applyFill="1" applyBorder="1" applyAlignment="1" applyProtection="1">
      <alignment horizontal="left" vertical="top" wrapText="1"/>
    </xf>
    <xf numFmtId="4" fontId="20" fillId="0" borderId="1" xfId="136" applyNumberFormat="1" applyFont="1" applyAlignment="1">
      <alignment horizontal="right"/>
    </xf>
    <xf numFmtId="0" fontId="20" fillId="0" borderId="49" xfId="136" applyFont="1" applyBorder="1" applyAlignment="1">
      <alignment horizontal="center" vertical="center" wrapText="1"/>
    </xf>
    <xf numFmtId="0" fontId="20" fillId="0" borderId="49" xfId="136" applyFont="1" applyFill="1" applyBorder="1" applyAlignment="1">
      <alignment horizontal="center" vertical="center" wrapText="1"/>
    </xf>
    <xf numFmtId="49" fontId="20" fillId="0" borderId="49" xfId="136" applyNumberFormat="1" applyFont="1" applyBorder="1" applyAlignment="1">
      <alignment horizontal="center" vertical="center" wrapText="1"/>
    </xf>
    <xf numFmtId="49" fontId="20" fillId="0" borderId="49" xfId="136" applyNumberFormat="1" applyFont="1" applyBorder="1" applyAlignment="1">
      <alignment horizontal="center" vertical="top" wrapText="1"/>
    </xf>
    <xf numFmtId="49" fontId="20" fillId="0" borderId="1" xfId="136" applyNumberFormat="1" applyFont="1" applyBorder="1" applyAlignment="1">
      <alignment horizontal="right" wrapText="1"/>
    </xf>
    <xf numFmtId="4" fontId="22" fillId="0" borderId="1" xfId="136" applyNumberFormat="1" applyFont="1" applyBorder="1" applyAlignment="1">
      <alignment horizontal="right" vertical="top" wrapText="1"/>
    </xf>
    <xf numFmtId="49" fontId="20" fillId="4" borderId="1" xfId="136" applyNumberFormat="1" applyFont="1" applyFill="1" applyBorder="1" applyAlignment="1">
      <alignment horizontal="right" vertical="top"/>
    </xf>
    <xf numFmtId="4" fontId="22" fillId="4" borderId="1" xfId="136" applyNumberFormat="1" applyFont="1" applyFill="1" applyBorder="1" applyAlignment="1">
      <alignment horizontal="right" vertical="top"/>
    </xf>
    <xf numFmtId="4" fontId="20" fillId="4" borderId="1" xfId="136" applyNumberFormat="1" applyFont="1" applyFill="1" applyBorder="1" applyAlignment="1">
      <alignment horizontal="right" vertical="top"/>
    </xf>
    <xf numFmtId="4" fontId="21" fillId="4" borderId="1" xfId="136" applyNumberFormat="1" applyFont="1" applyFill="1" applyBorder="1" applyAlignment="1">
      <alignment horizontal="right" vertical="top"/>
    </xf>
    <xf numFmtId="49" fontId="20" fillId="0" borderId="1" xfId="136" applyNumberFormat="1" applyFont="1" applyBorder="1" applyAlignment="1">
      <alignment horizontal="right" vertical="top"/>
    </xf>
    <xf numFmtId="4" fontId="22" fillId="0" borderId="1" xfId="136" applyNumberFormat="1" applyFont="1" applyBorder="1" applyAlignment="1">
      <alignment horizontal="right" vertical="top"/>
    </xf>
    <xf numFmtId="4" fontId="20" fillId="0" borderId="1" xfId="136" applyNumberFormat="1" applyFont="1" applyBorder="1" applyAlignment="1">
      <alignment horizontal="right" vertical="top"/>
    </xf>
    <xf numFmtId="49" fontId="20" fillId="0" borderId="1" xfId="136" applyNumberFormat="1" applyFont="1" applyFill="1" applyBorder="1" applyAlignment="1">
      <alignment horizontal="right" vertical="top"/>
    </xf>
    <xf numFmtId="4" fontId="20" fillId="0" borderId="1" xfId="136" applyNumberFormat="1" applyFont="1" applyFill="1" applyBorder="1" applyAlignment="1">
      <alignment horizontal="right" vertical="top"/>
    </xf>
    <xf numFmtId="4" fontId="21" fillId="0" borderId="1" xfId="136" applyNumberFormat="1" applyFont="1" applyFill="1" applyBorder="1" applyAlignment="1">
      <alignment horizontal="right" vertical="top"/>
    </xf>
    <xf numFmtId="4" fontId="22" fillId="0" borderId="1" xfId="136" applyNumberFormat="1" applyFont="1" applyFill="1" applyBorder="1" applyAlignment="1">
      <alignment horizontal="right" vertical="top"/>
    </xf>
    <xf numFmtId="4" fontId="21" fillId="0" borderId="1" xfId="136" applyNumberFormat="1" applyFont="1" applyBorder="1" applyAlignment="1">
      <alignment horizontal="right" vertical="top"/>
    </xf>
    <xf numFmtId="49" fontId="22" fillId="0" borderId="1" xfId="136" applyNumberFormat="1" applyFont="1" applyFill="1" applyBorder="1" applyAlignment="1">
      <alignment horizontal="right" vertical="top"/>
    </xf>
    <xf numFmtId="4" fontId="20" fillId="0" borderId="1" xfId="136" applyNumberFormat="1" applyFont="1" applyFill="1" applyBorder="1" applyAlignment="1">
      <alignment horizontal="right" vertical="top" wrapText="1"/>
    </xf>
    <xf numFmtId="0" fontId="22" fillId="4" borderId="1" xfId="136" applyFont="1" applyFill="1" applyBorder="1" applyAlignment="1">
      <alignment horizontal="left" vertical="top" wrapText="1" indent="1"/>
    </xf>
    <xf numFmtId="49" fontId="22" fillId="0" borderId="1" xfId="136" applyNumberFormat="1" applyFont="1" applyBorder="1" applyAlignment="1">
      <alignment horizontal="right" vertical="top"/>
    </xf>
    <xf numFmtId="49" fontId="20" fillId="4" borderId="1" xfId="136" applyNumberFormat="1" applyFont="1" applyFill="1" applyBorder="1" applyAlignment="1">
      <alignment horizontal="center" vertical="top"/>
    </xf>
    <xf numFmtId="49" fontId="20" fillId="0" borderId="1" xfId="136" applyNumberFormat="1" applyFont="1" applyBorder="1" applyAlignment="1">
      <alignment horizontal="center" vertical="top"/>
    </xf>
    <xf numFmtId="49" fontId="20" fillId="0" borderId="1" xfId="136" applyNumberFormat="1" applyFont="1" applyFill="1" applyBorder="1" applyAlignment="1">
      <alignment horizontal="center" vertical="top"/>
    </xf>
    <xf numFmtId="49" fontId="22" fillId="0" borderId="1" xfId="136" applyNumberFormat="1" applyFont="1" applyFill="1" applyBorder="1" applyAlignment="1">
      <alignment horizontal="center" vertical="top"/>
    </xf>
    <xf numFmtId="49" fontId="22" fillId="4" borderId="1" xfId="136" applyNumberFormat="1" applyFont="1" applyFill="1" applyBorder="1" applyAlignment="1">
      <alignment horizontal="center" vertical="top"/>
    </xf>
    <xf numFmtId="49" fontId="22" fillId="4" borderId="1" xfId="136" applyNumberFormat="1" applyFont="1" applyFill="1" applyBorder="1" applyAlignment="1">
      <alignment horizontal="right" vertical="top"/>
    </xf>
    <xf numFmtId="49" fontId="27" fillId="0" borderId="1" xfId="136" applyNumberFormat="1" applyFont="1" applyFill="1" applyBorder="1" applyAlignment="1">
      <alignment horizontal="center"/>
    </xf>
    <xf numFmtId="49" fontId="25" fillId="0" borderId="1" xfId="136" applyNumberFormat="1" applyFont="1" applyFill="1" applyBorder="1" applyAlignment="1">
      <alignment horizontal="center" vertical="top"/>
    </xf>
    <xf numFmtId="49" fontId="20" fillId="0" borderId="1" xfId="136" applyNumberFormat="1" applyFont="1" applyFill="1" applyBorder="1" applyAlignment="1">
      <alignment horizontal="center" vertical="top" wrapText="1"/>
    </xf>
    <xf numFmtId="0" fontId="22" fillId="0" borderId="1" xfId="136" applyFont="1" applyFill="1" applyBorder="1" applyAlignment="1">
      <alignment horizontal="left" vertical="top" wrapText="1" indent="2"/>
    </xf>
    <xf numFmtId="49" fontId="14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ont="1"/>
    <xf numFmtId="0" fontId="15" fillId="0" borderId="19" xfId="0" applyNumberFormat="1" applyFont="1" applyFill="1" applyBorder="1" applyAlignment="1" applyProtection="1">
      <alignment horizontal="center" vertical="top" wrapText="1"/>
    </xf>
    <xf numFmtId="0" fontId="29" fillId="0" borderId="1" xfId="136" applyFont="1"/>
    <xf numFmtId="0" fontId="20" fillId="0" borderId="49" xfId="0" applyFont="1" applyFill="1" applyBorder="1" applyAlignment="1">
      <alignment horizontal="center" vertical="center" textRotation="90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center" vertical="top" wrapText="1"/>
    </xf>
    <xf numFmtId="0" fontId="24" fillId="0" borderId="19" xfId="0" applyNumberFormat="1" applyFont="1" applyFill="1" applyBorder="1" applyAlignment="1" applyProtection="1">
      <alignment horizontal="center" vertical="top" wrapText="1"/>
    </xf>
    <xf numFmtId="0" fontId="22" fillId="0" borderId="1" xfId="0" applyNumberFormat="1" applyFont="1" applyBorder="1" applyAlignment="1">
      <alignment horizontal="center"/>
    </xf>
    <xf numFmtId="0" fontId="31" fillId="0" borderId="2" xfId="26" applyNumberFormat="1" applyFont="1" applyProtection="1">
      <alignment horizontal="center"/>
      <protection locked="0"/>
    </xf>
    <xf numFmtId="0" fontId="20" fillId="0" borderId="1" xfId="0" applyFont="1" applyBorder="1" applyProtection="1">
      <protection locked="0"/>
    </xf>
    <xf numFmtId="49" fontId="24" fillId="0" borderId="49" xfId="48" applyNumberFormat="1" applyFont="1" applyBorder="1" applyProtection="1">
      <alignment horizontal="center" vertical="center" shrinkToFit="1"/>
      <protection locked="0"/>
    </xf>
    <xf numFmtId="0" fontId="20" fillId="0" borderId="1" xfId="0" applyFont="1" applyFill="1" applyBorder="1" applyAlignment="1">
      <alignment horizontal="center" vertical="center" wrapText="1"/>
    </xf>
    <xf numFmtId="4" fontId="31" fillId="0" borderId="1" xfId="36" applyNumberFormat="1" applyFont="1" applyFill="1" applyBorder="1" applyProtection="1">
      <alignment horizontal="right" shrinkToFit="1"/>
      <protection locked="0"/>
    </xf>
    <xf numFmtId="4" fontId="31" fillId="0" borderId="1" xfId="52" applyNumberFormat="1" applyFont="1" applyFill="1" applyBorder="1" applyProtection="1">
      <alignment horizontal="right" shrinkToFit="1"/>
      <protection locked="0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 indent="1"/>
    </xf>
    <xf numFmtId="0" fontId="20" fillId="0" borderId="1" xfId="0" applyFont="1" applyFill="1" applyBorder="1" applyAlignment="1">
      <alignment horizontal="left" vertical="top" wrapText="1" indent="2"/>
    </xf>
    <xf numFmtId="49" fontId="22" fillId="4" borderId="1" xfId="0" applyNumberFormat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/>
    </xf>
    <xf numFmtId="0" fontId="24" fillId="0" borderId="1" xfId="0" applyNumberFormat="1" applyFont="1" applyFill="1" applyBorder="1" applyAlignment="1">
      <alignment horizontal="left" vertical="top" wrapText="1"/>
    </xf>
    <xf numFmtId="4" fontId="14" fillId="0" borderId="16" xfId="36" applyNumberFormat="1" applyFont="1" applyAlignment="1" applyProtection="1">
      <alignment horizontal="right" vertical="top" shrinkToFit="1"/>
      <protection locked="0"/>
    </xf>
    <xf numFmtId="165" fontId="14" fillId="0" borderId="26" xfId="88" applyNumberFormat="1" applyFont="1" applyAlignment="1" applyProtection="1">
      <alignment horizontal="right" vertical="top" shrinkToFit="1"/>
      <protection locked="0"/>
    </xf>
    <xf numFmtId="165" fontId="14" fillId="0" borderId="3" xfId="87" applyNumberFormat="1" applyFont="1" applyAlignment="1" applyProtection="1">
      <alignment horizontal="right" vertical="top" shrinkToFit="1"/>
      <protection locked="0"/>
    </xf>
    <xf numFmtId="165" fontId="19" fillId="0" borderId="3" xfId="87" applyNumberFormat="1" applyFont="1" applyAlignment="1" applyProtection="1">
      <alignment horizontal="right" vertical="top" shrinkToFit="1"/>
      <protection locked="0"/>
    </xf>
    <xf numFmtId="0" fontId="22" fillId="5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 wrapText="1"/>
    </xf>
    <xf numFmtId="0" fontId="22" fillId="0" borderId="1" xfId="136" applyFont="1" applyFill="1" applyBorder="1" applyAlignment="1">
      <alignment horizontal="left" vertical="top"/>
    </xf>
    <xf numFmtId="0" fontId="23" fillId="0" borderId="1" xfId="136" applyFont="1" applyFill="1" applyBorder="1" applyAlignment="1">
      <alignment horizontal="left" vertical="top" wrapText="1"/>
    </xf>
    <xf numFmtId="0" fontId="20" fillId="0" borderId="1" xfId="136" applyFont="1" applyFill="1" applyBorder="1" applyAlignment="1">
      <alignment horizontal="left" vertical="top" wrapText="1"/>
    </xf>
    <xf numFmtId="0" fontId="24" fillId="0" borderId="1" xfId="136" applyNumberFormat="1" applyFont="1" applyFill="1" applyBorder="1" applyAlignment="1">
      <alignment horizontal="left" vertical="top" wrapText="1"/>
    </xf>
    <xf numFmtId="0" fontId="14" fillId="0" borderId="1" xfId="1" applyNumberFormat="1" applyFont="1" applyAlignment="1" applyProtection="1">
      <alignment horizontal="left" wrapText="1"/>
      <protection locked="0"/>
    </xf>
    <xf numFmtId="0" fontId="17" fillId="0" borderId="1" xfId="0" applyNumberFormat="1" applyFont="1" applyBorder="1" applyAlignment="1">
      <alignment horizontal="center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49" fontId="14" fillId="0" borderId="3" xfId="0" applyNumberFormat="1" applyFont="1" applyFill="1" applyBorder="1" applyAlignment="1" applyProtection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7" fillId="0" borderId="1" xfId="136" applyFont="1" applyAlignment="1">
      <alignment horizontal="center" wrapText="1"/>
    </xf>
    <xf numFmtId="0" fontId="14" fillId="0" borderId="3" xfId="0" applyNumberFormat="1" applyFont="1" applyFill="1" applyBorder="1" applyAlignment="1" applyProtection="1">
      <alignment horizontal="left" wrapText="1"/>
    </xf>
    <xf numFmtId="0" fontId="12" fillId="0" borderId="1" xfId="0" applyNumberFormat="1" applyFont="1" applyBorder="1" applyAlignment="1">
      <alignment horizontal="center"/>
    </xf>
    <xf numFmtId="0" fontId="24" fillId="0" borderId="3" xfId="0" applyNumberFormat="1" applyFont="1" applyFill="1" applyBorder="1" applyAlignment="1" applyProtection="1">
      <alignment horizontal="center" vertical="top" wrapText="1"/>
    </xf>
  </cellXfs>
  <cellStyles count="138">
    <cellStyle name="br" xfId="113"/>
    <cellStyle name="col" xfId="112"/>
    <cellStyle name="st134" xfId="135"/>
    <cellStyle name="style0" xfId="114"/>
    <cellStyle name="td" xfId="115"/>
    <cellStyle name="tr" xfId="11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8" xfId="94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6" xfId="9"/>
    <cellStyle name="xl67" xfId="13"/>
    <cellStyle name="xl68" xfId="26"/>
    <cellStyle name="xl69" xfId="28"/>
    <cellStyle name="xl70" xfId="29"/>
    <cellStyle name="xl71" xfId="4"/>
    <cellStyle name="xl72" xfId="27"/>
    <cellStyle name="xl73" xfId="57"/>
    <cellStyle name="xl74" xfId="124"/>
    <cellStyle name="xl75" xfId="64"/>
    <cellStyle name="xl76" xfId="70"/>
    <cellStyle name="xl77" xfId="51"/>
    <cellStyle name="xl78" xfId="54"/>
    <cellStyle name="xl79" xfId="58"/>
    <cellStyle name="xl80" xfId="125"/>
    <cellStyle name="xl81" xfId="65"/>
    <cellStyle name="xl82" xfId="71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ЗГ1" xfId="137"/>
    <cellStyle name="Обычный" xfId="0" builtinId="0"/>
    <cellStyle name="Обычный 2" xfId="136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A7" sqref="A7:E7"/>
    </sheetView>
  </sheetViews>
  <sheetFormatPr defaultColWidth="9.21875" defaultRowHeight="13.8"/>
  <cols>
    <col min="1" max="1" width="43.21875" style="3" customWidth="1"/>
    <col min="2" max="2" width="25.33203125" style="3" customWidth="1"/>
    <col min="3" max="3" width="13" style="3" customWidth="1"/>
    <col min="4" max="4" width="13.44140625" style="3" customWidth="1"/>
    <col min="5" max="5" width="13.5546875" style="3" customWidth="1"/>
    <col min="6" max="6" width="9.21875" style="3" hidden="1"/>
    <col min="7" max="16384" width="9.21875" style="3"/>
  </cols>
  <sheetData>
    <row r="1" spans="1:6" ht="12" customHeight="1">
      <c r="A1" s="2"/>
      <c r="B1" s="2"/>
      <c r="C1" s="2" t="s">
        <v>31</v>
      </c>
      <c r="D1" s="2"/>
      <c r="E1" s="2"/>
      <c r="F1" s="2"/>
    </row>
    <row r="2" spans="1:6" ht="41.25" customHeight="1">
      <c r="A2" s="2"/>
      <c r="B2" s="2"/>
      <c r="C2" s="190" t="s">
        <v>32</v>
      </c>
      <c r="D2" s="190"/>
      <c r="E2" s="190"/>
      <c r="F2" s="2"/>
    </row>
    <row r="3" spans="1:6">
      <c r="A3" s="2"/>
      <c r="B3" s="2"/>
      <c r="C3" s="2" t="s">
        <v>391</v>
      </c>
      <c r="D3" s="2"/>
      <c r="E3" s="2"/>
      <c r="F3" s="2"/>
    </row>
    <row r="4" spans="1:6" ht="12" customHeight="1">
      <c r="A4" s="2"/>
      <c r="B4" s="2"/>
      <c r="C4" s="2"/>
      <c r="D4" s="2"/>
      <c r="E4" s="2"/>
      <c r="F4" s="2"/>
    </row>
    <row r="5" spans="1:6" s="1" customFormat="1" ht="21.75" customHeight="1">
      <c r="A5" s="191" t="s">
        <v>33</v>
      </c>
      <c r="B5" s="191"/>
      <c r="C5" s="191"/>
      <c r="D5" s="191"/>
      <c r="E5" s="191"/>
    </row>
    <row r="6" spans="1:6" s="1" customFormat="1" ht="12" customHeight="1">
      <c r="A6" s="191" t="s">
        <v>34</v>
      </c>
      <c r="B6" s="191"/>
      <c r="C6" s="191"/>
      <c r="D6" s="191"/>
      <c r="E6" s="191"/>
    </row>
    <row r="7" spans="1:6" s="1" customFormat="1" ht="12" customHeight="1">
      <c r="A7" s="191" t="s">
        <v>392</v>
      </c>
      <c r="B7" s="191"/>
      <c r="C7" s="191"/>
      <c r="D7" s="191"/>
      <c r="E7" s="191"/>
    </row>
    <row r="8" spans="1:6" ht="12" customHeight="1">
      <c r="A8" s="2"/>
      <c r="B8" s="2"/>
      <c r="C8" s="2"/>
      <c r="D8" s="2"/>
      <c r="E8" s="2"/>
      <c r="F8" s="2"/>
    </row>
    <row r="9" spans="1:6" ht="13.05" customHeight="1">
      <c r="A9" s="192" t="s">
        <v>0</v>
      </c>
      <c r="B9" s="192" t="s">
        <v>1</v>
      </c>
      <c r="C9" s="193" t="s">
        <v>2</v>
      </c>
      <c r="D9" s="193" t="s">
        <v>3</v>
      </c>
      <c r="E9" s="192" t="s">
        <v>4</v>
      </c>
      <c r="F9" s="4"/>
    </row>
    <row r="10" spans="1:6" ht="12" customHeight="1">
      <c r="A10" s="192"/>
      <c r="B10" s="192"/>
      <c r="C10" s="193"/>
      <c r="D10" s="193"/>
      <c r="E10" s="192"/>
      <c r="F10" s="5"/>
    </row>
    <row r="11" spans="1:6" ht="14.25" customHeight="1">
      <c r="A11" s="192"/>
      <c r="B11" s="192"/>
      <c r="C11" s="193"/>
      <c r="D11" s="193"/>
      <c r="E11" s="192"/>
      <c r="F11" s="5"/>
    </row>
    <row r="12" spans="1:6" ht="14.25" customHeight="1" thickBot="1">
      <c r="A12" s="6">
        <v>1</v>
      </c>
      <c r="B12" s="7">
        <v>2</v>
      </c>
      <c r="C12" s="8" t="s">
        <v>53</v>
      </c>
      <c r="D12" s="8" t="s">
        <v>5</v>
      </c>
      <c r="E12" s="8" t="s">
        <v>6</v>
      </c>
      <c r="F12" s="5"/>
    </row>
    <row r="13" spans="1:6" ht="17.25" customHeight="1">
      <c r="A13" s="9" t="s">
        <v>7</v>
      </c>
      <c r="B13" s="10" t="s">
        <v>8</v>
      </c>
      <c r="C13" s="11">
        <f>C15+C24</f>
        <v>130071791.09</v>
      </c>
      <c r="D13" s="11">
        <f>D15+D24</f>
        <v>60865790.43</v>
      </c>
      <c r="E13" s="12">
        <f>C13-D13</f>
        <v>69206000.659999996</v>
      </c>
      <c r="F13" s="13"/>
    </row>
    <row r="14" spans="1:6" ht="15" customHeight="1">
      <c r="A14" s="41" t="s">
        <v>9</v>
      </c>
      <c r="B14" s="42"/>
      <c r="C14" s="43"/>
      <c r="D14" s="43"/>
      <c r="E14" s="44"/>
      <c r="F14" s="13"/>
    </row>
    <row r="15" spans="1:6" ht="15" customHeight="1">
      <c r="A15" s="45" t="s">
        <v>36</v>
      </c>
      <c r="B15" s="46" t="s">
        <v>10</v>
      </c>
      <c r="C15" s="47">
        <f>SUM(C16:C23)</f>
        <v>61899738</v>
      </c>
      <c r="D15" s="47">
        <f>SUM(D16:D23)</f>
        <v>25492765.43</v>
      </c>
      <c r="E15" s="48">
        <f>C15-D15</f>
        <v>36406972.57</v>
      </c>
      <c r="F15" s="13"/>
    </row>
    <row r="16" spans="1:6" ht="15" customHeight="1">
      <c r="A16" s="49" t="s">
        <v>37</v>
      </c>
      <c r="B16" s="50" t="s">
        <v>11</v>
      </c>
      <c r="C16" s="51">
        <v>34707444.700000003</v>
      </c>
      <c r="D16" s="51">
        <v>15508637.300000001</v>
      </c>
      <c r="E16" s="52">
        <f>C16-D16</f>
        <v>19198807.400000002</v>
      </c>
      <c r="F16" s="13"/>
    </row>
    <row r="17" spans="1:6" ht="27" customHeight="1">
      <c r="A17" s="49" t="s">
        <v>39</v>
      </c>
      <c r="B17" s="50" t="s">
        <v>12</v>
      </c>
      <c r="C17" s="51">
        <v>957973.3</v>
      </c>
      <c r="D17" s="51">
        <v>470100.3</v>
      </c>
      <c r="E17" s="52">
        <f t="shared" ref="E17:E23" si="0">C17-D17</f>
        <v>487873.00000000006</v>
      </c>
      <c r="F17" s="13"/>
    </row>
    <row r="18" spans="1:6" ht="15" customHeight="1">
      <c r="A18" s="49" t="s">
        <v>47</v>
      </c>
      <c r="B18" s="50" t="s">
        <v>13</v>
      </c>
      <c r="C18" s="51">
        <v>5837530</v>
      </c>
      <c r="D18" s="51">
        <v>2965425.75</v>
      </c>
      <c r="E18" s="52">
        <f t="shared" si="0"/>
        <v>2872104.25</v>
      </c>
      <c r="F18" s="13"/>
    </row>
    <row r="19" spans="1:6" ht="15" customHeight="1">
      <c r="A19" s="49" t="s">
        <v>40</v>
      </c>
      <c r="B19" s="50" t="s">
        <v>14</v>
      </c>
      <c r="C19" s="51">
        <v>14381906.25</v>
      </c>
      <c r="D19" s="51">
        <v>3849866.52</v>
      </c>
      <c r="E19" s="52">
        <f t="shared" si="0"/>
        <v>10532039.73</v>
      </c>
      <c r="F19" s="13"/>
    </row>
    <row r="20" spans="1:6" ht="41.4">
      <c r="A20" s="49" t="s">
        <v>41</v>
      </c>
      <c r="B20" s="50" t="s">
        <v>15</v>
      </c>
      <c r="C20" s="51">
        <v>4293220</v>
      </c>
      <c r="D20" s="51">
        <v>1453208.99</v>
      </c>
      <c r="E20" s="52">
        <f t="shared" si="0"/>
        <v>2840011.01</v>
      </c>
      <c r="F20" s="13"/>
    </row>
    <row r="21" spans="1:6" ht="27" customHeight="1">
      <c r="A21" s="49" t="s">
        <v>42</v>
      </c>
      <c r="B21" s="50" t="s">
        <v>16</v>
      </c>
      <c r="C21" s="51">
        <v>161571.6</v>
      </c>
      <c r="D21" s="51">
        <v>65434.400000000001</v>
      </c>
      <c r="E21" s="52">
        <f t="shared" si="0"/>
        <v>96137.200000000012</v>
      </c>
      <c r="F21" s="13"/>
    </row>
    <row r="22" spans="1:6" ht="27.6">
      <c r="A22" s="49" t="s">
        <v>43</v>
      </c>
      <c r="B22" s="50" t="s">
        <v>17</v>
      </c>
      <c r="C22" s="51">
        <v>1439912.15</v>
      </c>
      <c r="D22" s="51">
        <v>1089912.17</v>
      </c>
      <c r="E22" s="52">
        <f t="shared" si="0"/>
        <v>349999.98</v>
      </c>
      <c r="F22" s="13"/>
    </row>
    <row r="23" spans="1:6" ht="15" customHeight="1">
      <c r="A23" s="49" t="s">
        <v>44</v>
      </c>
      <c r="B23" s="50" t="s">
        <v>18</v>
      </c>
      <c r="C23" s="51">
        <v>120180</v>
      </c>
      <c r="D23" s="51">
        <v>90180</v>
      </c>
      <c r="E23" s="52">
        <f t="shared" si="0"/>
        <v>30000</v>
      </c>
      <c r="F23" s="13"/>
    </row>
    <row r="24" spans="1:6" ht="15" customHeight="1">
      <c r="A24" s="45" t="s">
        <v>45</v>
      </c>
      <c r="B24" s="46" t="s">
        <v>19</v>
      </c>
      <c r="C24" s="53">
        <f>SUM(C25:C25)</f>
        <v>68172053.090000004</v>
      </c>
      <c r="D24" s="53">
        <f>SUM(D25:D25)</f>
        <v>35373025</v>
      </c>
      <c r="E24" s="48">
        <f>C24-D24</f>
        <v>32799028.090000004</v>
      </c>
      <c r="F24" s="13"/>
    </row>
    <row r="25" spans="1:6" ht="27" customHeight="1">
      <c r="A25" s="49" t="s">
        <v>46</v>
      </c>
      <c r="B25" s="50" t="s">
        <v>20</v>
      </c>
      <c r="C25" s="51">
        <v>68172053.090000004</v>
      </c>
      <c r="D25" s="51">
        <v>35373025</v>
      </c>
      <c r="E25" s="52">
        <f t="shared" ref="E25" si="1">C25-D25</f>
        <v>32799028.090000004</v>
      </c>
      <c r="F25" s="13"/>
    </row>
    <row r="26" spans="1:6" ht="15" customHeight="1">
      <c r="A26" s="14"/>
      <c r="B26" s="14"/>
      <c r="C26" s="14"/>
      <c r="D26" s="14"/>
      <c r="E26" s="14"/>
      <c r="F26" s="14"/>
    </row>
  </sheetData>
  <mergeCells count="9">
    <mergeCell ref="C2:E2"/>
    <mergeCell ref="A5:E5"/>
    <mergeCell ref="A7:E7"/>
    <mergeCell ref="A6:E6"/>
    <mergeCell ref="A9:A11"/>
    <mergeCell ref="B9:B11"/>
    <mergeCell ref="C9:C11"/>
    <mergeCell ref="D9:D11"/>
    <mergeCell ref="E9:E11"/>
  </mergeCells>
  <pageMargins left="0.78740157480314965" right="0.39370078740157483" top="0.39370078740157483" bottom="0.39370078740157483" header="0.51181102362204722" footer="0.51181102362204722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6"/>
  <sheetViews>
    <sheetView workbookViewId="0">
      <selection activeCell="E8" sqref="E8"/>
    </sheetView>
  </sheetViews>
  <sheetFormatPr defaultColWidth="9.21875" defaultRowHeight="13.2"/>
  <cols>
    <col min="1" max="1" width="45.109375" style="54" customWidth="1"/>
    <col min="2" max="2" width="7.77734375" style="54" customWidth="1"/>
    <col min="3" max="3" width="7" style="55" customWidth="1"/>
    <col min="4" max="4" width="12" style="55" customWidth="1"/>
    <col min="5" max="5" width="5.77734375" style="55" customWidth="1"/>
    <col min="6" max="6" width="13.21875" style="54" customWidth="1"/>
    <col min="7" max="7" width="12.6640625" style="54" customWidth="1"/>
    <col min="8" max="8" width="12.88671875" style="54" customWidth="1"/>
    <col min="9" max="256" width="9.21875" style="54"/>
    <col min="257" max="257" width="54.5546875" style="54" customWidth="1"/>
    <col min="258" max="258" width="11.77734375" style="54" customWidth="1"/>
    <col min="259" max="259" width="9.33203125" style="54" customWidth="1"/>
    <col min="260" max="260" width="12" style="54" customWidth="1"/>
    <col min="261" max="261" width="9.21875" style="54" customWidth="1"/>
    <col min="262" max="262" width="13.21875" style="54" customWidth="1"/>
    <col min="263" max="512" width="9.21875" style="54"/>
    <col min="513" max="513" width="54.5546875" style="54" customWidth="1"/>
    <col min="514" max="514" width="11.77734375" style="54" customWidth="1"/>
    <col min="515" max="515" width="9.33203125" style="54" customWidth="1"/>
    <col min="516" max="516" width="12" style="54" customWidth="1"/>
    <col min="517" max="517" width="9.21875" style="54" customWidth="1"/>
    <col min="518" max="518" width="13.21875" style="54" customWidth="1"/>
    <col min="519" max="768" width="9.21875" style="54"/>
    <col min="769" max="769" width="54.5546875" style="54" customWidth="1"/>
    <col min="770" max="770" width="11.77734375" style="54" customWidth="1"/>
    <col min="771" max="771" width="9.33203125" style="54" customWidth="1"/>
    <col min="772" max="772" width="12" style="54" customWidth="1"/>
    <col min="773" max="773" width="9.21875" style="54" customWidth="1"/>
    <col min="774" max="774" width="13.21875" style="54" customWidth="1"/>
    <col min="775" max="1024" width="9.21875" style="54"/>
    <col min="1025" max="1025" width="54.5546875" style="54" customWidth="1"/>
    <col min="1026" max="1026" width="11.77734375" style="54" customWidth="1"/>
    <col min="1027" max="1027" width="9.33203125" style="54" customWidth="1"/>
    <col min="1028" max="1028" width="12" style="54" customWidth="1"/>
    <col min="1029" max="1029" width="9.21875" style="54" customWidth="1"/>
    <col min="1030" max="1030" width="13.21875" style="54" customWidth="1"/>
    <col min="1031" max="1280" width="9.21875" style="54"/>
    <col min="1281" max="1281" width="54.5546875" style="54" customWidth="1"/>
    <col min="1282" max="1282" width="11.77734375" style="54" customWidth="1"/>
    <col min="1283" max="1283" width="9.33203125" style="54" customWidth="1"/>
    <col min="1284" max="1284" width="12" style="54" customWidth="1"/>
    <col min="1285" max="1285" width="9.21875" style="54" customWidth="1"/>
    <col min="1286" max="1286" width="13.21875" style="54" customWidth="1"/>
    <col min="1287" max="1536" width="9.21875" style="54"/>
    <col min="1537" max="1537" width="54.5546875" style="54" customWidth="1"/>
    <col min="1538" max="1538" width="11.77734375" style="54" customWidth="1"/>
    <col min="1539" max="1539" width="9.33203125" style="54" customWidth="1"/>
    <col min="1540" max="1540" width="12" style="54" customWidth="1"/>
    <col min="1541" max="1541" width="9.21875" style="54" customWidth="1"/>
    <col min="1542" max="1542" width="13.21875" style="54" customWidth="1"/>
    <col min="1543" max="1792" width="9.21875" style="54"/>
    <col min="1793" max="1793" width="54.5546875" style="54" customWidth="1"/>
    <col min="1794" max="1794" width="11.77734375" style="54" customWidth="1"/>
    <col min="1795" max="1795" width="9.33203125" style="54" customWidth="1"/>
    <col min="1796" max="1796" width="12" style="54" customWidth="1"/>
    <col min="1797" max="1797" width="9.21875" style="54" customWidth="1"/>
    <col min="1798" max="1798" width="13.21875" style="54" customWidth="1"/>
    <col min="1799" max="2048" width="9.21875" style="54"/>
    <col min="2049" max="2049" width="54.5546875" style="54" customWidth="1"/>
    <col min="2050" max="2050" width="11.77734375" style="54" customWidth="1"/>
    <col min="2051" max="2051" width="9.33203125" style="54" customWidth="1"/>
    <col min="2052" max="2052" width="12" style="54" customWidth="1"/>
    <col min="2053" max="2053" width="9.21875" style="54" customWidth="1"/>
    <col min="2054" max="2054" width="13.21875" style="54" customWidth="1"/>
    <col min="2055" max="2304" width="9.21875" style="54"/>
    <col min="2305" max="2305" width="54.5546875" style="54" customWidth="1"/>
    <col min="2306" max="2306" width="11.77734375" style="54" customWidth="1"/>
    <col min="2307" max="2307" width="9.33203125" style="54" customWidth="1"/>
    <col min="2308" max="2308" width="12" style="54" customWidth="1"/>
    <col min="2309" max="2309" width="9.21875" style="54" customWidth="1"/>
    <col min="2310" max="2310" width="13.21875" style="54" customWidth="1"/>
    <col min="2311" max="2560" width="9.21875" style="54"/>
    <col min="2561" max="2561" width="54.5546875" style="54" customWidth="1"/>
    <col min="2562" max="2562" width="11.77734375" style="54" customWidth="1"/>
    <col min="2563" max="2563" width="9.33203125" style="54" customWidth="1"/>
    <col min="2564" max="2564" width="12" style="54" customWidth="1"/>
    <col min="2565" max="2565" width="9.21875" style="54" customWidth="1"/>
    <col min="2566" max="2566" width="13.21875" style="54" customWidth="1"/>
    <col min="2567" max="2816" width="9.21875" style="54"/>
    <col min="2817" max="2817" width="54.5546875" style="54" customWidth="1"/>
    <col min="2818" max="2818" width="11.77734375" style="54" customWidth="1"/>
    <col min="2819" max="2819" width="9.33203125" style="54" customWidth="1"/>
    <col min="2820" max="2820" width="12" style="54" customWidth="1"/>
    <col min="2821" max="2821" width="9.21875" style="54" customWidth="1"/>
    <col min="2822" max="2822" width="13.21875" style="54" customWidth="1"/>
    <col min="2823" max="3072" width="9.21875" style="54"/>
    <col min="3073" max="3073" width="54.5546875" style="54" customWidth="1"/>
    <col min="3074" max="3074" width="11.77734375" style="54" customWidth="1"/>
    <col min="3075" max="3075" width="9.33203125" style="54" customWidth="1"/>
    <col min="3076" max="3076" width="12" style="54" customWidth="1"/>
    <col min="3077" max="3077" width="9.21875" style="54" customWidth="1"/>
    <col min="3078" max="3078" width="13.21875" style="54" customWidth="1"/>
    <col min="3079" max="3328" width="9.21875" style="54"/>
    <col min="3329" max="3329" width="54.5546875" style="54" customWidth="1"/>
    <col min="3330" max="3330" width="11.77734375" style="54" customWidth="1"/>
    <col min="3331" max="3331" width="9.33203125" style="54" customWidth="1"/>
    <col min="3332" max="3332" width="12" style="54" customWidth="1"/>
    <col min="3333" max="3333" width="9.21875" style="54" customWidth="1"/>
    <col min="3334" max="3334" width="13.21875" style="54" customWidth="1"/>
    <col min="3335" max="3584" width="9.21875" style="54"/>
    <col min="3585" max="3585" width="54.5546875" style="54" customWidth="1"/>
    <col min="3586" max="3586" width="11.77734375" style="54" customWidth="1"/>
    <col min="3587" max="3587" width="9.33203125" style="54" customWidth="1"/>
    <col min="3588" max="3588" width="12" style="54" customWidth="1"/>
    <col min="3589" max="3589" width="9.21875" style="54" customWidth="1"/>
    <col min="3590" max="3590" width="13.21875" style="54" customWidth="1"/>
    <col min="3591" max="3840" width="9.21875" style="54"/>
    <col min="3841" max="3841" width="54.5546875" style="54" customWidth="1"/>
    <col min="3842" max="3842" width="11.77734375" style="54" customWidth="1"/>
    <col min="3843" max="3843" width="9.33203125" style="54" customWidth="1"/>
    <col min="3844" max="3844" width="12" style="54" customWidth="1"/>
    <col min="3845" max="3845" width="9.21875" style="54" customWidth="1"/>
    <col min="3846" max="3846" width="13.21875" style="54" customWidth="1"/>
    <col min="3847" max="4096" width="9.21875" style="54"/>
    <col min="4097" max="4097" width="54.5546875" style="54" customWidth="1"/>
    <col min="4098" max="4098" width="11.77734375" style="54" customWidth="1"/>
    <col min="4099" max="4099" width="9.33203125" style="54" customWidth="1"/>
    <col min="4100" max="4100" width="12" style="54" customWidth="1"/>
    <col min="4101" max="4101" width="9.21875" style="54" customWidth="1"/>
    <col min="4102" max="4102" width="13.21875" style="54" customWidth="1"/>
    <col min="4103" max="4352" width="9.21875" style="54"/>
    <col min="4353" max="4353" width="54.5546875" style="54" customWidth="1"/>
    <col min="4354" max="4354" width="11.77734375" style="54" customWidth="1"/>
    <col min="4355" max="4355" width="9.33203125" style="54" customWidth="1"/>
    <col min="4356" max="4356" width="12" style="54" customWidth="1"/>
    <col min="4357" max="4357" width="9.21875" style="54" customWidth="1"/>
    <col min="4358" max="4358" width="13.21875" style="54" customWidth="1"/>
    <col min="4359" max="4608" width="9.21875" style="54"/>
    <col min="4609" max="4609" width="54.5546875" style="54" customWidth="1"/>
    <col min="4610" max="4610" width="11.77734375" style="54" customWidth="1"/>
    <col min="4611" max="4611" width="9.33203125" style="54" customWidth="1"/>
    <col min="4612" max="4612" width="12" style="54" customWidth="1"/>
    <col min="4613" max="4613" width="9.21875" style="54" customWidth="1"/>
    <col min="4614" max="4614" width="13.21875" style="54" customWidth="1"/>
    <col min="4615" max="4864" width="9.21875" style="54"/>
    <col min="4865" max="4865" width="54.5546875" style="54" customWidth="1"/>
    <col min="4866" max="4866" width="11.77734375" style="54" customWidth="1"/>
    <col min="4867" max="4867" width="9.33203125" style="54" customWidth="1"/>
    <col min="4868" max="4868" width="12" style="54" customWidth="1"/>
    <col min="4869" max="4869" width="9.21875" style="54" customWidth="1"/>
    <col min="4870" max="4870" width="13.21875" style="54" customWidth="1"/>
    <col min="4871" max="5120" width="9.21875" style="54"/>
    <col min="5121" max="5121" width="54.5546875" style="54" customWidth="1"/>
    <col min="5122" max="5122" width="11.77734375" style="54" customWidth="1"/>
    <col min="5123" max="5123" width="9.33203125" style="54" customWidth="1"/>
    <col min="5124" max="5124" width="12" style="54" customWidth="1"/>
    <col min="5125" max="5125" width="9.21875" style="54" customWidth="1"/>
    <col min="5126" max="5126" width="13.21875" style="54" customWidth="1"/>
    <col min="5127" max="5376" width="9.21875" style="54"/>
    <col min="5377" max="5377" width="54.5546875" style="54" customWidth="1"/>
    <col min="5378" max="5378" width="11.77734375" style="54" customWidth="1"/>
    <col min="5379" max="5379" width="9.33203125" style="54" customWidth="1"/>
    <col min="5380" max="5380" width="12" style="54" customWidth="1"/>
    <col min="5381" max="5381" width="9.21875" style="54" customWidth="1"/>
    <col min="5382" max="5382" width="13.21875" style="54" customWidth="1"/>
    <col min="5383" max="5632" width="9.21875" style="54"/>
    <col min="5633" max="5633" width="54.5546875" style="54" customWidth="1"/>
    <col min="5634" max="5634" width="11.77734375" style="54" customWidth="1"/>
    <col min="5635" max="5635" width="9.33203125" style="54" customWidth="1"/>
    <col min="5636" max="5636" width="12" style="54" customWidth="1"/>
    <col min="5637" max="5637" width="9.21875" style="54" customWidth="1"/>
    <col min="5638" max="5638" width="13.21875" style="54" customWidth="1"/>
    <col min="5639" max="5888" width="9.21875" style="54"/>
    <col min="5889" max="5889" width="54.5546875" style="54" customWidth="1"/>
    <col min="5890" max="5890" width="11.77734375" style="54" customWidth="1"/>
    <col min="5891" max="5891" width="9.33203125" style="54" customWidth="1"/>
    <col min="5892" max="5892" width="12" style="54" customWidth="1"/>
    <col min="5893" max="5893" width="9.21875" style="54" customWidth="1"/>
    <col min="5894" max="5894" width="13.21875" style="54" customWidth="1"/>
    <col min="5895" max="6144" width="9.21875" style="54"/>
    <col min="6145" max="6145" width="54.5546875" style="54" customWidth="1"/>
    <col min="6146" max="6146" width="11.77734375" style="54" customWidth="1"/>
    <col min="6147" max="6147" width="9.33203125" style="54" customWidth="1"/>
    <col min="6148" max="6148" width="12" style="54" customWidth="1"/>
    <col min="6149" max="6149" width="9.21875" style="54" customWidth="1"/>
    <col min="6150" max="6150" width="13.21875" style="54" customWidth="1"/>
    <col min="6151" max="6400" width="9.21875" style="54"/>
    <col min="6401" max="6401" width="54.5546875" style="54" customWidth="1"/>
    <col min="6402" max="6402" width="11.77734375" style="54" customWidth="1"/>
    <col min="6403" max="6403" width="9.33203125" style="54" customWidth="1"/>
    <col min="6404" max="6404" width="12" style="54" customWidth="1"/>
    <col min="6405" max="6405" width="9.21875" style="54" customWidth="1"/>
    <col min="6406" max="6406" width="13.21875" style="54" customWidth="1"/>
    <col min="6407" max="6656" width="9.21875" style="54"/>
    <col min="6657" max="6657" width="54.5546875" style="54" customWidth="1"/>
    <col min="6658" max="6658" width="11.77734375" style="54" customWidth="1"/>
    <col min="6659" max="6659" width="9.33203125" style="54" customWidth="1"/>
    <col min="6660" max="6660" width="12" style="54" customWidth="1"/>
    <col min="6661" max="6661" width="9.21875" style="54" customWidth="1"/>
    <col min="6662" max="6662" width="13.21875" style="54" customWidth="1"/>
    <col min="6663" max="6912" width="9.21875" style="54"/>
    <col min="6913" max="6913" width="54.5546875" style="54" customWidth="1"/>
    <col min="6914" max="6914" width="11.77734375" style="54" customWidth="1"/>
    <col min="6915" max="6915" width="9.33203125" style="54" customWidth="1"/>
    <col min="6916" max="6916" width="12" style="54" customWidth="1"/>
    <col min="6917" max="6917" width="9.21875" style="54" customWidth="1"/>
    <col min="6918" max="6918" width="13.21875" style="54" customWidth="1"/>
    <col min="6919" max="7168" width="9.21875" style="54"/>
    <col min="7169" max="7169" width="54.5546875" style="54" customWidth="1"/>
    <col min="7170" max="7170" width="11.77734375" style="54" customWidth="1"/>
    <col min="7171" max="7171" width="9.33203125" style="54" customWidth="1"/>
    <col min="7172" max="7172" width="12" style="54" customWidth="1"/>
    <col min="7173" max="7173" width="9.21875" style="54" customWidth="1"/>
    <col min="7174" max="7174" width="13.21875" style="54" customWidth="1"/>
    <col min="7175" max="7424" width="9.21875" style="54"/>
    <col min="7425" max="7425" width="54.5546875" style="54" customWidth="1"/>
    <col min="7426" max="7426" width="11.77734375" style="54" customWidth="1"/>
    <col min="7427" max="7427" width="9.33203125" style="54" customWidth="1"/>
    <col min="7428" max="7428" width="12" style="54" customWidth="1"/>
    <col min="7429" max="7429" width="9.21875" style="54" customWidth="1"/>
    <col min="7430" max="7430" width="13.21875" style="54" customWidth="1"/>
    <col min="7431" max="7680" width="9.21875" style="54"/>
    <col min="7681" max="7681" width="54.5546875" style="54" customWidth="1"/>
    <col min="7682" max="7682" width="11.77734375" style="54" customWidth="1"/>
    <col min="7683" max="7683" width="9.33203125" style="54" customWidth="1"/>
    <col min="7684" max="7684" width="12" style="54" customWidth="1"/>
    <col min="7685" max="7685" width="9.21875" style="54" customWidth="1"/>
    <col min="7686" max="7686" width="13.21875" style="54" customWidth="1"/>
    <col min="7687" max="7936" width="9.21875" style="54"/>
    <col min="7937" max="7937" width="54.5546875" style="54" customWidth="1"/>
    <col min="7938" max="7938" width="11.77734375" style="54" customWidth="1"/>
    <col min="7939" max="7939" width="9.33203125" style="54" customWidth="1"/>
    <col min="7940" max="7940" width="12" style="54" customWidth="1"/>
    <col min="7941" max="7941" width="9.21875" style="54" customWidth="1"/>
    <col min="7942" max="7942" width="13.21875" style="54" customWidth="1"/>
    <col min="7943" max="8192" width="9.21875" style="54"/>
    <col min="8193" max="8193" width="54.5546875" style="54" customWidth="1"/>
    <col min="8194" max="8194" width="11.77734375" style="54" customWidth="1"/>
    <col min="8195" max="8195" width="9.33203125" style="54" customWidth="1"/>
    <col min="8196" max="8196" width="12" style="54" customWidth="1"/>
    <col min="8197" max="8197" width="9.21875" style="54" customWidth="1"/>
    <col min="8198" max="8198" width="13.21875" style="54" customWidth="1"/>
    <col min="8199" max="8448" width="9.21875" style="54"/>
    <col min="8449" max="8449" width="54.5546875" style="54" customWidth="1"/>
    <col min="8450" max="8450" width="11.77734375" style="54" customWidth="1"/>
    <col min="8451" max="8451" width="9.33203125" style="54" customWidth="1"/>
    <col min="8452" max="8452" width="12" style="54" customWidth="1"/>
    <col min="8453" max="8453" width="9.21875" style="54" customWidth="1"/>
    <col min="8454" max="8454" width="13.21875" style="54" customWidth="1"/>
    <col min="8455" max="8704" width="9.21875" style="54"/>
    <col min="8705" max="8705" width="54.5546875" style="54" customWidth="1"/>
    <col min="8706" max="8706" width="11.77734375" style="54" customWidth="1"/>
    <col min="8707" max="8707" width="9.33203125" style="54" customWidth="1"/>
    <col min="8708" max="8708" width="12" style="54" customWidth="1"/>
    <col min="8709" max="8709" width="9.21875" style="54" customWidth="1"/>
    <col min="8710" max="8710" width="13.21875" style="54" customWidth="1"/>
    <col min="8711" max="8960" width="9.21875" style="54"/>
    <col min="8961" max="8961" width="54.5546875" style="54" customWidth="1"/>
    <col min="8962" max="8962" width="11.77734375" style="54" customWidth="1"/>
    <col min="8963" max="8963" width="9.33203125" style="54" customWidth="1"/>
    <col min="8964" max="8964" width="12" style="54" customWidth="1"/>
    <col min="8965" max="8965" width="9.21875" style="54" customWidth="1"/>
    <col min="8966" max="8966" width="13.21875" style="54" customWidth="1"/>
    <col min="8967" max="9216" width="9.21875" style="54"/>
    <col min="9217" max="9217" width="54.5546875" style="54" customWidth="1"/>
    <col min="9218" max="9218" width="11.77734375" style="54" customWidth="1"/>
    <col min="9219" max="9219" width="9.33203125" style="54" customWidth="1"/>
    <col min="9220" max="9220" width="12" style="54" customWidth="1"/>
    <col min="9221" max="9221" width="9.21875" style="54" customWidth="1"/>
    <col min="9222" max="9222" width="13.21875" style="54" customWidth="1"/>
    <col min="9223" max="9472" width="9.21875" style="54"/>
    <col min="9473" max="9473" width="54.5546875" style="54" customWidth="1"/>
    <col min="9474" max="9474" width="11.77734375" style="54" customWidth="1"/>
    <col min="9475" max="9475" width="9.33203125" style="54" customWidth="1"/>
    <col min="9476" max="9476" width="12" style="54" customWidth="1"/>
    <col min="9477" max="9477" width="9.21875" style="54" customWidth="1"/>
    <col min="9478" max="9478" width="13.21875" style="54" customWidth="1"/>
    <col min="9479" max="9728" width="9.21875" style="54"/>
    <col min="9729" max="9729" width="54.5546875" style="54" customWidth="1"/>
    <col min="9730" max="9730" width="11.77734375" style="54" customWidth="1"/>
    <col min="9731" max="9731" width="9.33203125" style="54" customWidth="1"/>
    <col min="9732" max="9732" width="12" style="54" customWidth="1"/>
    <col min="9733" max="9733" width="9.21875" style="54" customWidth="1"/>
    <col min="9734" max="9734" width="13.21875" style="54" customWidth="1"/>
    <col min="9735" max="9984" width="9.21875" style="54"/>
    <col min="9985" max="9985" width="54.5546875" style="54" customWidth="1"/>
    <col min="9986" max="9986" width="11.77734375" style="54" customWidth="1"/>
    <col min="9987" max="9987" width="9.33203125" style="54" customWidth="1"/>
    <col min="9988" max="9988" width="12" style="54" customWidth="1"/>
    <col min="9989" max="9989" width="9.21875" style="54" customWidth="1"/>
    <col min="9990" max="9990" width="13.21875" style="54" customWidth="1"/>
    <col min="9991" max="10240" width="9.21875" style="54"/>
    <col min="10241" max="10241" width="54.5546875" style="54" customWidth="1"/>
    <col min="10242" max="10242" width="11.77734375" style="54" customWidth="1"/>
    <col min="10243" max="10243" width="9.33203125" style="54" customWidth="1"/>
    <col min="10244" max="10244" width="12" style="54" customWidth="1"/>
    <col min="10245" max="10245" width="9.21875" style="54" customWidth="1"/>
    <col min="10246" max="10246" width="13.21875" style="54" customWidth="1"/>
    <col min="10247" max="10496" width="9.21875" style="54"/>
    <col min="10497" max="10497" width="54.5546875" style="54" customWidth="1"/>
    <col min="10498" max="10498" width="11.77734375" style="54" customWidth="1"/>
    <col min="10499" max="10499" width="9.33203125" style="54" customWidth="1"/>
    <col min="10500" max="10500" width="12" style="54" customWidth="1"/>
    <col min="10501" max="10501" width="9.21875" style="54" customWidth="1"/>
    <col min="10502" max="10502" width="13.21875" style="54" customWidth="1"/>
    <col min="10503" max="10752" width="9.21875" style="54"/>
    <col min="10753" max="10753" width="54.5546875" style="54" customWidth="1"/>
    <col min="10754" max="10754" width="11.77734375" style="54" customWidth="1"/>
    <col min="10755" max="10755" width="9.33203125" style="54" customWidth="1"/>
    <col min="10756" max="10756" width="12" style="54" customWidth="1"/>
    <col min="10757" max="10757" width="9.21875" style="54" customWidth="1"/>
    <col min="10758" max="10758" width="13.21875" style="54" customWidth="1"/>
    <col min="10759" max="11008" width="9.21875" style="54"/>
    <col min="11009" max="11009" width="54.5546875" style="54" customWidth="1"/>
    <col min="11010" max="11010" width="11.77734375" style="54" customWidth="1"/>
    <col min="11011" max="11011" width="9.33203125" style="54" customWidth="1"/>
    <col min="11012" max="11012" width="12" style="54" customWidth="1"/>
    <col min="11013" max="11013" width="9.21875" style="54" customWidth="1"/>
    <col min="11014" max="11014" width="13.21875" style="54" customWidth="1"/>
    <col min="11015" max="11264" width="9.21875" style="54"/>
    <col min="11265" max="11265" width="54.5546875" style="54" customWidth="1"/>
    <col min="11266" max="11266" width="11.77734375" style="54" customWidth="1"/>
    <col min="11267" max="11267" width="9.33203125" style="54" customWidth="1"/>
    <col min="11268" max="11268" width="12" style="54" customWidth="1"/>
    <col min="11269" max="11269" width="9.21875" style="54" customWidth="1"/>
    <col min="11270" max="11270" width="13.21875" style="54" customWidth="1"/>
    <col min="11271" max="11520" width="9.21875" style="54"/>
    <col min="11521" max="11521" width="54.5546875" style="54" customWidth="1"/>
    <col min="11522" max="11522" width="11.77734375" style="54" customWidth="1"/>
    <col min="11523" max="11523" width="9.33203125" style="54" customWidth="1"/>
    <col min="11524" max="11524" width="12" style="54" customWidth="1"/>
    <col min="11525" max="11525" width="9.21875" style="54" customWidth="1"/>
    <col min="11526" max="11526" width="13.21875" style="54" customWidth="1"/>
    <col min="11527" max="11776" width="9.21875" style="54"/>
    <col min="11777" max="11777" width="54.5546875" style="54" customWidth="1"/>
    <col min="11778" max="11778" width="11.77734375" style="54" customWidth="1"/>
    <col min="11779" max="11779" width="9.33203125" style="54" customWidth="1"/>
    <col min="11780" max="11780" width="12" style="54" customWidth="1"/>
    <col min="11781" max="11781" width="9.21875" style="54" customWidth="1"/>
    <col min="11782" max="11782" width="13.21875" style="54" customWidth="1"/>
    <col min="11783" max="12032" width="9.21875" style="54"/>
    <col min="12033" max="12033" width="54.5546875" style="54" customWidth="1"/>
    <col min="12034" max="12034" width="11.77734375" style="54" customWidth="1"/>
    <col min="12035" max="12035" width="9.33203125" style="54" customWidth="1"/>
    <col min="12036" max="12036" width="12" style="54" customWidth="1"/>
    <col min="12037" max="12037" width="9.21875" style="54" customWidth="1"/>
    <col min="12038" max="12038" width="13.21875" style="54" customWidth="1"/>
    <col min="12039" max="12288" width="9.21875" style="54"/>
    <col min="12289" max="12289" width="54.5546875" style="54" customWidth="1"/>
    <col min="12290" max="12290" width="11.77734375" style="54" customWidth="1"/>
    <col min="12291" max="12291" width="9.33203125" style="54" customWidth="1"/>
    <col min="12292" max="12292" width="12" style="54" customWidth="1"/>
    <col min="12293" max="12293" width="9.21875" style="54" customWidth="1"/>
    <col min="12294" max="12294" width="13.21875" style="54" customWidth="1"/>
    <col min="12295" max="12544" width="9.21875" style="54"/>
    <col min="12545" max="12545" width="54.5546875" style="54" customWidth="1"/>
    <col min="12546" max="12546" width="11.77734375" style="54" customWidth="1"/>
    <col min="12547" max="12547" width="9.33203125" style="54" customWidth="1"/>
    <col min="12548" max="12548" width="12" style="54" customWidth="1"/>
    <col min="12549" max="12549" width="9.21875" style="54" customWidth="1"/>
    <col min="12550" max="12550" width="13.21875" style="54" customWidth="1"/>
    <col min="12551" max="12800" width="9.21875" style="54"/>
    <col min="12801" max="12801" width="54.5546875" style="54" customWidth="1"/>
    <col min="12802" max="12802" width="11.77734375" style="54" customWidth="1"/>
    <col min="12803" max="12803" width="9.33203125" style="54" customWidth="1"/>
    <col min="12804" max="12804" width="12" style="54" customWidth="1"/>
    <col min="12805" max="12805" width="9.21875" style="54" customWidth="1"/>
    <col min="12806" max="12806" width="13.21875" style="54" customWidth="1"/>
    <col min="12807" max="13056" width="9.21875" style="54"/>
    <col min="13057" max="13057" width="54.5546875" style="54" customWidth="1"/>
    <col min="13058" max="13058" width="11.77734375" style="54" customWidth="1"/>
    <col min="13059" max="13059" width="9.33203125" style="54" customWidth="1"/>
    <col min="13060" max="13060" width="12" style="54" customWidth="1"/>
    <col min="13061" max="13061" width="9.21875" style="54" customWidth="1"/>
    <col min="13062" max="13062" width="13.21875" style="54" customWidth="1"/>
    <col min="13063" max="13312" width="9.21875" style="54"/>
    <col min="13313" max="13313" width="54.5546875" style="54" customWidth="1"/>
    <col min="13314" max="13314" width="11.77734375" style="54" customWidth="1"/>
    <col min="13315" max="13315" width="9.33203125" style="54" customWidth="1"/>
    <col min="13316" max="13316" width="12" style="54" customWidth="1"/>
    <col min="13317" max="13317" width="9.21875" style="54" customWidth="1"/>
    <col min="13318" max="13318" width="13.21875" style="54" customWidth="1"/>
    <col min="13319" max="13568" width="9.21875" style="54"/>
    <col min="13569" max="13569" width="54.5546875" style="54" customWidth="1"/>
    <col min="13570" max="13570" width="11.77734375" style="54" customWidth="1"/>
    <col min="13571" max="13571" width="9.33203125" style="54" customWidth="1"/>
    <col min="13572" max="13572" width="12" style="54" customWidth="1"/>
    <col min="13573" max="13573" width="9.21875" style="54" customWidth="1"/>
    <col min="13574" max="13574" width="13.21875" style="54" customWidth="1"/>
    <col min="13575" max="13824" width="9.21875" style="54"/>
    <col min="13825" max="13825" width="54.5546875" style="54" customWidth="1"/>
    <col min="13826" max="13826" width="11.77734375" style="54" customWidth="1"/>
    <col min="13827" max="13827" width="9.33203125" style="54" customWidth="1"/>
    <col min="13828" max="13828" width="12" style="54" customWidth="1"/>
    <col min="13829" max="13829" width="9.21875" style="54" customWidth="1"/>
    <col min="13830" max="13830" width="13.21875" style="54" customWidth="1"/>
    <col min="13831" max="14080" width="9.21875" style="54"/>
    <col min="14081" max="14081" width="54.5546875" style="54" customWidth="1"/>
    <col min="14082" max="14082" width="11.77734375" style="54" customWidth="1"/>
    <col min="14083" max="14083" width="9.33203125" style="54" customWidth="1"/>
    <col min="14084" max="14084" width="12" style="54" customWidth="1"/>
    <col min="14085" max="14085" width="9.21875" style="54" customWidth="1"/>
    <col min="14086" max="14086" width="13.21875" style="54" customWidth="1"/>
    <col min="14087" max="14336" width="9.21875" style="54"/>
    <col min="14337" max="14337" width="54.5546875" style="54" customWidth="1"/>
    <col min="14338" max="14338" width="11.77734375" style="54" customWidth="1"/>
    <col min="14339" max="14339" width="9.33203125" style="54" customWidth="1"/>
    <col min="14340" max="14340" width="12" style="54" customWidth="1"/>
    <col min="14341" max="14341" width="9.21875" style="54" customWidth="1"/>
    <col min="14342" max="14342" width="13.21875" style="54" customWidth="1"/>
    <col min="14343" max="14592" width="9.21875" style="54"/>
    <col min="14593" max="14593" width="54.5546875" style="54" customWidth="1"/>
    <col min="14594" max="14594" width="11.77734375" style="54" customWidth="1"/>
    <col min="14595" max="14595" width="9.33203125" style="54" customWidth="1"/>
    <col min="14596" max="14596" width="12" style="54" customWidth="1"/>
    <col min="14597" max="14597" width="9.21875" style="54" customWidth="1"/>
    <col min="14598" max="14598" width="13.21875" style="54" customWidth="1"/>
    <col min="14599" max="14848" width="9.21875" style="54"/>
    <col min="14849" max="14849" width="54.5546875" style="54" customWidth="1"/>
    <col min="14850" max="14850" width="11.77734375" style="54" customWidth="1"/>
    <col min="14851" max="14851" width="9.33203125" style="54" customWidth="1"/>
    <col min="14852" max="14852" width="12" style="54" customWidth="1"/>
    <col min="14853" max="14853" width="9.21875" style="54" customWidth="1"/>
    <col min="14854" max="14854" width="13.21875" style="54" customWidth="1"/>
    <col min="14855" max="15104" width="9.21875" style="54"/>
    <col min="15105" max="15105" width="54.5546875" style="54" customWidth="1"/>
    <col min="15106" max="15106" width="11.77734375" style="54" customWidth="1"/>
    <col min="15107" max="15107" width="9.33203125" style="54" customWidth="1"/>
    <col min="15108" max="15108" width="12" style="54" customWidth="1"/>
    <col min="15109" max="15109" width="9.21875" style="54" customWidth="1"/>
    <col min="15110" max="15110" width="13.21875" style="54" customWidth="1"/>
    <col min="15111" max="15360" width="9.21875" style="54"/>
    <col min="15361" max="15361" width="54.5546875" style="54" customWidth="1"/>
    <col min="15362" max="15362" width="11.77734375" style="54" customWidth="1"/>
    <col min="15363" max="15363" width="9.33203125" style="54" customWidth="1"/>
    <col min="15364" max="15364" width="12" style="54" customWidth="1"/>
    <col min="15365" max="15365" width="9.21875" style="54" customWidth="1"/>
    <col min="15366" max="15366" width="13.21875" style="54" customWidth="1"/>
    <col min="15367" max="15616" width="9.21875" style="54"/>
    <col min="15617" max="15617" width="54.5546875" style="54" customWidth="1"/>
    <col min="15618" max="15618" width="11.77734375" style="54" customWidth="1"/>
    <col min="15619" max="15619" width="9.33203125" style="54" customWidth="1"/>
    <col min="15620" max="15620" width="12" style="54" customWidth="1"/>
    <col min="15621" max="15621" width="9.21875" style="54" customWidth="1"/>
    <col min="15622" max="15622" width="13.21875" style="54" customWidth="1"/>
    <col min="15623" max="15872" width="9.21875" style="54"/>
    <col min="15873" max="15873" width="54.5546875" style="54" customWidth="1"/>
    <col min="15874" max="15874" width="11.77734375" style="54" customWidth="1"/>
    <col min="15875" max="15875" width="9.33203125" style="54" customWidth="1"/>
    <col min="15876" max="15876" width="12" style="54" customWidth="1"/>
    <col min="15877" max="15877" width="9.21875" style="54" customWidth="1"/>
    <col min="15878" max="15878" width="13.21875" style="54" customWidth="1"/>
    <col min="15879" max="16128" width="9.21875" style="54"/>
    <col min="16129" max="16129" width="54.5546875" style="54" customWidth="1"/>
    <col min="16130" max="16130" width="11.77734375" style="54" customWidth="1"/>
    <col min="16131" max="16131" width="9.33203125" style="54" customWidth="1"/>
    <col min="16132" max="16132" width="12" style="54" customWidth="1"/>
    <col min="16133" max="16133" width="9.21875" style="54" customWidth="1"/>
    <col min="16134" max="16134" width="13.21875" style="54" customWidth="1"/>
    <col min="16135" max="16384" width="9.21875" style="54"/>
  </cols>
  <sheetData>
    <row r="1" spans="1:8">
      <c r="D1" s="57"/>
      <c r="E1" s="57"/>
      <c r="F1" s="57"/>
      <c r="H1" s="56"/>
    </row>
    <row r="2" spans="1:8" ht="15.6" customHeight="1">
      <c r="A2" s="194" t="s">
        <v>345</v>
      </c>
      <c r="B2" s="194"/>
      <c r="C2" s="194"/>
      <c r="D2" s="194"/>
      <c r="E2" s="194"/>
      <c r="F2" s="194"/>
      <c r="G2" s="194"/>
      <c r="H2" s="194"/>
    </row>
    <row r="3" spans="1:8" ht="15.6" customHeight="1">
      <c r="A3" s="194" t="s">
        <v>34</v>
      </c>
      <c r="B3" s="194"/>
      <c r="C3" s="194"/>
      <c r="D3" s="194"/>
      <c r="E3" s="194"/>
      <c r="F3" s="194"/>
      <c r="G3" s="194"/>
      <c r="H3" s="194"/>
    </row>
    <row r="4" spans="1:8" ht="15.6">
      <c r="A4" s="194" t="s">
        <v>411</v>
      </c>
      <c r="B4" s="194"/>
      <c r="C4" s="194"/>
      <c r="D4" s="194"/>
      <c r="E4" s="194"/>
      <c r="F4" s="194"/>
      <c r="G4" s="194"/>
      <c r="H4" s="194"/>
    </row>
    <row r="5" spans="1:8" ht="15" customHeight="1">
      <c r="H5" s="58" t="s">
        <v>127</v>
      </c>
    </row>
    <row r="6" spans="1:8" s="61" customFormat="1" ht="102" customHeight="1">
      <c r="A6" s="59" t="s">
        <v>128</v>
      </c>
      <c r="B6" s="161" t="s">
        <v>347</v>
      </c>
      <c r="C6" s="161" t="s">
        <v>69</v>
      </c>
      <c r="D6" s="161" t="s">
        <v>129</v>
      </c>
      <c r="E6" s="161" t="s">
        <v>130</v>
      </c>
      <c r="F6" s="60" t="s">
        <v>2</v>
      </c>
      <c r="G6" s="60" t="s">
        <v>333</v>
      </c>
      <c r="H6" s="60" t="s">
        <v>4</v>
      </c>
    </row>
    <row r="7" spans="1:8">
      <c r="A7" s="59">
        <v>1</v>
      </c>
      <c r="B7" s="62" t="s">
        <v>131</v>
      </c>
      <c r="C7" s="62" t="s">
        <v>53</v>
      </c>
      <c r="D7" s="62" t="s">
        <v>5</v>
      </c>
      <c r="E7" s="62" t="s">
        <v>6</v>
      </c>
      <c r="F7" s="63" t="s">
        <v>132</v>
      </c>
      <c r="G7" s="63" t="s">
        <v>334</v>
      </c>
      <c r="H7" s="63" t="s">
        <v>335</v>
      </c>
    </row>
    <row r="8" spans="1:8" ht="39.6">
      <c r="A8" s="93" t="s">
        <v>71</v>
      </c>
      <c r="B8" s="65"/>
      <c r="C8" s="65"/>
      <c r="D8" s="65"/>
      <c r="E8" s="65"/>
      <c r="F8" s="66"/>
      <c r="G8" s="66"/>
      <c r="H8" s="66"/>
    </row>
    <row r="9" spans="1:8">
      <c r="A9" s="184" t="s">
        <v>336</v>
      </c>
      <c r="B9" s="108" t="s">
        <v>134</v>
      </c>
      <c r="C9" s="109"/>
      <c r="D9" s="109"/>
      <c r="E9" s="109"/>
      <c r="F9" s="110">
        <f>F10+F89+F98+F123+F145+F230+F239+F265+F293+F312+F323+F330</f>
        <v>133407718.27000001</v>
      </c>
      <c r="G9" s="110">
        <f>G10+G89+G98+G123+G145+G230+G239+G265+G293+G312+G323+G330</f>
        <v>54125648.030000001</v>
      </c>
      <c r="H9" s="110">
        <f>F9-G9</f>
        <v>79282070.24000001</v>
      </c>
    </row>
    <row r="10" spans="1:8" s="67" customFormat="1">
      <c r="A10" s="114" t="s">
        <v>135</v>
      </c>
      <c r="B10" s="111" t="s">
        <v>134</v>
      </c>
      <c r="C10" s="111" t="s">
        <v>72</v>
      </c>
      <c r="D10" s="112"/>
      <c r="E10" s="112"/>
      <c r="F10" s="113">
        <f>F11+F16+F30+F36</f>
        <v>21050555.010000002</v>
      </c>
      <c r="G10" s="113">
        <f t="shared" ref="G10:H10" si="0">G11+G16+G30+G36</f>
        <v>10310472.629999999</v>
      </c>
      <c r="H10" s="113">
        <f t="shared" si="0"/>
        <v>10740082.379999999</v>
      </c>
    </row>
    <row r="11" spans="1:8" s="72" customFormat="1" ht="52.8">
      <c r="A11" s="68" t="s">
        <v>75</v>
      </c>
      <c r="B11" s="69" t="s">
        <v>134</v>
      </c>
      <c r="C11" s="69" t="s">
        <v>74</v>
      </c>
      <c r="D11" s="70"/>
      <c r="E11" s="70"/>
      <c r="F11" s="71">
        <f>F12</f>
        <v>2068920</v>
      </c>
      <c r="G11" s="71">
        <f t="shared" ref="G11:H14" si="1">G12</f>
        <v>1034460</v>
      </c>
      <c r="H11" s="71">
        <f t="shared" si="1"/>
        <v>1034460</v>
      </c>
    </row>
    <row r="12" spans="1:8" s="72" customFormat="1" ht="42" customHeight="1">
      <c r="A12" s="177" t="s">
        <v>48</v>
      </c>
      <c r="B12" s="69" t="s">
        <v>134</v>
      </c>
      <c r="C12" s="69" t="s">
        <v>74</v>
      </c>
      <c r="D12" s="73" t="s">
        <v>136</v>
      </c>
      <c r="E12" s="70"/>
      <c r="F12" s="71">
        <f>F13</f>
        <v>2068920</v>
      </c>
      <c r="G12" s="71">
        <f t="shared" si="1"/>
        <v>1034460</v>
      </c>
      <c r="H12" s="71">
        <f t="shared" si="1"/>
        <v>1034460</v>
      </c>
    </row>
    <row r="13" spans="1:8" s="72" customFormat="1" ht="26.4">
      <c r="A13" s="74" t="s">
        <v>137</v>
      </c>
      <c r="B13" s="75" t="s">
        <v>134</v>
      </c>
      <c r="C13" s="75" t="s">
        <v>74</v>
      </c>
      <c r="D13" s="70" t="s">
        <v>138</v>
      </c>
      <c r="E13" s="73"/>
      <c r="F13" s="76">
        <f>F14</f>
        <v>2068920</v>
      </c>
      <c r="G13" s="76">
        <f t="shared" si="1"/>
        <v>1034460</v>
      </c>
      <c r="H13" s="76">
        <f t="shared" si="1"/>
        <v>1034460</v>
      </c>
    </row>
    <row r="14" spans="1:8" s="72" customFormat="1" ht="66">
      <c r="A14" s="179" t="s">
        <v>38</v>
      </c>
      <c r="B14" s="75" t="s">
        <v>134</v>
      </c>
      <c r="C14" s="75" t="s">
        <v>74</v>
      </c>
      <c r="D14" s="70" t="s">
        <v>138</v>
      </c>
      <c r="E14" s="75" t="s">
        <v>139</v>
      </c>
      <c r="F14" s="76">
        <f>F15</f>
        <v>2068920</v>
      </c>
      <c r="G14" s="76">
        <f t="shared" si="1"/>
        <v>1034460</v>
      </c>
      <c r="H14" s="76">
        <f t="shared" si="1"/>
        <v>1034460</v>
      </c>
    </row>
    <row r="15" spans="1:8" s="72" customFormat="1" ht="26.4">
      <c r="A15" s="179" t="s">
        <v>140</v>
      </c>
      <c r="B15" s="75" t="s">
        <v>134</v>
      </c>
      <c r="C15" s="75" t="s">
        <v>74</v>
      </c>
      <c r="D15" s="70" t="s">
        <v>138</v>
      </c>
      <c r="E15" s="75" t="s">
        <v>141</v>
      </c>
      <c r="F15" s="77">
        <v>2068920</v>
      </c>
      <c r="G15" s="77">
        <v>1034460</v>
      </c>
      <c r="H15" s="76">
        <f>F15-G15</f>
        <v>1034460</v>
      </c>
    </row>
    <row r="16" spans="1:8" ht="52.8">
      <c r="A16" s="78" t="s">
        <v>142</v>
      </c>
      <c r="B16" s="79" t="s">
        <v>134</v>
      </c>
      <c r="C16" s="79" t="s">
        <v>76</v>
      </c>
      <c r="D16" s="80"/>
      <c r="E16" s="81"/>
      <c r="F16" s="82">
        <f>F17+F26</f>
        <v>11263968.960000001</v>
      </c>
      <c r="G16" s="82">
        <f t="shared" ref="G16:H16" si="2">G17+G26</f>
        <v>5200791.17</v>
      </c>
      <c r="H16" s="82">
        <f t="shared" si="2"/>
        <v>6063177.7899999991</v>
      </c>
    </row>
    <row r="17" spans="1:8" ht="55.2">
      <c r="A17" s="177" t="s">
        <v>143</v>
      </c>
      <c r="B17" s="79" t="s">
        <v>134</v>
      </c>
      <c r="C17" s="79" t="s">
        <v>76</v>
      </c>
      <c r="D17" s="80" t="s">
        <v>144</v>
      </c>
      <c r="E17" s="81"/>
      <c r="F17" s="82">
        <f>F18</f>
        <v>10457305.960000001</v>
      </c>
      <c r="G17" s="82">
        <f t="shared" ref="G17:H18" si="3">G18</f>
        <v>4896778.74</v>
      </c>
      <c r="H17" s="82">
        <f t="shared" si="3"/>
        <v>5560527.2199999988</v>
      </c>
    </row>
    <row r="18" spans="1:8" ht="26.4">
      <c r="A18" s="185" t="s">
        <v>50</v>
      </c>
      <c r="B18" s="81" t="s">
        <v>134</v>
      </c>
      <c r="C18" s="81" t="s">
        <v>76</v>
      </c>
      <c r="D18" s="83" t="s">
        <v>145</v>
      </c>
      <c r="E18" s="81"/>
      <c r="F18" s="84">
        <f>F19</f>
        <v>10457305.960000001</v>
      </c>
      <c r="G18" s="84">
        <f t="shared" si="3"/>
        <v>4896778.74</v>
      </c>
      <c r="H18" s="84">
        <f t="shared" si="3"/>
        <v>5560527.2199999988</v>
      </c>
    </row>
    <row r="19" spans="1:8">
      <c r="A19" s="74" t="s">
        <v>146</v>
      </c>
      <c r="B19" s="81" t="s">
        <v>134</v>
      </c>
      <c r="C19" s="81" t="s">
        <v>76</v>
      </c>
      <c r="D19" s="83" t="s">
        <v>147</v>
      </c>
      <c r="E19" s="81"/>
      <c r="F19" s="84">
        <f>F20+F23+F25</f>
        <v>10457305.960000001</v>
      </c>
      <c r="G19" s="84">
        <f t="shared" ref="G19:H19" si="4">G20+G23+G25</f>
        <v>4896778.74</v>
      </c>
      <c r="H19" s="84">
        <f t="shared" si="4"/>
        <v>5560527.2199999988</v>
      </c>
    </row>
    <row r="20" spans="1:8" s="88" customFormat="1" ht="66">
      <c r="A20" s="179" t="s">
        <v>38</v>
      </c>
      <c r="B20" s="85" t="s">
        <v>134</v>
      </c>
      <c r="C20" s="85" t="s">
        <v>76</v>
      </c>
      <c r="D20" s="86" t="s">
        <v>147</v>
      </c>
      <c r="E20" s="85" t="s">
        <v>139</v>
      </c>
      <c r="F20" s="87">
        <f>F21</f>
        <v>8344062.9199999999</v>
      </c>
      <c r="G20" s="87">
        <f t="shared" ref="G20:H20" si="5">G21</f>
        <v>3753902.56</v>
      </c>
      <c r="H20" s="87">
        <f t="shared" si="5"/>
        <v>4590160.3599999994</v>
      </c>
    </row>
    <row r="21" spans="1:8" s="88" customFormat="1" ht="26.4">
      <c r="A21" s="179" t="s">
        <v>140</v>
      </c>
      <c r="B21" s="85" t="s">
        <v>134</v>
      </c>
      <c r="C21" s="85" t="s">
        <v>76</v>
      </c>
      <c r="D21" s="86" t="s">
        <v>147</v>
      </c>
      <c r="E21" s="85" t="s">
        <v>141</v>
      </c>
      <c r="F21" s="89">
        <v>8344062.9199999999</v>
      </c>
      <c r="G21" s="89">
        <v>3753902.56</v>
      </c>
      <c r="H21" s="76">
        <f>F21-G21</f>
        <v>4590160.3599999994</v>
      </c>
    </row>
    <row r="22" spans="1:8" s="88" customFormat="1" ht="30" customHeight="1">
      <c r="A22" s="179" t="s">
        <v>148</v>
      </c>
      <c r="B22" s="85" t="s">
        <v>134</v>
      </c>
      <c r="C22" s="85" t="s">
        <v>76</v>
      </c>
      <c r="D22" s="86" t="s">
        <v>147</v>
      </c>
      <c r="E22" s="85" t="s">
        <v>149</v>
      </c>
      <c r="F22" s="87">
        <f>F23</f>
        <v>2105743.04</v>
      </c>
      <c r="G22" s="87">
        <f t="shared" ref="G22:H22" si="6">G23</f>
        <v>1140543.52</v>
      </c>
      <c r="H22" s="87">
        <f t="shared" si="6"/>
        <v>965199.52</v>
      </c>
    </row>
    <row r="23" spans="1:8" s="88" customFormat="1" ht="32.25" customHeight="1">
      <c r="A23" s="179" t="s">
        <v>150</v>
      </c>
      <c r="B23" s="85" t="s">
        <v>134</v>
      </c>
      <c r="C23" s="85" t="s">
        <v>76</v>
      </c>
      <c r="D23" s="86" t="s">
        <v>147</v>
      </c>
      <c r="E23" s="85" t="s">
        <v>151</v>
      </c>
      <c r="F23" s="89">
        <v>2105743.04</v>
      </c>
      <c r="G23" s="89">
        <v>1140543.52</v>
      </c>
      <c r="H23" s="76">
        <f>F23-G23</f>
        <v>965199.52</v>
      </c>
    </row>
    <row r="24" spans="1:8" s="88" customFormat="1">
      <c r="A24" s="179" t="s">
        <v>152</v>
      </c>
      <c r="B24" s="85" t="s">
        <v>134</v>
      </c>
      <c r="C24" s="85" t="s">
        <v>76</v>
      </c>
      <c r="D24" s="86" t="s">
        <v>147</v>
      </c>
      <c r="E24" s="85" t="s">
        <v>153</v>
      </c>
      <c r="F24" s="87">
        <f>F25</f>
        <v>7500</v>
      </c>
      <c r="G24" s="87">
        <f t="shared" ref="G24:H24" si="7">G25</f>
        <v>2332.66</v>
      </c>
      <c r="H24" s="87">
        <f t="shared" si="7"/>
        <v>5167.34</v>
      </c>
    </row>
    <row r="25" spans="1:8" s="88" customFormat="1">
      <c r="A25" s="179" t="s">
        <v>154</v>
      </c>
      <c r="B25" s="85" t="s">
        <v>134</v>
      </c>
      <c r="C25" s="85" t="s">
        <v>76</v>
      </c>
      <c r="D25" s="86" t="s">
        <v>147</v>
      </c>
      <c r="E25" s="85" t="s">
        <v>155</v>
      </c>
      <c r="F25" s="89">
        <v>7500</v>
      </c>
      <c r="G25" s="89">
        <v>2332.66</v>
      </c>
      <c r="H25" s="76">
        <f>F25-G25</f>
        <v>5167.34</v>
      </c>
    </row>
    <row r="26" spans="1:8" s="88" customFormat="1" ht="13.8">
      <c r="A26" s="177" t="s">
        <v>156</v>
      </c>
      <c r="B26" s="90" t="s">
        <v>134</v>
      </c>
      <c r="C26" s="90" t="s">
        <v>76</v>
      </c>
      <c r="D26" s="91" t="s">
        <v>157</v>
      </c>
      <c r="E26" s="85"/>
      <c r="F26" s="92">
        <f>F27</f>
        <v>806663</v>
      </c>
      <c r="G26" s="92">
        <f t="shared" ref="G26:H28" si="8">G27</f>
        <v>304012.43</v>
      </c>
      <c r="H26" s="92">
        <f t="shared" si="8"/>
        <v>502650.57</v>
      </c>
    </row>
    <row r="27" spans="1:8" s="88" customFormat="1" ht="39.6">
      <c r="A27" s="74" t="s">
        <v>158</v>
      </c>
      <c r="B27" s="85" t="s">
        <v>134</v>
      </c>
      <c r="C27" s="85" t="s">
        <v>76</v>
      </c>
      <c r="D27" s="86" t="s">
        <v>159</v>
      </c>
      <c r="E27" s="85"/>
      <c r="F27" s="87">
        <f>F28</f>
        <v>806663</v>
      </c>
      <c r="G27" s="87">
        <f t="shared" si="8"/>
        <v>304012.43</v>
      </c>
      <c r="H27" s="87">
        <f t="shared" si="8"/>
        <v>502650.57</v>
      </c>
    </row>
    <row r="28" spans="1:8" s="88" customFormat="1" ht="66">
      <c r="A28" s="179" t="s">
        <v>38</v>
      </c>
      <c r="B28" s="85" t="s">
        <v>134</v>
      </c>
      <c r="C28" s="85" t="s">
        <v>76</v>
      </c>
      <c r="D28" s="86" t="s">
        <v>159</v>
      </c>
      <c r="E28" s="85" t="s">
        <v>139</v>
      </c>
      <c r="F28" s="87">
        <f>F29</f>
        <v>806663</v>
      </c>
      <c r="G28" s="87">
        <f t="shared" si="8"/>
        <v>304012.43</v>
      </c>
      <c r="H28" s="87">
        <f t="shared" si="8"/>
        <v>502650.57</v>
      </c>
    </row>
    <row r="29" spans="1:8" s="88" customFormat="1" ht="26.4">
      <c r="A29" s="179" t="s">
        <v>140</v>
      </c>
      <c r="B29" s="85" t="s">
        <v>134</v>
      </c>
      <c r="C29" s="85" t="s">
        <v>76</v>
      </c>
      <c r="D29" s="86" t="s">
        <v>159</v>
      </c>
      <c r="E29" s="85" t="s">
        <v>141</v>
      </c>
      <c r="F29" s="89">
        <v>806663</v>
      </c>
      <c r="G29" s="89">
        <v>304012.43</v>
      </c>
      <c r="H29" s="76">
        <f>F29-G29</f>
        <v>502650.57</v>
      </c>
    </row>
    <row r="30" spans="1:8" s="88" customFormat="1">
      <c r="A30" s="93" t="s">
        <v>49</v>
      </c>
      <c r="B30" s="90" t="s">
        <v>134</v>
      </c>
      <c r="C30" s="90" t="s">
        <v>78</v>
      </c>
      <c r="D30" s="86"/>
      <c r="E30" s="85"/>
      <c r="F30" s="92">
        <f>F31</f>
        <v>200000</v>
      </c>
      <c r="G30" s="92">
        <f t="shared" ref="G30:H30" si="9">G31</f>
        <v>0</v>
      </c>
      <c r="H30" s="92">
        <f t="shared" si="9"/>
        <v>200000</v>
      </c>
    </row>
    <row r="31" spans="1:8" s="88" customFormat="1" ht="55.2">
      <c r="A31" s="177" t="s">
        <v>160</v>
      </c>
      <c r="B31" s="90" t="s">
        <v>134</v>
      </c>
      <c r="C31" s="90" t="s">
        <v>78</v>
      </c>
      <c r="D31" s="73" t="s">
        <v>161</v>
      </c>
      <c r="E31" s="85"/>
      <c r="F31" s="92">
        <f>F33</f>
        <v>200000</v>
      </c>
      <c r="G31" s="92">
        <f t="shared" ref="G31:H31" si="10">G33</f>
        <v>0</v>
      </c>
      <c r="H31" s="92">
        <f t="shared" si="10"/>
        <v>200000</v>
      </c>
    </row>
    <row r="32" spans="1:8" s="88" customFormat="1" ht="39.6">
      <c r="A32" s="185" t="s">
        <v>51</v>
      </c>
      <c r="B32" s="85" t="s">
        <v>134</v>
      </c>
      <c r="C32" s="85" t="s">
        <v>78</v>
      </c>
      <c r="D32" s="70" t="s">
        <v>162</v>
      </c>
      <c r="E32" s="85"/>
      <c r="F32" s="87">
        <f>F33</f>
        <v>200000</v>
      </c>
      <c r="G32" s="87">
        <f t="shared" ref="G32:H32" si="11">G33</f>
        <v>0</v>
      </c>
      <c r="H32" s="87">
        <f t="shared" si="11"/>
        <v>200000</v>
      </c>
    </row>
    <row r="33" spans="1:8" s="88" customFormat="1">
      <c r="A33" s="74" t="s">
        <v>163</v>
      </c>
      <c r="B33" s="85" t="s">
        <v>134</v>
      </c>
      <c r="C33" s="85" t="s">
        <v>78</v>
      </c>
      <c r="D33" s="70" t="s">
        <v>164</v>
      </c>
      <c r="E33" s="85"/>
      <c r="F33" s="87">
        <f>F35</f>
        <v>200000</v>
      </c>
      <c r="G33" s="87">
        <f t="shared" ref="G33:H33" si="12">G35</f>
        <v>0</v>
      </c>
      <c r="H33" s="87">
        <f t="shared" si="12"/>
        <v>200000</v>
      </c>
    </row>
    <row r="34" spans="1:8" s="88" customFormat="1">
      <c r="A34" s="179" t="s">
        <v>152</v>
      </c>
      <c r="B34" s="85" t="s">
        <v>134</v>
      </c>
      <c r="C34" s="85" t="s">
        <v>78</v>
      </c>
      <c r="D34" s="70" t="s">
        <v>164</v>
      </c>
      <c r="E34" s="85" t="s">
        <v>153</v>
      </c>
      <c r="F34" s="87">
        <f>F35</f>
        <v>200000</v>
      </c>
      <c r="G34" s="87">
        <f t="shared" ref="G34:H34" si="13">G35</f>
        <v>0</v>
      </c>
      <c r="H34" s="87">
        <f t="shared" si="13"/>
        <v>200000</v>
      </c>
    </row>
    <row r="35" spans="1:8" s="88" customFormat="1">
      <c r="A35" s="179" t="s">
        <v>165</v>
      </c>
      <c r="B35" s="85" t="s">
        <v>134</v>
      </c>
      <c r="C35" s="85" t="s">
        <v>78</v>
      </c>
      <c r="D35" s="70" t="s">
        <v>164</v>
      </c>
      <c r="E35" s="85" t="s">
        <v>166</v>
      </c>
      <c r="F35" s="89">
        <v>200000</v>
      </c>
      <c r="G35" s="89">
        <v>0</v>
      </c>
      <c r="H35" s="76">
        <f>F35-G35</f>
        <v>200000</v>
      </c>
    </row>
    <row r="36" spans="1:8" s="88" customFormat="1">
      <c r="A36" s="93" t="s">
        <v>80</v>
      </c>
      <c r="B36" s="90" t="s">
        <v>134</v>
      </c>
      <c r="C36" s="90" t="s">
        <v>79</v>
      </c>
      <c r="D36" s="86"/>
      <c r="E36" s="85"/>
      <c r="F36" s="92">
        <f>F37+F42+F50+F65+F70+F75+F83+F86</f>
        <v>7517666.0499999998</v>
      </c>
      <c r="G36" s="92">
        <f>G37+G42+G50+G65+G70+G75+G83+G86</f>
        <v>4075221.46</v>
      </c>
      <c r="H36" s="92">
        <f>F36-G36</f>
        <v>3442444.59</v>
      </c>
    </row>
    <row r="37" spans="1:8" s="88" customFormat="1" ht="55.2">
      <c r="A37" s="177" t="s">
        <v>287</v>
      </c>
      <c r="B37" s="79" t="s">
        <v>134</v>
      </c>
      <c r="C37" s="90" t="s">
        <v>79</v>
      </c>
      <c r="D37" s="91" t="s">
        <v>288</v>
      </c>
      <c r="E37" s="97"/>
      <c r="F37" s="92">
        <f t="shared" ref="F37:G40" si="14">F38</f>
        <v>250000</v>
      </c>
      <c r="G37" s="92">
        <f t="shared" si="14"/>
        <v>70000</v>
      </c>
      <c r="H37" s="92">
        <f t="shared" ref="H37:H39" si="15">F37-G37</f>
        <v>180000</v>
      </c>
    </row>
    <row r="38" spans="1:8" s="88" customFormat="1" ht="39.6">
      <c r="A38" s="185" t="s">
        <v>289</v>
      </c>
      <c r="B38" s="81" t="s">
        <v>134</v>
      </c>
      <c r="C38" s="85" t="s">
        <v>79</v>
      </c>
      <c r="D38" s="86" t="s">
        <v>290</v>
      </c>
      <c r="E38" s="97"/>
      <c r="F38" s="87">
        <f t="shared" si="14"/>
        <v>250000</v>
      </c>
      <c r="G38" s="87">
        <f t="shared" si="14"/>
        <v>70000</v>
      </c>
      <c r="H38" s="87">
        <f t="shared" si="15"/>
        <v>180000</v>
      </c>
    </row>
    <row r="39" spans="1:8" s="88" customFormat="1" ht="39.6">
      <c r="A39" s="74" t="s">
        <v>291</v>
      </c>
      <c r="B39" s="81" t="s">
        <v>134</v>
      </c>
      <c r="C39" s="85" t="s">
        <v>79</v>
      </c>
      <c r="D39" s="86" t="s">
        <v>292</v>
      </c>
      <c r="E39" s="97"/>
      <c r="F39" s="87">
        <f t="shared" si="14"/>
        <v>250000</v>
      </c>
      <c r="G39" s="87">
        <f t="shared" si="14"/>
        <v>70000</v>
      </c>
      <c r="H39" s="87">
        <f t="shared" si="15"/>
        <v>180000</v>
      </c>
    </row>
    <row r="40" spans="1:8" s="88" customFormat="1">
      <c r="A40" s="179" t="s">
        <v>152</v>
      </c>
      <c r="B40" s="75" t="s">
        <v>134</v>
      </c>
      <c r="C40" s="85" t="s">
        <v>79</v>
      </c>
      <c r="D40" s="70" t="s">
        <v>292</v>
      </c>
      <c r="E40" s="75" t="s">
        <v>153</v>
      </c>
      <c r="F40" s="76">
        <f t="shared" si="14"/>
        <v>250000</v>
      </c>
      <c r="G40" s="76">
        <f t="shared" si="14"/>
        <v>70000</v>
      </c>
      <c r="H40" s="87">
        <f>F40-G40</f>
        <v>180000</v>
      </c>
    </row>
    <row r="41" spans="1:8" s="88" customFormat="1">
      <c r="A41" s="179" t="s">
        <v>293</v>
      </c>
      <c r="B41" s="75" t="s">
        <v>134</v>
      </c>
      <c r="C41" s="85" t="s">
        <v>79</v>
      </c>
      <c r="D41" s="70" t="s">
        <v>292</v>
      </c>
      <c r="E41" s="75" t="s">
        <v>294</v>
      </c>
      <c r="F41" s="77">
        <v>250000</v>
      </c>
      <c r="G41" s="77">
        <v>70000</v>
      </c>
      <c r="H41" s="87">
        <f>F41-G41</f>
        <v>180000</v>
      </c>
    </row>
    <row r="42" spans="1:8" s="88" customFormat="1" ht="41.4">
      <c r="A42" s="177" t="s">
        <v>167</v>
      </c>
      <c r="B42" s="90" t="s">
        <v>134</v>
      </c>
      <c r="C42" s="90" t="s">
        <v>79</v>
      </c>
      <c r="D42" s="91" t="s">
        <v>168</v>
      </c>
      <c r="E42" s="85"/>
      <c r="F42" s="92">
        <f>F43</f>
        <v>4380585.04</v>
      </c>
      <c r="G42" s="92">
        <f t="shared" ref="G42:H42" si="16">G43</f>
        <v>2278431.6</v>
      </c>
      <c r="H42" s="92">
        <f t="shared" si="16"/>
        <v>2102153.44</v>
      </c>
    </row>
    <row r="43" spans="1:8" s="88" customFormat="1" ht="39.6">
      <c r="A43" s="185" t="s">
        <v>169</v>
      </c>
      <c r="B43" s="85" t="s">
        <v>134</v>
      </c>
      <c r="C43" s="85" t="s">
        <v>79</v>
      </c>
      <c r="D43" s="86" t="s">
        <v>170</v>
      </c>
      <c r="E43" s="85"/>
      <c r="F43" s="87">
        <f>F44+F47</f>
        <v>4380585.04</v>
      </c>
      <c r="G43" s="87">
        <f t="shared" ref="G43:H43" si="17">G44+G47</f>
        <v>2278431.6</v>
      </c>
      <c r="H43" s="87">
        <f t="shared" si="17"/>
        <v>2102153.44</v>
      </c>
    </row>
    <row r="44" spans="1:8" s="88" customFormat="1" ht="39.6">
      <c r="A44" s="74" t="s">
        <v>171</v>
      </c>
      <c r="B44" s="85" t="s">
        <v>134</v>
      </c>
      <c r="C44" s="85" t="s">
        <v>79</v>
      </c>
      <c r="D44" s="86" t="s">
        <v>172</v>
      </c>
      <c r="E44" s="85"/>
      <c r="F44" s="87">
        <f>F45</f>
        <v>3990585.04</v>
      </c>
      <c r="G44" s="87">
        <f t="shared" ref="G44:H45" si="18">G45</f>
        <v>2039852.25</v>
      </c>
      <c r="H44" s="87">
        <f t="shared" si="18"/>
        <v>1950732.79</v>
      </c>
    </row>
    <row r="45" spans="1:8" s="88" customFormat="1" ht="66">
      <c r="A45" s="179" t="s">
        <v>38</v>
      </c>
      <c r="B45" s="85" t="s">
        <v>134</v>
      </c>
      <c r="C45" s="85" t="s">
        <v>79</v>
      </c>
      <c r="D45" s="86" t="s">
        <v>172</v>
      </c>
      <c r="E45" s="85" t="s">
        <v>139</v>
      </c>
      <c r="F45" s="87">
        <f>F46</f>
        <v>3990585.04</v>
      </c>
      <c r="G45" s="87">
        <f t="shared" si="18"/>
        <v>2039852.25</v>
      </c>
      <c r="H45" s="87">
        <f t="shared" si="18"/>
        <v>1950732.79</v>
      </c>
    </row>
    <row r="46" spans="1:8" s="88" customFormat="1" ht="26.4">
      <c r="A46" s="179" t="s">
        <v>140</v>
      </c>
      <c r="B46" s="85" t="s">
        <v>134</v>
      </c>
      <c r="C46" s="85" t="s">
        <v>79</v>
      </c>
      <c r="D46" s="86" t="s">
        <v>172</v>
      </c>
      <c r="E46" s="85" t="s">
        <v>141</v>
      </c>
      <c r="F46" s="89">
        <v>3990585.04</v>
      </c>
      <c r="G46" s="89">
        <v>2039852.25</v>
      </c>
      <c r="H46" s="76">
        <f>F46-G46</f>
        <v>1950732.79</v>
      </c>
    </row>
    <row r="47" spans="1:8" s="72" customFormat="1" ht="39.6">
      <c r="A47" s="74" t="s">
        <v>173</v>
      </c>
      <c r="B47" s="81" t="s">
        <v>134</v>
      </c>
      <c r="C47" s="75" t="s">
        <v>79</v>
      </c>
      <c r="D47" s="70" t="s">
        <v>174</v>
      </c>
      <c r="E47" s="75"/>
      <c r="F47" s="76">
        <f>F48</f>
        <v>390000</v>
      </c>
      <c r="G47" s="76">
        <f t="shared" ref="G47:H48" si="19">G48</f>
        <v>238579.35</v>
      </c>
      <c r="H47" s="76">
        <f t="shared" si="19"/>
        <v>151420.65</v>
      </c>
    </row>
    <row r="48" spans="1:8" s="72" customFormat="1" ht="26.4">
      <c r="A48" s="179" t="s">
        <v>175</v>
      </c>
      <c r="B48" s="81" t="s">
        <v>134</v>
      </c>
      <c r="C48" s="75" t="s">
        <v>79</v>
      </c>
      <c r="D48" s="70" t="s">
        <v>174</v>
      </c>
      <c r="E48" s="75" t="s">
        <v>149</v>
      </c>
      <c r="F48" s="76">
        <f>F49</f>
        <v>390000</v>
      </c>
      <c r="G48" s="76">
        <f t="shared" si="19"/>
        <v>238579.35</v>
      </c>
      <c r="H48" s="76">
        <f t="shared" si="19"/>
        <v>151420.65</v>
      </c>
    </row>
    <row r="49" spans="1:8" s="72" customFormat="1" ht="31.5" customHeight="1">
      <c r="A49" s="179" t="s">
        <v>150</v>
      </c>
      <c r="B49" s="81" t="s">
        <v>134</v>
      </c>
      <c r="C49" s="75" t="s">
        <v>79</v>
      </c>
      <c r="D49" s="70" t="s">
        <v>174</v>
      </c>
      <c r="E49" s="75" t="s">
        <v>151</v>
      </c>
      <c r="F49" s="77">
        <v>390000</v>
      </c>
      <c r="G49" s="77">
        <v>238579.35</v>
      </c>
      <c r="H49" s="76">
        <f>F49-G49</f>
        <v>151420.65</v>
      </c>
    </row>
    <row r="50" spans="1:8" s="72" customFormat="1" ht="44.1" customHeight="1">
      <c r="A50" s="177" t="s">
        <v>176</v>
      </c>
      <c r="B50" s="79" t="s">
        <v>134</v>
      </c>
      <c r="C50" s="69" t="s">
        <v>79</v>
      </c>
      <c r="D50" s="73" t="s">
        <v>177</v>
      </c>
      <c r="E50" s="69"/>
      <c r="F50" s="92">
        <f>F51+F57+F61</f>
        <v>1134000</v>
      </c>
      <c r="G50" s="92">
        <f t="shared" ref="G50:H50" si="20">G51+G57+G61</f>
        <v>885549.04</v>
      </c>
      <c r="H50" s="92">
        <f t="shared" si="20"/>
        <v>248450.95999999996</v>
      </c>
    </row>
    <row r="51" spans="1:8" s="72" customFormat="1" ht="31.5" customHeight="1">
      <c r="A51" s="185" t="s">
        <v>178</v>
      </c>
      <c r="B51" s="81" t="s">
        <v>134</v>
      </c>
      <c r="C51" s="75" t="s">
        <v>79</v>
      </c>
      <c r="D51" s="70" t="s">
        <v>179</v>
      </c>
      <c r="E51" s="75"/>
      <c r="F51" s="87">
        <f>F52</f>
        <v>539720</v>
      </c>
      <c r="G51" s="87">
        <f t="shared" ref="G51:H51" si="21">G52</f>
        <v>396394</v>
      </c>
      <c r="H51" s="87">
        <f t="shared" si="21"/>
        <v>143326</v>
      </c>
    </row>
    <row r="52" spans="1:8" s="72" customFormat="1" ht="26.4">
      <c r="A52" s="74" t="s">
        <v>180</v>
      </c>
      <c r="B52" s="81" t="s">
        <v>134</v>
      </c>
      <c r="C52" s="75" t="s">
        <v>79</v>
      </c>
      <c r="D52" s="70" t="s">
        <v>181</v>
      </c>
      <c r="E52" s="75"/>
      <c r="F52" s="87">
        <f>F53+F55</f>
        <v>539720</v>
      </c>
      <c r="G52" s="87">
        <f t="shared" ref="G52:H52" si="22">G53+G55</f>
        <v>396394</v>
      </c>
      <c r="H52" s="87">
        <f t="shared" si="22"/>
        <v>143326</v>
      </c>
    </row>
    <row r="53" spans="1:8" s="72" customFormat="1" ht="26.4">
      <c r="A53" s="179" t="s">
        <v>175</v>
      </c>
      <c r="B53" s="81" t="s">
        <v>134</v>
      </c>
      <c r="C53" s="75" t="s">
        <v>79</v>
      </c>
      <c r="D53" s="70" t="s">
        <v>181</v>
      </c>
      <c r="E53" s="75" t="s">
        <v>149</v>
      </c>
      <c r="F53" s="87">
        <f>F54</f>
        <v>387997</v>
      </c>
      <c r="G53" s="87">
        <f t="shared" ref="G53:H53" si="23">G54</f>
        <v>244671</v>
      </c>
      <c r="H53" s="87">
        <f t="shared" si="23"/>
        <v>143326</v>
      </c>
    </row>
    <row r="54" spans="1:8" s="72" customFormat="1" ht="26.4">
      <c r="A54" s="179" t="s">
        <v>150</v>
      </c>
      <c r="B54" s="81" t="s">
        <v>134</v>
      </c>
      <c r="C54" s="75" t="s">
        <v>79</v>
      </c>
      <c r="D54" s="70" t="s">
        <v>181</v>
      </c>
      <c r="E54" s="75" t="s">
        <v>151</v>
      </c>
      <c r="F54" s="77">
        <v>387997</v>
      </c>
      <c r="G54" s="77">
        <v>244671</v>
      </c>
      <c r="H54" s="76">
        <f>F54-G54</f>
        <v>143326</v>
      </c>
    </row>
    <row r="55" spans="1:8" s="72" customFormat="1">
      <c r="A55" s="179" t="s">
        <v>182</v>
      </c>
      <c r="B55" s="81" t="s">
        <v>134</v>
      </c>
      <c r="C55" s="75" t="s">
        <v>79</v>
      </c>
      <c r="D55" s="70" t="s">
        <v>181</v>
      </c>
      <c r="E55" s="75" t="s">
        <v>183</v>
      </c>
      <c r="F55" s="87">
        <f>F56</f>
        <v>151723</v>
      </c>
      <c r="G55" s="87">
        <f t="shared" ref="G55:H55" si="24">G56</f>
        <v>151723</v>
      </c>
      <c r="H55" s="87">
        <f t="shared" si="24"/>
        <v>0</v>
      </c>
    </row>
    <row r="56" spans="1:8" s="72" customFormat="1">
      <c r="A56" s="179" t="s">
        <v>184</v>
      </c>
      <c r="B56" s="81" t="s">
        <v>134</v>
      </c>
      <c r="C56" s="75" t="s">
        <v>79</v>
      </c>
      <c r="D56" s="70" t="s">
        <v>181</v>
      </c>
      <c r="E56" s="75" t="s">
        <v>185</v>
      </c>
      <c r="F56" s="77">
        <v>151723</v>
      </c>
      <c r="G56" s="77">
        <v>151723</v>
      </c>
      <c r="H56" s="76">
        <f>F56-G56</f>
        <v>0</v>
      </c>
    </row>
    <row r="57" spans="1:8" s="72" customFormat="1" ht="39.6">
      <c r="A57" s="185" t="s">
        <v>186</v>
      </c>
      <c r="B57" s="81" t="s">
        <v>134</v>
      </c>
      <c r="C57" s="75" t="s">
        <v>79</v>
      </c>
      <c r="D57" s="70" t="s">
        <v>187</v>
      </c>
      <c r="E57" s="75"/>
      <c r="F57" s="87">
        <f>F58</f>
        <v>151760.70000000001</v>
      </c>
      <c r="G57" s="87">
        <f t="shared" ref="G57:H59" si="25">G58</f>
        <v>151760.70000000001</v>
      </c>
      <c r="H57" s="87">
        <f t="shared" si="25"/>
        <v>0</v>
      </c>
    </row>
    <row r="58" spans="1:8" s="72" customFormat="1" ht="26.4">
      <c r="A58" s="74" t="s">
        <v>188</v>
      </c>
      <c r="B58" s="81" t="s">
        <v>134</v>
      </c>
      <c r="C58" s="75" t="s">
        <v>79</v>
      </c>
      <c r="D58" s="70" t="s">
        <v>189</v>
      </c>
      <c r="E58" s="75"/>
      <c r="F58" s="87">
        <f>F59</f>
        <v>151760.70000000001</v>
      </c>
      <c r="G58" s="87">
        <f t="shared" si="25"/>
        <v>151760.70000000001</v>
      </c>
      <c r="H58" s="87">
        <f t="shared" si="25"/>
        <v>0</v>
      </c>
    </row>
    <row r="59" spans="1:8" s="72" customFormat="1" ht="26.4">
      <c r="A59" s="179" t="s">
        <v>175</v>
      </c>
      <c r="B59" s="81" t="s">
        <v>134</v>
      </c>
      <c r="C59" s="75" t="s">
        <v>79</v>
      </c>
      <c r="D59" s="70" t="s">
        <v>189</v>
      </c>
      <c r="E59" s="75" t="s">
        <v>149</v>
      </c>
      <c r="F59" s="87">
        <f>F60</f>
        <v>151760.70000000001</v>
      </c>
      <c r="G59" s="87">
        <f t="shared" si="25"/>
        <v>151760.70000000001</v>
      </c>
      <c r="H59" s="87">
        <f t="shared" si="25"/>
        <v>0</v>
      </c>
    </row>
    <row r="60" spans="1:8" s="72" customFormat="1" ht="26.4">
      <c r="A60" s="179" t="s">
        <v>150</v>
      </c>
      <c r="B60" s="81" t="s">
        <v>134</v>
      </c>
      <c r="C60" s="75" t="s">
        <v>79</v>
      </c>
      <c r="D60" s="70" t="s">
        <v>189</v>
      </c>
      <c r="E60" s="75" t="s">
        <v>151</v>
      </c>
      <c r="F60" s="77">
        <v>151760.70000000001</v>
      </c>
      <c r="G60" s="77">
        <v>151760.70000000001</v>
      </c>
      <c r="H60" s="76">
        <f>F60-G60</f>
        <v>0</v>
      </c>
    </row>
    <row r="61" spans="1:8" s="72" customFormat="1" ht="26.4">
      <c r="A61" s="185" t="s">
        <v>190</v>
      </c>
      <c r="B61" s="81" t="s">
        <v>134</v>
      </c>
      <c r="C61" s="75" t="s">
        <v>79</v>
      </c>
      <c r="D61" s="70" t="s">
        <v>191</v>
      </c>
      <c r="E61" s="75"/>
      <c r="F61" s="87">
        <f>F62</f>
        <v>442519.3</v>
      </c>
      <c r="G61" s="87">
        <f t="shared" ref="G61:H63" si="26">G62</f>
        <v>337394.34</v>
      </c>
      <c r="H61" s="87">
        <f t="shared" si="26"/>
        <v>105124.95999999996</v>
      </c>
    </row>
    <row r="62" spans="1:8" s="72" customFormat="1">
      <c r="A62" s="74" t="s">
        <v>192</v>
      </c>
      <c r="B62" s="81" t="s">
        <v>134</v>
      </c>
      <c r="C62" s="75" t="s">
        <v>79</v>
      </c>
      <c r="D62" s="70" t="s">
        <v>193</v>
      </c>
      <c r="E62" s="75"/>
      <c r="F62" s="87">
        <f>F63</f>
        <v>442519.3</v>
      </c>
      <c r="G62" s="87">
        <f t="shared" si="26"/>
        <v>337394.34</v>
      </c>
      <c r="H62" s="87">
        <f t="shared" si="26"/>
        <v>105124.95999999996</v>
      </c>
    </row>
    <row r="63" spans="1:8" s="72" customFormat="1" ht="26.4">
      <c r="A63" s="179" t="s">
        <v>175</v>
      </c>
      <c r="B63" s="81" t="s">
        <v>134</v>
      </c>
      <c r="C63" s="75" t="s">
        <v>79</v>
      </c>
      <c r="D63" s="70" t="s">
        <v>193</v>
      </c>
      <c r="E63" s="75" t="s">
        <v>149</v>
      </c>
      <c r="F63" s="87">
        <f>F64</f>
        <v>442519.3</v>
      </c>
      <c r="G63" s="87">
        <f t="shared" si="26"/>
        <v>337394.34</v>
      </c>
      <c r="H63" s="87">
        <f t="shared" si="26"/>
        <v>105124.95999999996</v>
      </c>
    </row>
    <row r="64" spans="1:8" s="72" customFormat="1" ht="26.4">
      <c r="A64" s="179" t="s">
        <v>150</v>
      </c>
      <c r="B64" s="81" t="s">
        <v>134</v>
      </c>
      <c r="C64" s="75" t="s">
        <v>79</v>
      </c>
      <c r="D64" s="70" t="s">
        <v>193</v>
      </c>
      <c r="E64" s="75" t="s">
        <v>151</v>
      </c>
      <c r="F64" s="77">
        <v>442519.3</v>
      </c>
      <c r="G64" s="77">
        <v>337394.34</v>
      </c>
      <c r="H64" s="76">
        <f>F64-G64</f>
        <v>105124.95999999996</v>
      </c>
    </row>
    <row r="65" spans="1:8" s="72" customFormat="1" ht="55.2">
      <c r="A65" s="177" t="s">
        <v>194</v>
      </c>
      <c r="B65" s="79" t="s">
        <v>134</v>
      </c>
      <c r="C65" s="69" t="s">
        <v>79</v>
      </c>
      <c r="D65" s="73" t="s">
        <v>195</v>
      </c>
      <c r="E65" s="69"/>
      <c r="F65" s="71">
        <f>F66</f>
        <v>277449.01</v>
      </c>
      <c r="G65" s="71">
        <f t="shared" ref="G65:H68" si="27">G66</f>
        <v>109354.57</v>
      </c>
      <c r="H65" s="71">
        <f t="shared" si="27"/>
        <v>168094.44</v>
      </c>
    </row>
    <row r="66" spans="1:8" s="72" customFormat="1" ht="39.6">
      <c r="A66" s="185" t="s">
        <v>196</v>
      </c>
      <c r="B66" s="81" t="s">
        <v>134</v>
      </c>
      <c r="C66" s="75" t="s">
        <v>79</v>
      </c>
      <c r="D66" s="70" t="s">
        <v>197</v>
      </c>
      <c r="E66" s="75"/>
      <c r="F66" s="76">
        <f>F67</f>
        <v>277449.01</v>
      </c>
      <c r="G66" s="76">
        <f t="shared" si="27"/>
        <v>109354.57</v>
      </c>
      <c r="H66" s="76">
        <f t="shared" si="27"/>
        <v>168094.44</v>
      </c>
    </row>
    <row r="67" spans="1:8" s="72" customFormat="1" ht="26.4">
      <c r="A67" s="74" t="s">
        <v>198</v>
      </c>
      <c r="B67" s="81" t="s">
        <v>134</v>
      </c>
      <c r="C67" s="75" t="s">
        <v>79</v>
      </c>
      <c r="D67" s="70" t="s">
        <v>342</v>
      </c>
      <c r="E67" s="75"/>
      <c r="F67" s="76">
        <f>F68</f>
        <v>277449.01</v>
      </c>
      <c r="G67" s="76">
        <f t="shared" si="27"/>
        <v>109354.57</v>
      </c>
      <c r="H67" s="76">
        <f t="shared" si="27"/>
        <v>168094.44</v>
      </c>
    </row>
    <row r="68" spans="1:8" s="72" customFormat="1" ht="26.4">
      <c r="A68" s="179" t="s">
        <v>175</v>
      </c>
      <c r="B68" s="81" t="s">
        <v>134</v>
      </c>
      <c r="C68" s="75" t="s">
        <v>79</v>
      </c>
      <c r="D68" s="70" t="s">
        <v>342</v>
      </c>
      <c r="E68" s="75" t="s">
        <v>149</v>
      </c>
      <c r="F68" s="76">
        <f>F69</f>
        <v>277449.01</v>
      </c>
      <c r="G68" s="76">
        <f t="shared" si="27"/>
        <v>109354.57</v>
      </c>
      <c r="H68" s="76">
        <f t="shared" si="27"/>
        <v>168094.44</v>
      </c>
    </row>
    <row r="69" spans="1:8" s="72" customFormat="1" ht="26.4">
      <c r="A69" s="179" t="s">
        <v>150</v>
      </c>
      <c r="B69" s="81" t="s">
        <v>134</v>
      </c>
      <c r="C69" s="75" t="s">
        <v>79</v>
      </c>
      <c r="D69" s="70" t="s">
        <v>342</v>
      </c>
      <c r="E69" s="75" t="s">
        <v>151</v>
      </c>
      <c r="F69" s="77">
        <v>277449.01</v>
      </c>
      <c r="G69" s="77">
        <v>109354.57</v>
      </c>
      <c r="H69" s="76">
        <f>F69-G69</f>
        <v>168094.44</v>
      </c>
    </row>
    <row r="70" spans="1:8" s="72" customFormat="1" ht="69">
      <c r="A70" s="177" t="s">
        <v>199</v>
      </c>
      <c r="B70" s="79" t="s">
        <v>134</v>
      </c>
      <c r="C70" s="69" t="s">
        <v>79</v>
      </c>
      <c r="D70" s="73" t="s">
        <v>200</v>
      </c>
      <c r="E70" s="69"/>
      <c r="F70" s="92">
        <f>F71</f>
        <v>100000</v>
      </c>
      <c r="G70" s="92">
        <f t="shared" ref="G70:H73" si="28">G71</f>
        <v>0</v>
      </c>
      <c r="H70" s="92">
        <f t="shared" si="28"/>
        <v>100000</v>
      </c>
    </row>
    <row r="71" spans="1:8" s="72" customFormat="1" ht="26.4">
      <c r="A71" s="185" t="s">
        <v>201</v>
      </c>
      <c r="B71" s="81" t="s">
        <v>134</v>
      </c>
      <c r="C71" s="75" t="s">
        <v>79</v>
      </c>
      <c r="D71" s="70" t="s">
        <v>202</v>
      </c>
      <c r="E71" s="75"/>
      <c r="F71" s="87">
        <f>F72</f>
        <v>100000</v>
      </c>
      <c r="G71" s="87">
        <f t="shared" si="28"/>
        <v>0</v>
      </c>
      <c r="H71" s="87">
        <f t="shared" si="28"/>
        <v>100000</v>
      </c>
    </row>
    <row r="72" spans="1:8" s="72" customFormat="1" ht="26.4">
      <c r="A72" s="74" t="s">
        <v>203</v>
      </c>
      <c r="B72" s="81" t="s">
        <v>134</v>
      </c>
      <c r="C72" s="75" t="s">
        <v>79</v>
      </c>
      <c r="D72" s="86" t="s">
        <v>204</v>
      </c>
      <c r="E72" s="75"/>
      <c r="F72" s="87">
        <f>F73</f>
        <v>100000</v>
      </c>
      <c r="G72" s="87">
        <f t="shared" si="28"/>
        <v>0</v>
      </c>
      <c r="H72" s="87">
        <f t="shared" si="28"/>
        <v>100000</v>
      </c>
    </row>
    <row r="73" spans="1:8" s="72" customFormat="1" ht="26.4">
      <c r="A73" s="179" t="s">
        <v>175</v>
      </c>
      <c r="B73" s="81" t="s">
        <v>134</v>
      </c>
      <c r="C73" s="75" t="s">
        <v>79</v>
      </c>
      <c r="D73" s="86" t="s">
        <v>204</v>
      </c>
      <c r="E73" s="85" t="s">
        <v>149</v>
      </c>
      <c r="F73" s="87">
        <f>F74</f>
        <v>100000</v>
      </c>
      <c r="G73" s="87">
        <f t="shared" si="28"/>
        <v>0</v>
      </c>
      <c r="H73" s="87">
        <f t="shared" si="28"/>
        <v>100000</v>
      </c>
    </row>
    <row r="74" spans="1:8" s="72" customFormat="1" ht="26.4">
      <c r="A74" s="179" t="s">
        <v>150</v>
      </c>
      <c r="B74" s="81" t="s">
        <v>134</v>
      </c>
      <c r="C74" s="75" t="s">
        <v>79</v>
      </c>
      <c r="D74" s="86" t="s">
        <v>204</v>
      </c>
      <c r="E74" s="85" t="s">
        <v>151</v>
      </c>
      <c r="F74" s="77">
        <v>100000</v>
      </c>
      <c r="G74" s="77">
        <v>0</v>
      </c>
      <c r="H74" s="76">
        <f>F74-G74</f>
        <v>100000</v>
      </c>
    </row>
    <row r="75" spans="1:8" s="88" customFormat="1" ht="41.4">
      <c r="A75" s="177" t="s">
        <v>68</v>
      </c>
      <c r="B75" s="85" t="s">
        <v>134</v>
      </c>
      <c r="C75" s="85" t="s">
        <v>79</v>
      </c>
      <c r="D75" s="86" t="s">
        <v>144</v>
      </c>
      <c r="E75" s="85"/>
      <c r="F75" s="92">
        <f>F76</f>
        <v>422572</v>
      </c>
      <c r="G75" s="92">
        <f t="shared" ref="G75:H76" si="29">G76</f>
        <v>334776.25</v>
      </c>
      <c r="H75" s="92">
        <f t="shared" si="29"/>
        <v>87795.75</v>
      </c>
    </row>
    <row r="76" spans="1:8" s="88" customFormat="1" ht="26.4">
      <c r="A76" s="185" t="s">
        <v>50</v>
      </c>
      <c r="B76" s="85" t="s">
        <v>134</v>
      </c>
      <c r="C76" s="85" t="s">
        <v>79</v>
      </c>
      <c r="D76" s="86" t="s">
        <v>145</v>
      </c>
      <c r="E76" s="85"/>
      <c r="F76" s="87">
        <f>F77</f>
        <v>422572</v>
      </c>
      <c r="G76" s="87">
        <f t="shared" si="29"/>
        <v>334776.25</v>
      </c>
      <c r="H76" s="87">
        <f t="shared" si="29"/>
        <v>87795.75</v>
      </c>
    </row>
    <row r="77" spans="1:8" s="88" customFormat="1">
      <c r="A77" s="74" t="s">
        <v>205</v>
      </c>
      <c r="B77" s="85" t="s">
        <v>134</v>
      </c>
      <c r="C77" s="85" t="s">
        <v>79</v>
      </c>
      <c r="D77" s="86" t="s">
        <v>206</v>
      </c>
      <c r="E77" s="85"/>
      <c r="F77" s="87">
        <f>F78+F80</f>
        <v>422572</v>
      </c>
      <c r="G77" s="87">
        <f t="shared" ref="G77:H77" si="30">G78+G80</f>
        <v>334776.25</v>
      </c>
      <c r="H77" s="87">
        <f t="shared" si="30"/>
        <v>87795.75</v>
      </c>
    </row>
    <row r="78" spans="1:8" s="88" customFormat="1" ht="26.4">
      <c r="A78" s="179" t="s">
        <v>175</v>
      </c>
      <c r="B78" s="85" t="s">
        <v>134</v>
      </c>
      <c r="C78" s="85" t="s">
        <v>79</v>
      </c>
      <c r="D78" s="86" t="s">
        <v>206</v>
      </c>
      <c r="E78" s="85" t="s">
        <v>149</v>
      </c>
      <c r="F78" s="87">
        <f>F79</f>
        <v>345092</v>
      </c>
      <c r="G78" s="87">
        <f t="shared" ref="G78:H78" si="31">G79</f>
        <v>257296.25</v>
      </c>
      <c r="H78" s="87">
        <f t="shared" si="31"/>
        <v>87795.75</v>
      </c>
    </row>
    <row r="79" spans="1:8" s="88" customFormat="1" ht="26.4">
      <c r="A79" s="179" t="s">
        <v>150</v>
      </c>
      <c r="B79" s="85" t="s">
        <v>134</v>
      </c>
      <c r="C79" s="85" t="s">
        <v>79</v>
      </c>
      <c r="D79" s="86" t="s">
        <v>206</v>
      </c>
      <c r="E79" s="85" t="s">
        <v>151</v>
      </c>
      <c r="F79" s="89">
        <v>345092</v>
      </c>
      <c r="G79" s="89">
        <v>257296.25</v>
      </c>
      <c r="H79" s="76">
        <f>F79-G79</f>
        <v>87795.75</v>
      </c>
    </row>
    <row r="80" spans="1:8" s="88" customFormat="1">
      <c r="A80" s="179" t="s">
        <v>152</v>
      </c>
      <c r="B80" s="85" t="s">
        <v>134</v>
      </c>
      <c r="C80" s="85" t="s">
        <v>79</v>
      </c>
      <c r="D80" s="86" t="s">
        <v>206</v>
      </c>
      <c r="E80" s="85" t="s">
        <v>153</v>
      </c>
      <c r="F80" s="87">
        <f>SUM(F81:F82)</f>
        <v>77480</v>
      </c>
      <c r="G80" s="87">
        <f>SUM(G81:G82)</f>
        <v>77480</v>
      </c>
      <c r="H80" s="87">
        <f t="shared" ref="H80" si="32">H82</f>
        <v>0</v>
      </c>
    </row>
    <row r="81" spans="1:8" s="88" customFormat="1">
      <c r="A81" s="179" t="s">
        <v>394</v>
      </c>
      <c r="B81" s="85" t="s">
        <v>134</v>
      </c>
      <c r="C81" s="85" t="s">
        <v>79</v>
      </c>
      <c r="D81" s="86" t="s">
        <v>206</v>
      </c>
      <c r="E81" s="85" t="s">
        <v>393</v>
      </c>
      <c r="F81" s="89">
        <v>30300</v>
      </c>
      <c r="G81" s="89">
        <v>30300</v>
      </c>
      <c r="H81" s="76">
        <f>F81-G81</f>
        <v>0</v>
      </c>
    </row>
    <row r="82" spans="1:8" s="88" customFormat="1">
      <c r="A82" s="179" t="s">
        <v>154</v>
      </c>
      <c r="B82" s="85" t="s">
        <v>134</v>
      </c>
      <c r="C82" s="85" t="s">
        <v>79</v>
      </c>
      <c r="D82" s="86" t="s">
        <v>206</v>
      </c>
      <c r="E82" s="85" t="s">
        <v>155</v>
      </c>
      <c r="F82" s="89">
        <v>47180</v>
      </c>
      <c r="G82" s="89">
        <v>47180</v>
      </c>
      <c r="H82" s="76">
        <f>F82-G82</f>
        <v>0</v>
      </c>
    </row>
    <row r="83" spans="1:8" s="88" customFormat="1" ht="13.8">
      <c r="A83" s="177" t="s">
        <v>337</v>
      </c>
      <c r="B83" s="85" t="s">
        <v>134</v>
      </c>
      <c r="C83" s="85" t="s">
        <v>79</v>
      </c>
      <c r="D83" s="86" t="s">
        <v>338</v>
      </c>
      <c r="F83" s="87">
        <f>F84</f>
        <v>390600</v>
      </c>
      <c r="G83" s="87">
        <f t="shared" ref="G83:H84" si="33">G84</f>
        <v>162750</v>
      </c>
      <c r="H83" s="87">
        <f t="shared" si="33"/>
        <v>227850</v>
      </c>
    </row>
    <row r="84" spans="1:8" s="88" customFormat="1" ht="79.2">
      <c r="A84" s="74" t="s">
        <v>38</v>
      </c>
      <c r="B84" s="85" t="s">
        <v>134</v>
      </c>
      <c r="C84" s="85" t="s">
        <v>79</v>
      </c>
      <c r="D84" s="86" t="s">
        <v>338</v>
      </c>
      <c r="E84" s="85" t="s">
        <v>139</v>
      </c>
      <c r="F84" s="87">
        <f>F85</f>
        <v>390600</v>
      </c>
      <c r="G84" s="87">
        <f t="shared" si="33"/>
        <v>162750</v>
      </c>
      <c r="H84" s="87">
        <f t="shared" si="33"/>
        <v>227850</v>
      </c>
    </row>
    <row r="85" spans="1:8" s="88" customFormat="1" ht="26.4">
      <c r="A85" s="179" t="s">
        <v>339</v>
      </c>
      <c r="B85" s="85" t="s">
        <v>134</v>
      </c>
      <c r="C85" s="85" t="s">
        <v>79</v>
      </c>
      <c r="D85" s="86" t="s">
        <v>338</v>
      </c>
      <c r="E85" s="85" t="s">
        <v>141</v>
      </c>
      <c r="F85" s="89">
        <v>390600</v>
      </c>
      <c r="G85" s="89">
        <v>162750</v>
      </c>
      <c r="H85" s="76">
        <f>F85-G85</f>
        <v>227850</v>
      </c>
    </row>
    <row r="86" spans="1:8" s="88" customFormat="1" ht="41.4">
      <c r="A86" s="177" t="s">
        <v>340</v>
      </c>
      <c r="B86" s="85" t="s">
        <v>134</v>
      </c>
      <c r="C86" s="85" t="s">
        <v>79</v>
      </c>
      <c r="D86" s="86" t="s">
        <v>341</v>
      </c>
      <c r="E86" s="85"/>
      <c r="F86" s="87">
        <f>F87</f>
        <v>562460</v>
      </c>
      <c r="G86" s="87">
        <f t="shared" ref="G86:H87" si="34">G87</f>
        <v>234360</v>
      </c>
      <c r="H86" s="87">
        <f t="shared" si="34"/>
        <v>328100</v>
      </c>
    </row>
    <row r="87" spans="1:8" s="88" customFormat="1" ht="79.2">
      <c r="A87" s="74" t="s">
        <v>38</v>
      </c>
      <c r="B87" s="85" t="s">
        <v>134</v>
      </c>
      <c r="C87" s="85" t="s">
        <v>79</v>
      </c>
      <c r="D87" s="86" t="s">
        <v>341</v>
      </c>
      <c r="E87" s="85" t="s">
        <v>139</v>
      </c>
      <c r="F87" s="87">
        <f>F88</f>
        <v>562460</v>
      </c>
      <c r="G87" s="87">
        <f t="shared" si="34"/>
        <v>234360</v>
      </c>
      <c r="H87" s="87">
        <f t="shared" si="34"/>
        <v>328100</v>
      </c>
    </row>
    <row r="88" spans="1:8" s="88" customFormat="1" ht="26.4">
      <c r="A88" s="179" t="s">
        <v>339</v>
      </c>
      <c r="B88" s="85" t="s">
        <v>134</v>
      </c>
      <c r="C88" s="85" t="s">
        <v>79</v>
      </c>
      <c r="D88" s="86" t="s">
        <v>341</v>
      </c>
      <c r="E88" s="85" t="s">
        <v>141</v>
      </c>
      <c r="F88" s="89">
        <v>562460</v>
      </c>
      <c r="G88" s="89">
        <v>234360</v>
      </c>
      <c r="H88" s="76">
        <f>F88-G88</f>
        <v>328100</v>
      </c>
    </row>
    <row r="89" spans="1:8" s="67" customFormat="1">
      <c r="A89" s="114" t="s">
        <v>207</v>
      </c>
      <c r="B89" s="115" t="s">
        <v>134</v>
      </c>
      <c r="C89" s="115" t="s">
        <v>81</v>
      </c>
      <c r="D89" s="116"/>
      <c r="E89" s="115"/>
      <c r="F89" s="113">
        <f>F90</f>
        <v>647339</v>
      </c>
      <c r="G89" s="113">
        <f t="shared" ref="G89:H89" si="35">G90</f>
        <v>233779.74</v>
      </c>
      <c r="H89" s="113">
        <f t="shared" si="35"/>
        <v>413559.26</v>
      </c>
    </row>
    <row r="90" spans="1:8">
      <c r="A90" s="93" t="s">
        <v>84</v>
      </c>
      <c r="B90" s="79" t="s">
        <v>134</v>
      </c>
      <c r="C90" s="90" t="s">
        <v>83</v>
      </c>
      <c r="D90" s="91"/>
      <c r="E90" s="85"/>
      <c r="F90" s="92">
        <f>F92</f>
        <v>647339</v>
      </c>
      <c r="G90" s="92">
        <f t="shared" ref="G90:H90" si="36">G92</f>
        <v>233779.74</v>
      </c>
      <c r="H90" s="92">
        <f t="shared" si="36"/>
        <v>413559.26</v>
      </c>
    </row>
    <row r="91" spans="1:8" ht="27.6">
      <c r="A91" s="177" t="s">
        <v>208</v>
      </c>
      <c r="B91" s="79" t="s">
        <v>134</v>
      </c>
      <c r="C91" s="79" t="s">
        <v>83</v>
      </c>
      <c r="D91" s="80" t="s">
        <v>209</v>
      </c>
      <c r="E91" s="81"/>
      <c r="F91" s="82">
        <f>F92</f>
        <v>647339</v>
      </c>
      <c r="G91" s="82">
        <f t="shared" ref="G91:H92" si="37">G92</f>
        <v>233779.74</v>
      </c>
      <c r="H91" s="82">
        <f t="shared" si="37"/>
        <v>413559.26</v>
      </c>
    </row>
    <row r="92" spans="1:8">
      <c r="A92" s="74" t="s">
        <v>55</v>
      </c>
      <c r="B92" s="81" t="s">
        <v>134</v>
      </c>
      <c r="C92" s="81" t="s">
        <v>83</v>
      </c>
      <c r="D92" s="83" t="s">
        <v>210</v>
      </c>
      <c r="E92" s="81"/>
      <c r="F92" s="84">
        <f>F93</f>
        <v>647339</v>
      </c>
      <c r="G92" s="84">
        <f t="shared" si="37"/>
        <v>233779.74</v>
      </c>
      <c r="H92" s="84">
        <f t="shared" si="37"/>
        <v>413559.26</v>
      </c>
    </row>
    <row r="93" spans="1:8" ht="26.4">
      <c r="A93" s="179" t="s">
        <v>211</v>
      </c>
      <c r="B93" s="81" t="s">
        <v>134</v>
      </c>
      <c r="C93" s="81" t="s">
        <v>83</v>
      </c>
      <c r="D93" s="83" t="s">
        <v>212</v>
      </c>
      <c r="E93" s="81"/>
      <c r="F93" s="84">
        <f>F94+F96</f>
        <v>647339</v>
      </c>
      <c r="G93" s="84">
        <f t="shared" ref="G93:H93" si="38">G94+G96</f>
        <v>233779.74</v>
      </c>
      <c r="H93" s="84">
        <f t="shared" si="38"/>
        <v>413559.26</v>
      </c>
    </row>
    <row r="94" spans="1:8" ht="66">
      <c r="A94" s="179" t="s">
        <v>38</v>
      </c>
      <c r="B94" s="81" t="s">
        <v>134</v>
      </c>
      <c r="C94" s="81" t="s">
        <v>83</v>
      </c>
      <c r="D94" s="83" t="s">
        <v>212</v>
      </c>
      <c r="E94" s="81" t="s">
        <v>139</v>
      </c>
      <c r="F94" s="84">
        <f>F95</f>
        <v>505025</v>
      </c>
      <c r="G94" s="84">
        <f t="shared" ref="G94:H94" si="39">G95</f>
        <v>222738.16</v>
      </c>
      <c r="H94" s="84">
        <f t="shared" si="39"/>
        <v>282286.83999999997</v>
      </c>
    </row>
    <row r="95" spans="1:8" ht="26.4">
      <c r="A95" s="179" t="s">
        <v>140</v>
      </c>
      <c r="B95" s="81" t="s">
        <v>134</v>
      </c>
      <c r="C95" s="81" t="s">
        <v>83</v>
      </c>
      <c r="D95" s="83" t="s">
        <v>212</v>
      </c>
      <c r="E95" s="81" t="s">
        <v>141</v>
      </c>
      <c r="F95" s="94">
        <v>505025</v>
      </c>
      <c r="G95" s="94">
        <v>222738.16</v>
      </c>
      <c r="H95" s="76">
        <f>F95-G95</f>
        <v>282286.83999999997</v>
      </c>
    </row>
    <row r="96" spans="1:8" ht="26.4">
      <c r="A96" s="179" t="s">
        <v>175</v>
      </c>
      <c r="B96" s="81" t="s">
        <v>134</v>
      </c>
      <c r="C96" s="81" t="s">
        <v>83</v>
      </c>
      <c r="D96" s="83" t="s">
        <v>212</v>
      </c>
      <c r="E96" s="81" t="s">
        <v>149</v>
      </c>
      <c r="F96" s="84">
        <f>F97</f>
        <v>142314</v>
      </c>
      <c r="G96" s="84">
        <f t="shared" ref="G96:H96" si="40">G97</f>
        <v>11041.58</v>
      </c>
      <c r="H96" s="84">
        <f t="shared" si="40"/>
        <v>131272.42000000001</v>
      </c>
    </row>
    <row r="97" spans="1:8" ht="26.4">
      <c r="A97" s="179" t="s">
        <v>150</v>
      </c>
      <c r="B97" s="81" t="s">
        <v>134</v>
      </c>
      <c r="C97" s="81" t="s">
        <v>83</v>
      </c>
      <c r="D97" s="83" t="s">
        <v>212</v>
      </c>
      <c r="E97" s="81" t="s">
        <v>151</v>
      </c>
      <c r="F97" s="94">
        <v>142314</v>
      </c>
      <c r="G97" s="94">
        <v>11041.58</v>
      </c>
      <c r="H97" s="76">
        <f>F97-G97</f>
        <v>131272.42000000001</v>
      </c>
    </row>
    <row r="98" spans="1:8" s="72" customFormat="1" ht="26.4">
      <c r="A98" s="114" t="s">
        <v>86</v>
      </c>
      <c r="B98" s="115" t="s">
        <v>134</v>
      </c>
      <c r="C98" s="115" t="s">
        <v>85</v>
      </c>
      <c r="D98" s="116"/>
      <c r="E98" s="115"/>
      <c r="F98" s="113">
        <f>F99+F115</f>
        <v>1858022.7899999998</v>
      </c>
      <c r="G98" s="113">
        <f>G99+G115</f>
        <v>792324.47</v>
      </c>
      <c r="H98" s="113">
        <f>F98-G98</f>
        <v>1065698.3199999998</v>
      </c>
    </row>
    <row r="99" spans="1:8" s="72" customFormat="1" ht="39.6">
      <c r="A99" s="68" t="s">
        <v>213</v>
      </c>
      <c r="B99" s="69" t="s">
        <v>134</v>
      </c>
      <c r="C99" s="69" t="s">
        <v>87</v>
      </c>
      <c r="D99" s="73"/>
      <c r="E99" s="75"/>
      <c r="F99" s="71">
        <f>F100</f>
        <v>1751263.7899999998</v>
      </c>
      <c r="G99" s="71">
        <f t="shared" ref="G99:H100" si="41">G100</f>
        <v>792324.47</v>
      </c>
      <c r="H99" s="71">
        <f t="shared" si="41"/>
        <v>958939.31999999983</v>
      </c>
    </row>
    <row r="100" spans="1:8" s="72" customFormat="1" ht="55.2">
      <c r="A100" s="177" t="s">
        <v>160</v>
      </c>
      <c r="B100" s="69" t="s">
        <v>134</v>
      </c>
      <c r="C100" s="69" t="s">
        <v>87</v>
      </c>
      <c r="D100" s="73" t="s">
        <v>161</v>
      </c>
      <c r="E100" s="75"/>
      <c r="F100" s="71">
        <f>F101</f>
        <v>1751263.7899999998</v>
      </c>
      <c r="G100" s="71">
        <f t="shared" si="41"/>
        <v>792324.47</v>
      </c>
      <c r="H100" s="71">
        <f t="shared" si="41"/>
        <v>958939.31999999983</v>
      </c>
    </row>
    <row r="101" spans="1:8" s="72" customFormat="1" ht="39.6">
      <c r="A101" s="185" t="s">
        <v>51</v>
      </c>
      <c r="B101" s="75" t="s">
        <v>134</v>
      </c>
      <c r="C101" s="75" t="s">
        <v>87</v>
      </c>
      <c r="D101" s="70" t="s">
        <v>162</v>
      </c>
      <c r="E101" s="75"/>
      <c r="F101" s="76">
        <f>F102+F105+F110</f>
        <v>1751263.7899999998</v>
      </c>
      <c r="G101" s="76">
        <f t="shared" ref="G101:H101" si="42">G102+G105+G110</f>
        <v>792324.47</v>
      </c>
      <c r="H101" s="76">
        <f t="shared" si="42"/>
        <v>958939.31999999983</v>
      </c>
    </row>
    <row r="102" spans="1:8" s="72" customFormat="1" ht="26.4">
      <c r="A102" s="74" t="s">
        <v>214</v>
      </c>
      <c r="B102" s="75" t="s">
        <v>134</v>
      </c>
      <c r="C102" s="75" t="s">
        <v>87</v>
      </c>
      <c r="D102" s="70" t="s">
        <v>215</v>
      </c>
      <c r="E102" s="75"/>
      <c r="F102" s="76">
        <f>F103</f>
        <v>272167.90999999997</v>
      </c>
      <c r="G102" s="76">
        <f t="shared" ref="G102:H103" si="43">G103</f>
        <v>131223.48000000001</v>
      </c>
      <c r="H102" s="76">
        <f t="shared" si="43"/>
        <v>140944.42999999996</v>
      </c>
    </row>
    <row r="103" spans="1:8" s="72" customFormat="1" ht="26.4">
      <c r="A103" s="179" t="s">
        <v>175</v>
      </c>
      <c r="B103" s="75" t="s">
        <v>134</v>
      </c>
      <c r="C103" s="75" t="s">
        <v>87</v>
      </c>
      <c r="D103" s="70" t="s">
        <v>215</v>
      </c>
      <c r="E103" s="75" t="s">
        <v>149</v>
      </c>
      <c r="F103" s="76">
        <f>F104</f>
        <v>272167.90999999997</v>
      </c>
      <c r="G103" s="76">
        <f t="shared" si="43"/>
        <v>131223.48000000001</v>
      </c>
      <c r="H103" s="76">
        <f t="shared" si="43"/>
        <v>140944.42999999996</v>
      </c>
    </row>
    <row r="104" spans="1:8" s="72" customFormat="1" ht="26.4">
      <c r="A104" s="179" t="s">
        <v>150</v>
      </c>
      <c r="B104" s="75" t="s">
        <v>134</v>
      </c>
      <c r="C104" s="75" t="s">
        <v>87</v>
      </c>
      <c r="D104" s="70" t="s">
        <v>215</v>
      </c>
      <c r="E104" s="75" t="s">
        <v>151</v>
      </c>
      <c r="F104" s="77">
        <v>272167.90999999997</v>
      </c>
      <c r="G104" s="77">
        <v>131223.48000000001</v>
      </c>
      <c r="H104" s="76">
        <f>F104-G104</f>
        <v>140944.42999999996</v>
      </c>
    </row>
    <row r="105" spans="1:8" s="88" customFormat="1">
      <c r="A105" s="74" t="s">
        <v>216</v>
      </c>
      <c r="B105" s="85" t="s">
        <v>134</v>
      </c>
      <c r="C105" s="85" t="s">
        <v>87</v>
      </c>
      <c r="D105" s="86" t="s">
        <v>217</v>
      </c>
      <c r="E105" s="85"/>
      <c r="F105" s="87">
        <f>F106+F108</f>
        <v>1288095.8799999999</v>
      </c>
      <c r="G105" s="87">
        <f>G106+G108</f>
        <v>574270.99</v>
      </c>
      <c r="H105" s="87">
        <f>F105-G105</f>
        <v>713824.8899999999</v>
      </c>
    </row>
    <row r="106" spans="1:8" s="88" customFormat="1" ht="66">
      <c r="A106" s="179" t="s">
        <v>38</v>
      </c>
      <c r="B106" s="85" t="s">
        <v>134</v>
      </c>
      <c r="C106" s="85" t="s">
        <v>87</v>
      </c>
      <c r="D106" s="86" t="s">
        <v>217</v>
      </c>
      <c r="E106" s="85" t="s">
        <v>139</v>
      </c>
      <c r="F106" s="87">
        <f>F107</f>
        <v>1284344.8799999999</v>
      </c>
      <c r="G106" s="87">
        <f t="shared" ref="G106" si="44">G107</f>
        <v>570519.99</v>
      </c>
      <c r="H106" s="87">
        <f t="shared" ref="H106:H109" si="45">F106-G106</f>
        <v>713824.8899999999</v>
      </c>
    </row>
    <row r="107" spans="1:8" s="88" customFormat="1" ht="26.4">
      <c r="A107" s="179" t="s">
        <v>140</v>
      </c>
      <c r="B107" s="85" t="s">
        <v>134</v>
      </c>
      <c r="C107" s="85" t="s">
        <v>87</v>
      </c>
      <c r="D107" s="86" t="s">
        <v>217</v>
      </c>
      <c r="E107" s="85" t="s">
        <v>141</v>
      </c>
      <c r="F107" s="89">
        <v>1284344.8799999999</v>
      </c>
      <c r="G107" s="89">
        <v>570519.99</v>
      </c>
      <c r="H107" s="87">
        <f t="shared" si="45"/>
        <v>713824.8899999999</v>
      </c>
    </row>
    <row r="108" spans="1:8" s="88" customFormat="1" ht="26.4">
      <c r="A108" s="179" t="s">
        <v>175</v>
      </c>
      <c r="B108" s="85" t="s">
        <v>134</v>
      </c>
      <c r="C108" s="85" t="s">
        <v>87</v>
      </c>
      <c r="D108" s="86" t="s">
        <v>217</v>
      </c>
      <c r="E108" s="85" t="s">
        <v>149</v>
      </c>
      <c r="F108" s="87">
        <f>F109</f>
        <v>3751</v>
      </c>
      <c r="G108" s="87">
        <f>G109</f>
        <v>3751</v>
      </c>
      <c r="H108" s="87">
        <f t="shared" si="45"/>
        <v>0</v>
      </c>
    </row>
    <row r="109" spans="1:8" s="88" customFormat="1" ht="26.4">
      <c r="A109" s="179" t="s">
        <v>150</v>
      </c>
      <c r="B109" s="85" t="s">
        <v>134</v>
      </c>
      <c r="C109" s="85" t="s">
        <v>87</v>
      </c>
      <c r="D109" s="86" t="s">
        <v>217</v>
      </c>
      <c r="E109" s="85" t="s">
        <v>151</v>
      </c>
      <c r="F109" s="89">
        <v>3751</v>
      </c>
      <c r="G109" s="89">
        <v>3751</v>
      </c>
      <c r="H109" s="87">
        <f t="shared" si="45"/>
        <v>0</v>
      </c>
    </row>
    <row r="110" spans="1:8" s="72" customFormat="1">
      <c r="A110" s="74" t="s">
        <v>218</v>
      </c>
      <c r="B110" s="75" t="s">
        <v>134</v>
      </c>
      <c r="C110" s="75" t="s">
        <v>87</v>
      </c>
      <c r="D110" s="70" t="s">
        <v>219</v>
      </c>
      <c r="E110" s="75"/>
      <c r="F110" s="76">
        <f>F111+F113</f>
        <v>191000</v>
      </c>
      <c r="G110" s="76">
        <f t="shared" ref="G110:H110" si="46">G111+G113</f>
        <v>86830</v>
      </c>
      <c r="H110" s="76">
        <f t="shared" si="46"/>
        <v>104170</v>
      </c>
    </row>
    <row r="111" spans="1:8" s="88" customFormat="1" ht="66">
      <c r="A111" s="179" t="s">
        <v>38</v>
      </c>
      <c r="B111" s="85" t="s">
        <v>134</v>
      </c>
      <c r="C111" s="85" t="s">
        <v>87</v>
      </c>
      <c r="D111" s="86" t="s">
        <v>219</v>
      </c>
      <c r="E111" s="85" t="s">
        <v>139</v>
      </c>
      <c r="F111" s="87">
        <f>F112</f>
        <v>172900</v>
      </c>
      <c r="G111" s="87">
        <f t="shared" ref="G111:H111" si="47">G112</f>
        <v>81330</v>
      </c>
      <c r="H111" s="87">
        <f t="shared" si="47"/>
        <v>91570</v>
      </c>
    </row>
    <row r="112" spans="1:8" s="88" customFormat="1" ht="26.4">
      <c r="A112" s="179" t="s">
        <v>140</v>
      </c>
      <c r="B112" s="85" t="s">
        <v>134</v>
      </c>
      <c r="C112" s="85" t="s">
        <v>87</v>
      </c>
      <c r="D112" s="86" t="s">
        <v>219</v>
      </c>
      <c r="E112" s="85" t="s">
        <v>141</v>
      </c>
      <c r="F112" s="89">
        <v>172900</v>
      </c>
      <c r="G112" s="89">
        <v>81330</v>
      </c>
      <c r="H112" s="76">
        <f>F112-G112</f>
        <v>91570</v>
      </c>
    </row>
    <row r="113" spans="1:8" s="72" customFormat="1" ht="26.4">
      <c r="A113" s="179" t="s">
        <v>148</v>
      </c>
      <c r="B113" s="75" t="s">
        <v>134</v>
      </c>
      <c r="C113" s="75" t="s">
        <v>87</v>
      </c>
      <c r="D113" s="70" t="s">
        <v>219</v>
      </c>
      <c r="E113" s="75" t="s">
        <v>149</v>
      </c>
      <c r="F113" s="76">
        <f>F114</f>
        <v>18100</v>
      </c>
      <c r="G113" s="76">
        <f t="shared" ref="G113:H113" si="48">G114</f>
        <v>5500</v>
      </c>
      <c r="H113" s="76">
        <f t="shared" si="48"/>
        <v>12600</v>
      </c>
    </row>
    <row r="114" spans="1:8" s="72" customFormat="1" ht="30.75" customHeight="1">
      <c r="A114" s="179" t="s">
        <v>150</v>
      </c>
      <c r="B114" s="75" t="s">
        <v>134</v>
      </c>
      <c r="C114" s="75" t="s">
        <v>87</v>
      </c>
      <c r="D114" s="70" t="s">
        <v>219</v>
      </c>
      <c r="E114" s="75" t="s">
        <v>151</v>
      </c>
      <c r="F114" s="77">
        <v>18100</v>
      </c>
      <c r="G114" s="77">
        <v>5500</v>
      </c>
      <c r="H114" s="76">
        <f>F114-G114</f>
        <v>12600</v>
      </c>
    </row>
    <row r="115" spans="1:8" s="72" customFormat="1">
      <c r="A115" s="68" t="s">
        <v>351</v>
      </c>
      <c r="B115" s="69" t="s">
        <v>134</v>
      </c>
      <c r="C115" s="69" t="s">
        <v>352</v>
      </c>
      <c r="D115" s="69"/>
      <c r="E115" s="176"/>
      <c r="F115" s="71">
        <f t="shared" ref="F115:F116" si="49">F116</f>
        <v>106759</v>
      </c>
      <c r="G115" s="71">
        <f t="shared" ref="G115:G116" si="50">G116</f>
        <v>0</v>
      </c>
      <c r="H115" s="71">
        <f t="shared" ref="H115:H121" si="51">F115-G115</f>
        <v>106759</v>
      </c>
    </row>
    <row r="116" spans="1:8" s="72" customFormat="1" ht="55.2">
      <c r="A116" s="177" t="s">
        <v>160</v>
      </c>
      <c r="B116" s="69" t="s">
        <v>134</v>
      </c>
      <c r="C116" s="69" t="s">
        <v>352</v>
      </c>
      <c r="D116" s="69" t="s">
        <v>161</v>
      </c>
      <c r="E116" s="176"/>
      <c r="F116" s="71">
        <f t="shared" si="49"/>
        <v>106759</v>
      </c>
      <c r="G116" s="71">
        <f t="shared" si="50"/>
        <v>0</v>
      </c>
      <c r="H116" s="71">
        <f t="shared" si="51"/>
        <v>106759</v>
      </c>
    </row>
    <row r="117" spans="1:8" s="72" customFormat="1" ht="39.6">
      <c r="A117" s="185" t="s">
        <v>353</v>
      </c>
      <c r="B117" s="75" t="s">
        <v>358</v>
      </c>
      <c r="C117" s="75" t="s">
        <v>352</v>
      </c>
      <c r="D117" s="75" t="s">
        <v>162</v>
      </c>
      <c r="E117" s="178"/>
      <c r="F117" s="76">
        <f t="shared" ref="F117:G119" si="52">F118</f>
        <v>106759</v>
      </c>
      <c r="G117" s="76">
        <f t="shared" si="52"/>
        <v>0</v>
      </c>
      <c r="H117" s="76">
        <f t="shared" si="51"/>
        <v>106759</v>
      </c>
    </row>
    <row r="118" spans="1:8" s="72" customFormat="1" ht="39.6">
      <c r="A118" s="74" t="s">
        <v>354</v>
      </c>
      <c r="B118" s="75" t="s">
        <v>358</v>
      </c>
      <c r="C118" s="75" t="s">
        <v>352</v>
      </c>
      <c r="D118" s="75" t="s">
        <v>355</v>
      </c>
      <c r="E118" s="178"/>
      <c r="F118" s="76">
        <f>F119+F121</f>
        <v>106759</v>
      </c>
      <c r="G118" s="76">
        <f>G119+G121</f>
        <v>0</v>
      </c>
      <c r="H118" s="76">
        <f t="shared" si="51"/>
        <v>106759</v>
      </c>
    </row>
    <row r="119" spans="1:8" s="72" customFormat="1" ht="66">
      <c r="A119" s="179" t="s">
        <v>356</v>
      </c>
      <c r="B119" s="75" t="s">
        <v>358</v>
      </c>
      <c r="C119" s="75" t="s">
        <v>352</v>
      </c>
      <c r="D119" s="75" t="s">
        <v>355</v>
      </c>
      <c r="E119" s="75">
        <v>100</v>
      </c>
      <c r="F119" s="76">
        <f t="shared" si="52"/>
        <v>78120</v>
      </c>
      <c r="G119" s="76">
        <f t="shared" si="52"/>
        <v>0</v>
      </c>
      <c r="H119" s="76">
        <f t="shared" si="51"/>
        <v>78120</v>
      </c>
    </row>
    <row r="120" spans="1:8" s="72" customFormat="1" ht="26.4">
      <c r="A120" s="179" t="s">
        <v>357</v>
      </c>
      <c r="B120" s="75" t="s">
        <v>358</v>
      </c>
      <c r="C120" s="75" t="s">
        <v>352</v>
      </c>
      <c r="D120" s="75" t="s">
        <v>355</v>
      </c>
      <c r="E120" s="75">
        <v>120</v>
      </c>
      <c r="F120" s="77">
        <v>78120</v>
      </c>
      <c r="G120" s="77">
        <v>0</v>
      </c>
      <c r="H120" s="76">
        <f t="shared" si="51"/>
        <v>78120</v>
      </c>
    </row>
    <row r="121" spans="1:8" s="72" customFormat="1" ht="26.4">
      <c r="A121" s="179" t="s">
        <v>175</v>
      </c>
      <c r="B121" s="75" t="s">
        <v>358</v>
      </c>
      <c r="C121" s="75" t="s">
        <v>352</v>
      </c>
      <c r="D121" s="75" t="s">
        <v>355</v>
      </c>
      <c r="E121" s="75" t="s">
        <v>149</v>
      </c>
      <c r="F121" s="76">
        <f>F122</f>
        <v>28639</v>
      </c>
      <c r="G121" s="76">
        <f>G122</f>
        <v>0</v>
      </c>
      <c r="H121" s="76">
        <f t="shared" si="51"/>
        <v>28639</v>
      </c>
    </row>
    <row r="122" spans="1:8" s="72" customFormat="1" ht="26.4">
      <c r="A122" s="179" t="s">
        <v>150</v>
      </c>
      <c r="B122" s="75" t="s">
        <v>358</v>
      </c>
      <c r="C122" s="75" t="s">
        <v>352</v>
      </c>
      <c r="D122" s="75" t="s">
        <v>355</v>
      </c>
      <c r="E122" s="75" t="s">
        <v>151</v>
      </c>
      <c r="F122" s="77">
        <v>28639</v>
      </c>
      <c r="G122" s="77">
        <v>0</v>
      </c>
      <c r="H122" s="76">
        <f>F122-G122</f>
        <v>28639</v>
      </c>
    </row>
    <row r="123" spans="1:8" s="67" customFormat="1">
      <c r="A123" s="114" t="s">
        <v>220</v>
      </c>
      <c r="B123" s="115" t="s">
        <v>134</v>
      </c>
      <c r="C123" s="115" t="s">
        <v>89</v>
      </c>
      <c r="D123" s="116"/>
      <c r="E123" s="115"/>
      <c r="F123" s="113">
        <f>F139+F124</f>
        <v>14296749.960000001</v>
      </c>
      <c r="G123" s="113">
        <f>G139+G124</f>
        <v>5909713.7300000004</v>
      </c>
      <c r="H123" s="113">
        <f>H139+H124</f>
        <v>8387036.2300000004</v>
      </c>
    </row>
    <row r="124" spans="1:8" s="72" customFormat="1">
      <c r="A124" s="68" t="s">
        <v>92</v>
      </c>
      <c r="B124" s="69" t="s">
        <v>134</v>
      </c>
      <c r="C124" s="69" t="s">
        <v>91</v>
      </c>
      <c r="D124" s="70"/>
      <c r="E124" s="75"/>
      <c r="F124" s="71">
        <f>F125</f>
        <v>13257018.530000001</v>
      </c>
      <c r="G124" s="71">
        <f t="shared" ref="G124:H125" si="53">G125</f>
        <v>5712413.7300000004</v>
      </c>
      <c r="H124" s="71">
        <f t="shared" si="53"/>
        <v>7544604.8000000007</v>
      </c>
    </row>
    <row r="125" spans="1:8" s="72" customFormat="1" ht="41.4">
      <c r="A125" s="177" t="s">
        <v>221</v>
      </c>
      <c r="B125" s="69" t="s">
        <v>134</v>
      </c>
      <c r="C125" s="69" t="s">
        <v>91</v>
      </c>
      <c r="D125" s="73" t="s">
        <v>222</v>
      </c>
      <c r="E125" s="75"/>
      <c r="F125" s="71">
        <f>F126</f>
        <v>13257018.530000001</v>
      </c>
      <c r="G125" s="71">
        <f t="shared" si="53"/>
        <v>5712413.7300000004</v>
      </c>
      <c r="H125" s="71">
        <f t="shared" si="53"/>
        <v>7544604.8000000007</v>
      </c>
    </row>
    <row r="126" spans="1:8" s="72" customFormat="1" ht="39.6">
      <c r="A126" s="185" t="s">
        <v>52</v>
      </c>
      <c r="B126" s="75" t="s">
        <v>134</v>
      </c>
      <c r="C126" s="75" t="s">
        <v>91</v>
      </c>
      <c r="D126" s="70" t="s">
        <v>223</v>
      </c>
      <c r="E126" s="75"/>
      <c r="F126" s="76">
        <f>F127+F130+F133+F136</f>
        <v>13257018.530000001</v>
      </c>
      <c r="G126" s="76">
        <f>G127+G130+G133+G136</f>
        <v>5712413.7300000004</v>
      </c>
      <c r="H126" s="76">
        <f>F126-G126</f>
        <v>7544604.8000000007</v>
      </c>
    </row>
    <row r="127" spans="1:8" s="72" customFormat="1">
      <c r="A127" s="74" t="s">
        <v>224</v>
      </c>
      <c r="B127" s="75" t="s">
        <v>134</v>
      </c>
      <c r="C127" s="75" t="s">
        <v>91</v>
      </c>
      <c r="D127" s="70" t="s">
        <v>225</v>
      </c>
      <c r="E127" s="75"/>
      <c r="F127" s="76">
        <f>F128</f>
        <v>7249306.2000000002</v>
      </c>
      <c r="G127" s="76">
        <f t="shared" ref="G127:H128" si="54">G128</f>
        <v>4505983.4800000004</v>
      </c>
      <c r="H127" s="76">
        <f t="shared" si="54"/>
        <v>2743322.7199999997</v>
      </c>
    </row>
    <row r="128" spans="1:8" s="72" customFormat="1" ht="26.4">
      <c r="A128" s="179" t="s">
        <v>175</v>
      </c>
      <c r="B128" s="75" t="s">
        <v>134</v>
      </c>
      <c r="C128" s="75" t="s">
        <v>91</v>
      </c>
      <c r="D128" s="70" t="s">
        <v>225</v>
      </c>
      <c r="E128" s="75" t="s">
        <v>149</v>
      </c>
      <c r="F128" s="76">
        <f>F129</f>
        <v>7249306.2000000002</v>
      </c>
      <c r="G128" s="76">
        <f t="shared" si="54"/>
        <v>4505983.4800000004</v>
      </c>
      <c r="H128" s="76">
        <f t="shared" si="54"/>
        <v>2743322.7199999997</v>
      </c>
    </row>
    <row r="129" spans="1:8" s="72" customFormat="1" ht="26.4">
      <c r="A129" s="179" t="s">
        <v>150</v>
      </c>
      <c r="B129" s="75" t="s">
        <v>134</v>
      </c>
      <c r="C129" s="75" t="s">
        <v>91</v>
      </c>
      <c r="D129" s="70" t="s">
        <v>225</v>
      </c>
      <c r="E129" s="75" t="s">
        <v>151</v>
      </c>
      <c r="F129" s="77">
        <v>7249306.2000000002</v>
      </c>
      <c r="G129" s="77">
        <v>4505983.4800000004</v>
      </c>
      <c r="H129" s="76">
        <f>F129-G129</f>
        <v>2743322.7199999997</v>
      </c>
    </row>
    <row r="130" spans="1:8" s="72" customFormat="1" ht="26.4">
      <c r="A130" s="74" t="s">
        <v>359</v>
      </c>
      <c r="B130" s="75" t="s">
        <v>134</v>
      </c>
      <c r="C130" s="75" t="s">
        <v>91</v>
      </c>
      <c r="D130" s="70" t="s">
        <v>360</v>
      </c>
      <c r="E130" s="75"/>
      <c r="F130" s="76">
        <f>F131</f>
        <v>4547343.33</v>
      </c>
      <c r="G130" s="76">
        <f>G131</f>
        <v>1102774.22</v>
      </c>
      <c r="H130" s="76">
        <f t="shared" ref="H130:H131" si="55">F130-G130</f>
        <v>3444569.1100000003</v>
      </c>
    </row>
    <row r="131" spans="1:8" s="72" customFormat="1" ht="26.4">
      <c r="A131" s="179" t="s">
        <v>175</v>
      </c>
      <c r="B131" s="75" t="s">
        <v>134</v>
      </c>
      <c r="C131" s="75" t="s">
        <v>91</v>
      </c>
      <c r="D131" s="70" t="s">
        <v>360</v>
      </c>
      <c r="E131" s="75" t="s">
        <v>149</v>
      </c>
      <c r="F131" s="76">
        <f>F132</f>
        <v>4547343.33</v>
      </c>
      <c r="G131" s="76">
        <f>G132</f>
        <v>1102774.22</v>
      </c>
      <c r="H131" s="76">
        <f t="shared" si="55"/>
        <v>3444569.1100000003</v>
      </c>
    </row>
    <row r="132" spans="1:8" s="72" customFormat="1" ht="26.4">
      <c r="A132" s="179" t="s">
        <v>150</v>
      </c>
      <c r="B132" s="75" t="s">
        <v>134</v>
      </c>
      <c r="C132" s="75" t="s">
        <v>91</v>
      </c>
      <c r="D132" s="70" t="s">
        <v>360</v>
      </c>
      <c r="E132" s="75" t="s">
        <v>151</v>
      </c>
      <c r="F132" s="77">
        <v>4547343.33</v>
      </c>
      <c r="G132" s="77">
        <v>1102774.22</v>
      </c>
      <c r="H132" s="76">
        <f>F132-G132</f>
        <v>3444569.1100000003</v>
      </c>
    </row>
    <row r="133" spans="1:8" s="72" customFormat="1" ht="26.4">
      <c r="A133" s="74" t="s">
        <v>226</v>
      </c>
      <c r="B133" s="75" t="s">
        <v>134</v>
      </c>
      <c r="C133" s="75" t="s">
        <v>91</v>
      </c>
      <c r="D133" s="70" t="s">
        <v>227</v>
      </c>
      <c r="E133" s="75"/>
      <c r="F133" s="76">
        <f>F134</f>
        <v>348391.97</v>
      </c>
      <c r="G133" s="76">
        <f t="shared" ref="G133:H134" si="56">G134</f>
        <v>7200</v>
      </c>
      <c r="H133" s="76">
        <f t="shared" si="56"/>
        <v>341191.97</v>
      </c>
    </row>
    <row r="134" spans="1:8" s="72" customFormat="1" ht="26.4">
      <c r="A134" s="179" t="s">
        <v>148</v>
      </c>
      <c r="B134" s="75" t="s">
        <v>134</v>
      </c>
      <c r="C134" s="75" t="s">
        <v>91</v>
      </c>
      <c r="D134" s="70" t="s">
        <v>227</v>
      </c>
      <c r="E134" s="75" t="s">
        <v>149</v>
      </c>
      <c r="F134" s="76">
        <f>F135</f>
        <v>348391.97</v>
      </c>
      <c r="G134" s="76">
        <f t="shared" si="56"/>
        <v>7200</v>
      </c>
      <c r="H134" s="76">
        <f t="shared" si="56"/>
        <v>341191.97</v>
      </c>
    </row>
    <row r="135" spans="1:8" s="72" customFormat="1" ht="32.25" customHeight="1">
      <c r="A135" s="179" t="s">
        <v>150</v>
      </c>
      <c r="B135" s="75" t="s">
        <v>134</v>
      </c>
      <c r="C135" s="75" t="s">
        <v>91</v>
      </c>
      <c r="D135" s="70" t="s">
        <v>227</v>
      </c>
      <c r="E135" s="75" t="s">
        <v>151</v>
      </c>
      <c r="F135" s="77">
        <v>348391.97</v>
      </c>
      <c r="G135" s="77">
        <v>7200</v>
      </c>
      <c r="H135" s="76">
        <f>F135-G135</f>
        <v>341191.97</v>
      </c>
    </row>
    <row r="136" spans="1:8" s="72" customFormat="1" ht="39.6">
      <c r="A136" s="74" t="s">
        <v>228</v>
      </c>
      <c r="B136" s="81" t="s">
        <v>134</v>
      </c>
      <c r="C136" s="75" t="s">
        <v>91</v>
      </c>
      <c r="D136" s="70" t="s">
        <v>229</v>
      </c>
      <c r="E136" s="75"/>
      <c r="F136" s="76">
        <f>F137</f>
        <v>1111977.03</v>
      </c>
      <c r="G136" s="76">
        <f t="shared" ref="G136:H137" si="57">G137</f>
        <v>96456.03</v>
      </c>
      <c r="H136" s="76">
        <f t="shared" si="57"/>
        <v>1015521</v>
      </c>
    </row>
    <row r="137" spans="1:8" s="72" customFormat="1" ht="33" customHeight="1">
      <c r="A137" s="179" t="s">
        <v>148</v>
      </c>
      <c r="B137" s="81" t="s">
        <v>134</v>
      </c>
      <c r="C137" s="75" t="s">
        <v>91</v>
      </c>
      <c r="D137" s="70" t="s">
        <v>229</v>
      </c>
      <c r="E137" s="75" t="s">
        <v>149</v>
      </c>
      <c r="F137" s="76">
        <f>F138</f>
        <v>1111977.03</v>
      </c>
      <c r="G137" s="76">
        <f t="shared" si="57"/>
        <v>96456.03</v>
      </c>
      <c r="H137" s="76">
        <f t="shared" si="57"/>
        <v>1015521</v>
      </c>
    </row>
    <row r="138" spans="1:8" s="72" customFormat="1" ht="30.75" customHeight="1">
      <c r="A138" s="179" t="s">
        <v>150</v>
      </c>
      <c r="B138" s="81" t="s">
        <v>134</v>
      </c>
      <c r="C138" s="75" t="s">
        <v>91</v>
      </c>
      <c r="D138" s="70" t="s">
        <v>229</v>
      </c>
      <c r="E138" s="75" t="s">
        <v>151</v>
      </c>
      <c r="F138" s="77">
        <v>1111977.03</v>
      </c>
      <c r="G138" s="77">
        <v>96456.03</v>
      </c>
      <c r="H138" s="76">
        <f>F138-G138</f>
        <v>1015521</v>
      </c>
    </row>
    <row r="139" spans="1:8" ht="26.4">
      <c r="A139" s="78" t="s">
        <v>94</v>
      </c>
      <c r="B139" s="79" t="s">
        <v>134</v>
      </c>
      <c r="C139" s="79" t="s">
        <v>93</v>
      </c>
      <c r="D139" s="80"/>
      <c r="E139" s="81"/>
      <c r="F139" s="82">
        <f>F140</f>
        <v>1039731.43</v>
      </c>
      <c r="G139" s="82">
        <f t="shared" ref="G139:H143" si="58">G140</f>
        <v>197300</v>
      </c>
      <c r="H139" s="82">
        <f t="shared" si="58"/>
        <v>842431.43</v>
      </c>
    </row>
    <row r="140" spans="1:8" ht="55.2">
      <c r="A140" s="177" t="s">
        <v>194</v>
      </c>
      <c r="B140" s="79" t="s">
        <v>134</v>
      </c>
      <c r="C140" s="79" t="s">
        <v>93</v>
      </c>
      <c r="D140" s="91" t="s">
        <v>195</v>
      </c>
      <c r="E140" s="85"/>
      <c r="F140" s="82">
        <f>F141</f>
        <v>1039731.43</v>
      </c>
      <c r="G140" s="82">
        <f t="shared" si="58"/>
        <v>197300</v>
      </c>
      <c r="H140" s="82">
        <f t="shared" si="58"/>
        <v>842431.43</v>
      </c>
    </row>
    <row r="141" spans="1:8" ht="39.6">
      <c r="A141" s="185" t="s">
        <v>196</v>
      </c>
      <c r="B141" s="81" t="s">
        <v>134</v>
      </c>
      <c r="C141" s="81" t="s">
        <v>93</v>
      </c>
      <c r="D141" s="86" t="s">
        <v>197</v>
      </c>
      <c r="E141" s="85"/>
      <c r="F141" s="84">
        <f>F142</f>
        <v>1039731.43</v>
      </c>
      <c r="G141" s="84">
        <f t="shared" si="58"/>
        <v>197300</v>
      </c>
      <c r="H141" s="84">
        <f t="shared" si="58"/>
        <v>842431.43</v>
      </c>
    </row>
    <row r="142" spans="1:8" ht="26.4">
      <c r="A142" s="74" t="s">
        <v>230</v>
      </c>
      <c r="B142" s="81" t="s">
        <v>134</v>
      </c>
      <c r="C142" s="81" t="s">
        <v>93</v>
      </c>
      <c r="D142" s="86" t="s">
        <v>231</v>
      </c>
      <c r="E142" s="85"/>
      <c r="F142" s="84">
        <f>F143</f>
        <v>1039731.43</v>
      </c>
      <c r="G142" s="84">
        <f t="shared" si="58"/>
        <v>197300</v>
      </c>
      <c r="H142" s="84">
        <f t="shared" si="58"/>
        <v>842431.43</v>
      </c>
    </row>
    <row r="143" spans="1:8" ht="26.4">
      <c r="A143" s="179" t="s">
        <v>175</v>
      </c>
      <c r="B143" s="81" t="s">
        <v>134</v>
      </c>
      <c r="C143" s="81" t="s">
        <v>93</v>
      </c>
      <c r="D143" s="86" t="s">
        <v>231</v>
      </c>
      <c r="E143" s="81" t="s">
        <v>149</v>
      </c>
      <c r="F143" s="84">
        <f>F144</f>
        <v>1039731.43</v>
      </c>
      <c r="G143" s="84">
        <f t="shared" si="58"/>
        <v>197300</v>
      </c>
      <c r="H143" s="84">
        <f t="shared" si="58"/>
        <v>842431.43</v>
      </c>
    </row>
    <row r="144" spans="1:8" ht="33" customHeight="1">
      <c r="A144" s="179" t="s">
        <v>150</v>
      </c>
      <c r="B144" s="81" t="s">
        <v>134</v>
      </c>
      <c r="C144" s="81" t="s">
        <v>93</v>
      </c>
      <c r="D144" s="86" t="s">
        <v>231</v>
      </c>
      <c r="E144" s="85" t="s">
        <v>151</v>
      </c>
      <c r="F144" s="94">
        <v>1039731.43</v>
      </c>
      <c r="G144" s="94">
        <v>197300</v>
      </c>
      <c r="H144" s="76">
        <f>F144-G144</f>
        <v>842431.43</v>
      </c>
    </row>
    <row r="145" spans="1:8" s="67" customFormat="1">
      <c r="A145" s="114" t="s">
        <v>232</v>
      </c>
      <c r="B145" s="115" t="s">
        <v>134</v>
      </c>
      <c r="C145" s="115" t="s">
        <v>95</v>
      </c>
      <c r="D145" s="116"/>
      <c r="E145" s="115"/>
      <c r="F145" s="113">
        <f>F146+F157+F193</f>
        <v>64057966.359999999</v>
      </c>
      <c r="G145" s="113">
        <f>G146+G157+G193</f>
        <v>20581837.149999999</v>
      </c>
      <c r="H145" s="113">
        <f>H146+H157+H193</f>
        <v>43476129.210000001</v>
      </c>
    </row>
    <row r="146" spans="1:8" s="72" customFormat="1">
      <c r="A146" s="68" t="s">
        <v>98</v>
      </c>
      <c r="B146" s="69" t="s">
        <v>134</v>
      </c>
      <c r="C146" s="69" t="s">
        <v>97</v>
      </c>
      <c r="D146" s="73"/>
      <c r="E146" s="75"/>
      <c r="F146" s="71">
        <f>F147+F152</f>
        <v>1402884.99</v>
      </c>
      <c r="G146" s="71">
        <f t="shared" ref="G146:H146" si="59">G147+G152</f>
        <v>835912.25999999989</v>
      </c>
      <c r="H146" s="71">
        <f t="shared" si="59"/>
        <v>566972.7300000001</v>
      </c>
    </row>
    <row r="147" spans="1:8" s="72" customFormat="1" ht="27.6">
      <c r="A147" s="177" t="s">
        <v>59</v>
      </c>
      <c r="B147" s="69" t="s">
        <v>134</v>
      </c>
      <c r="C147" s="69" t="s">
        <v>97</v>
      </c>
      <c r="D147" s="73" t="s">
        <v>233</v>
      </c>
      <c r="E147" s="75"/>
      <c r="F147" s="71">
        <f>F148</f>
        <v>1350838.34</v>
      </c>
      <c r="G147" s="71">
        <f t="shared" ref="G147:H150" si="60">G148</f>
        <v>808598.19</v>
      </c>
      <c r="H147" s="71">
        <f t="shared" si="60"/>
        <v>542240.15000000014</v>
      </c>
    </row>
    <row r="148" spans="1:8" s="72" customFormat="1" ht="26.4">
      <c r="A148" s="185" t="s">
        <v>56</v>
      </c>
      <c r="B148" s="75" t="s">
        <v>134</v>
      </c>
      <c r="C148" s="75" t="s">
        <v>97</v>
      </c>
      <c r="D148" s="70" t="s">
        <v>234</v>
      </c>
      <c r="E148" s="75"/>
      <c r="F148" s="76">
        <f>F149</f>
        <v>1350838.34</v>
      </c>
      <c r="G148" s="76">
        <f t="shared" si="60"/>
        <v>808598.19</v>
      </c>
      <c r="H148" s="76">
        <f t="shared" si="60"/>
        <v>542240.15000000014</v>
      </c>
    </row>
    <row r="149" spans="1:8" s="72" customFormat="1" ht="66">
      <c r="A149" s="74" t="s">
        <v>235</v>
      </c>
      <c r="B149" s="75" t="s">
        <v>134</v>
      </c>
      <c r="C149" s="75" t="s">
        <v>97</v>
      </c>
      <c r="D149" s="70" t="s">
        <v>236</v>
      </c>
      <c r="E149" s="69"/>
      <c r="F149" s="76">
        <f>F150</f>
        <v>1350838.34</v>
      </c>
      <c r="G149" s="76">
        <f t="shared" si="60"/>
        <v>808598.19</v>
      </c>
      <c r="H149" s="76">
        <f t="shared" si="60"/>
        <v>542240.15000000014</v>
      </c>
    </row>
    <row r="150" spans="1:8" s="72" customFormat="1" ht="26.4">
      <c r="A150" s="179" t="s">
        <v>175</v>
      </c>
      <c r="B150" s="75" t="s">
        <v>134</v>
      </c>
      <c r="C150" s="75" t="s">
        <v>97</v>
      </c>
      <c r="D150" s="70" t="s">
        <v>236</v>
      </c>
      <c r="E150" s="75" t="s">
        <v>149</v>
      </c>
      <c r="F150" s="76">
        <f>F151</f>
        <v>1350838.34</v>
      </c>
      <c r="G150" s="76">
        <f t="shared" si="60"/>
        <v>808598.19</v>
      </c>
      <c r="H150" s="76">
        <f t="shared" si="60"/>
        <v>542240.15000000014</v>
      </c>
    </row>
    <row r="151" spans="1:8" s="72" customFormat="1" ht="30" customHeight="1">
      <c r="A151" s="179" t="s">
        <v>150</v>
      </c>
      <c r="B151" s="75" t="s">
        <v>134</v>
      </c>
      <c r="C151" s="75" t="s">
        <v>97</v>
      </c>
      <c r="D151" s="70" t="s">
        <v>236</v>
      </c>
      <c r="E151" s="75" t="s">
        <v>151</v>
      </c>
      <c r="F151" s="77">
        <v>1350838.34</v>
      </c>
      <c r="G151" s="77">
        <v>808598.19</v>
      </c>
      <c r="H151" s="76">
        <f>F151-G151</f>
        <v>542240.15000000014</v>
      </c>
    </row>
    <row r="152" spans="1:8" s="72" customFormat="1" ht="55.2">
      <c r="A152" s="177" t="s">
        <v>194</v>
      </c>
      <c r="B152" s="69" t="s">
        <v>134</v>
      </c>
      <c r="C152" s="69" t="s">
        <v>97</v>
      </c>
      <c r="D152" s="73" t="s">
        <v>197</v>
      </c>
      <c r="E152" s="75"/>
      <c r="F152" s="71">
        <f>F153</f>
        <v>52046.65</v>
      </c>
      <c r="G152" s="71">
        <f t="shared" ref="G152:H155" si="61">G153</f>
        <v>27314.07</v>
      </c>
      <c r="H152" s="71">
        <f t="shared" si="61"/>
        <v>24732.58</v>
      </c>
    </row>
    <row r="153" spans="1:8" s="72" customFormat="1" ht="39.6">
      <c r="A153" s="185" t="s">
        <v>196</v>
      </c>
      <c r="B153" s="75" t="s">
        <v>134</v>
      </c>
      <c r="C153" s="75" t="s">
        <v>97</v>
      </c>
      <c r="D153" s="70" t="s">
        <v>197</v>
      </c>
      <c r="E153" s="75"/>
      <c r="F153" s="76">
        <f>F154</f>
        <v>52046.65</v>
      </c>
      <c r="G153" s="76">
        <f t="shared" si="61"/>
        <v>27314.07</v>
      </c>
      <c r="H153" s="76">
        <f t="shared" si="61"/>
        <v>24732.58</v>
      </c>
    </row>
    <row r="154" spans="1:8" s="72" customFormat="1" ht="26.4">
      <c r="A154" s="74" t="s">
        <v>198</v>
      </c>
      <c r="B154" s="75" t="s">
        <v>134</v>
      </c>
      <c r="C154" s="75" t="s">
        <v>97</v>
      </c>
      <c r="D154" s="70" t="s">
        <v>342</v>
      </c>
      <c r="E154" s="75"/>
      <c r="F154" s="76">
        <f>F155</f>
        <v>52046.65</v>
      </c>
      <c r="G154" s="76">
        <f t="shared" si="61"/>
        <v>27314.07</v>
      </c>
      <c r="H154" s="76">
        <f t="shared" si="61"/>
        <v>24732.58</v>
      </c>
    </row>
    <row r="155" spans="1:8" s="72" customFormat="1" ht="26.4">
      <c r="A155" s="179" t="s">
        <v>175</v>
      </c>
      <c r="B155" s="75" t="s">
        <v>134</v>
      </c>
      <c r="C155" s="75" t="s">
        <v>97</v>
      </c>
      <c r="D155" s="70" t="s">
        <v>342</v>
      </c>
      <c r="E155" s="75" t="s">
        <v>149</v>
      </c>
      <c r="F155" s="76">
        <f>F156</f>
        <v>52046.65</v>
      </c>
      <c r="G155" s="76">
        <f t="shared" si="61"/>
        <v>27314.07</v>
      </c>
      <c r="H155" s="76">
        <f t="shared" si="61"/>
        <v>24732.58</v>
      </c>
    </row>
    <row r="156" spans="1:8" s="72" customFormat="1" ht="26.4">
      <c r="A156" s="179" t="s">
        <v>150</v>
      </c>
      <c r="B156" s="75" t="s">
        <v>134</v>
      </c>
      <c r="C156" s="75" t="s">
        <v>97</v>
      </c>
      <c r="D156" s="70" t="s">
        <v>342</v>
      </c>
      <c r="E156" s="75" t="s">
        <v>151</v>
      </c>
      <c r="F156" s="77">
        <v>52046.65</v>
      </c>
      <c r="G156" s="77">
        <v>27314.07</v>
      </c>
      <c r="H156" s="76">
        <f>F156-G156</f>
        <v>24732.58</v>
      </c>
    </row>
    <row r="157" spans="1:8" s="88" customFormat="1">
      <c r="A157" s="78" t="s">
        <v>100</v>
      </c>
      <c r="B157" s="79" t="s">
        <v>134</v>
      </c>
      <c r="C157" s="79" t="s">
        <v>99</v>
      </c>
      <c r="D157" s="83"/>
      <c r="E157" s="81"/>
      <c r="F157" s="82">
        <f>F158+F175+F188</f>
        <v>29968118.890000001</v>
      </c>
      <c r="G157" s="82">
        <f>G158+G175+G188</f>
        <v>13630765.620000001</v>
      </c>
      <c r="H157" s="82">
        <f>F157-G157</f>
        <v>16337353.27</v>
      </c>
    </row>
    <row r="158" spans="1:8" s="88" customFormat="1" ht="27.6">
      <c r="A158" s="177" t="s">
        <v>59</v>
      </c>
      <c r="B158" s="79" t="s">
        <v>134</v>
      </c>
      <c r="C158" s="79" t="s">
        <v>99</v>
      </c>
      <c r="D158" s="80" t="s">
        <v>233</v>
      </c>
      <c r="E158" s="81"/>
      <c r="F158" s="82">
        <f>F159+F168</f>
        <v>8191435.8599999994</v>
      </c>
      <c r="G158" s="82">
        <f>G159+G168</f>
        <v>2650577.54</v>
      </c>
      <c r="H158" s="82">
        <f>F158-G158</f>
        <v>5540858.3199999994</v>
      </c>
    </row>
    <row r="159" spans="1:8" s="88" customFormat="1" ht="26.4">
      <c r="A159" s="185" t="s">
        <v>56</v>
      </c>
      <c r="B159" s="81" t="s">
        <v>134</v>
      </c>
      <c r="C159" s="81" t="s">
        <v>99</v>
      </c>
      <c r="D159" s="83" t="s">
        <v>234</v>
      </c>
      <c r="E159" s="81"/>
      <c r="F159" s="84">
        <f>F160+F163</f>
        <v>2706146.56</v>
      </c>
      <c r="G159" s="84">
        <f>G160+G163</f>
        <v>2610570.54</v>
      </c>
      <c r="H159" s="84">
        <f t="shared" ref="G159:H161" si="62">H160</f>
        <v>0</v>
      </c>
    </row>
    <row r="160" spans="1:8" s="88" customFormat="1" ht="26.4">
      <c r="A160" s="74" t="s">
        <v>237</v>
      </c>
      <c r="B160" s="81" t="s">
        <v>134</v>
      </c>
      <c r="C160" s="81" t="s">
        <v>99</v>
      </c>
      <c r="D160" s="83" t="s">
        <v>238</v>
      </c>
      <c r="E160" s="81"/>
      <c r="F160" s="84">
        <f>F161</f>
        <v>810570.54</v>
      </c>
      <c r="G160" s="84">
        <f t="shared" si="62"/>
        <v>810570.54</v>
      </c>
      <c r="H160" s="84">
        <f t="shared" si="62"/>
        <v>0</v>
      </c>
    </row>
    <row r="161" spans="1:8" s="88" customFormat="1">
      <c r="A161" s="179" t="s">
        <v>152</v>
      </c>
      <c r="B161" s="81" t="s">
        <v>134</v>
      </c>
      <c r="C161" s="81" t="s">
        <v>99</v>
      </c>
      <c r="D161" s="83" t="s">
        <v>238</v>
      </c>
      <c r="E161" s="81" t="s">
        <v>153</v>
      </c>
      <c r="F161" s="84">
        <f>F162</f>
        <v>810570.54</v>
      </c>
      <c r="G161" s="84">
        <f t="shared" si="62"/>
        <v>810570.54</v>
      </c>
      <c r="H161" s="84">
        <f t="shared" si="62"/>
        <v>0</v>
      </c>
    </row>
    <row r="162" spans="1:8" s="88" customFormat="1" ht="52.8">
      <c r="A162" s="179" t="s">
        <v>239</v>
      </c>
      <c r="B162" s="81" t="s">
        <v>134</v>
      </c>
      <c r="C162" s="81" t="s">
        <v>99</v>
      </c>
      <c r="D162" s="83" t="s">
        <v>238</v>
      </c>
      <c r="E162" s="81" t="s">
        <v>240</v>
      </c>
      <c r="F162" s="77">
        <v>810570.54</v>
      </c>
      <c r="G162" s="77">
        <v>810570.54</v>
      </c>
      <c r="H162" s="76">
        <f t="shared" ref="H162:H176" si="63">F162-G162</f>
        <v>0</v>
      </c>
    </row>
    <row r="163" spans="1:8" s="88" customFormat="1" ht="39.6">
      <c r="A163" s="179" t="s">
        <v>396</v>
      </c>
      <c r="B163" s="81" t="s">
        <v>134</v>
      </c>
      <c r="C163" s="81" t="s">
        <v>99</v>
      </c>
      <c r="D163" s="83" t="s">
        <v>395</v>
      </c>
      <c r="E163" s="81"/>
      <c r="F163" s="84">
        <f>F164+F166</f>
        <v>1895576.02</v>
      </c>
      <c r="G163" s="84">
        <f>G164+G166</f>
        <v>1800000</v>
      </c>
      <c r="H163" s="76">
        <f t="shared" si="63"/>
        <v>95576.020000000019</v>
      </c>
    </row>
    <row r="164" spans="1:8" s="88" customFormat="1" ht="26.4">
      <c r="A164" s="179" t="s">
        <v>397</v>
      </c>
      <c r="B164" s="81" t="s">
        <v>134</v>
      </c>
      <c r="C164" s="81" t="s">
        <v>99</v>
      </c>
      <c r="D164" s="83" t="s">
        <v>395</v>
      </c>
      <c r="E164" s="81" t="s">
        <v>149</v>
      </c>
      <c r="F164" s="84">
        <f t="shared" ref="F164:G164" si="64">F165</f>
        <v>95576.02</v>
      </c>
      <c r="G164" s="84">
        <f t="shared" si="64"/>
        <v>0</v>
      </c>
      <c r="H164" s="76">
        <f t="shared" si="63"/>
        <v>95576.02</v>
      </c>
    </row>
    <row r="165" spans="1:8" s="88" customFormat="1" ht="26.4">
      <c r="A165" s="179" t="s">
        <v>398</v>
      </c>
      <c r="B165" s="81" t="s">
        <v>134</v>
      </c>
      <c r="C165" s="81" t="s">
        <v>99</v>
      </c>
      <c r="D165" s="83" t="s">
        <v>395</v>
      </c>
      <c r="E165" s="81" t="s">
        <v>151</v>
      </c>
      <c r="F165" s="77">
        <v>95576.02</v>
      </c>
      <c r="G165" s="77">
        <v>0</v>
      </c>
      <c r="H165" s="76">
        <f t="shared" si="63"/>
        <v>95576.02</v>
      </c>
    </row>
    <row r="166" spans="1:8" s="88" customFormat="1">
      <c r="A166" s="179" t="s">
        <v>152</v>
      </c>
      <c r="B166" s="81" t="s">
        <v>134</v>
      </c>
      <c r="C166" s="81" t="s">
        <v>99</v>
      </c>
      <c r="D166" s="83" t="s">
        <v>395</v>
      </c>
      <c r="E166" s="81" t="s">
        <v>153</v>
      </c>
      <c r="F166" s="84">
        <f t="shared" ref="F166" si="65">F167</f>
        <v>1800000</v>
      </c>
      <c r="G166" s="84">
        <f t="shared" ref="G166" si="66">G167</f>
        <v>1800000</v>
      </c>
      <c r="H166" s="76">
        <f t="shared" si="63"/>
        <v>0</v>
      </c>
    </row>
    <row r="167" spans="1:8" s="88" customFormat="1" ht="52.8">
      <c r="A167" s="179" t="s">
        <v>239</v>
      </c>
      <c r="B167" s="81" t="s">
        <v>134</v>
      </c>
      <c r="C167" s="81" t="s">
        <v>99</v>
      </c>
      <c r="D167" s="83" t="s">
        <v>395</v>
      </c>
      <c r="E167" s="81" t="s">
        <v>240</v>
      </c>
      <c r="F167" s="77">
        <v>1800000</v>
      </c>
      <c r="G167" s="77">
        <v>1800000</v>
      </c>
      <c r="H167" s="76">
        <f t="shared" si="63"/>
        <v>0</v>
      </c>
    </row>
    <row r="168" spans="1:8" s="88" customFormat="1" ht="26.4">
      <c r="A168" s="185" t="s">
        <v>363</v>
      </c>
      <c r="B168" s="81" t="s">
        <v>134</v>
      </c>
      <c r="C168" s="81" t="s">
        <v>99</v>
      </c>
      <c r="D168" s="83" t="s">
        <v>364</v>
      </c>
      <c r="E168" s="81"/>
      <c r="F168" s="76">
        <f>F169+F172</f>
        <v>5485289.2999999998</v>
      </c>
      <c r="G168" s="76">
        <f>G169+G172</f>
        <v>40007</v>
      </c>
      <c r="H168" s="76">
        <f t="shared" si="63"/>
        <v>5445282.2999999998</v>
      </c>
    </row>
    <row r="169" spans="1:8" s="88" customFormat="1" ht="39.6">
      <c r="A169" s="185" t="s">
        <v>400</v>
      </c>
      <c r="B169" s="81" t="s">
        <v>134</v>
      </c>
      <c r="C169" s="81" t="s">
        <v>99</v>
      </c>
      <c r="D169" s="83" t="s">
        <v>399</v>
      </c>
      <c r="E169" s="81"/>
      <c r="F169" s="76">
        <f>F170</f>
        <v>4928000</v>
      </c>
      <c r="G169" s="76">
        <f>G170</f>
        <v>0</v>
      </c>
      <c r="H169" s="76">
        <f t="shared" si="63"/>
        <v>4928000</v>
      </c>
    </row>
    <row r="170" spans="1:8" s="88" customFormat="1" ht="26.4">
      <c r="A170" s="185" t="s">
        <v>397</v>
      </c>
      <c r="B170" s="81" t="s">
        <v>134</v>
      </c>
      <c r="C170" s="81" t="s">
        <v>99</v>
      </c>
      <c r="D170" s="83" t="s">
        <v>399</v>
      </c>
      <c r="E170" s="81" t="s">
        <v>149</v>
      </c>
      <c r="F170" s="76">
        <f>F171</f>
        <v>4928000</v>
      </c>
      <c r="G170" s="76">
        <f>G171</f>
        <v>0</v>
      </c>
      <c r="H170" s="76">
        <f t="shared" si="63"/>
        <v>4928000</v>
      </c>
    </row>
    <row r="171" spans="1:8" s="88" customFormat="1" ht="26.4">
      <c r="A171" s="185" t="s">
        <v>398</v>
      </c>
      <c r="B171" s="81" t="s">
        <v>134</v>
      </c>
      <c r="C171" s="81" t="s">
        <v>99</v>
      </c>
      <c r="D171" s="83" t="s">
        <v>399</v>
      </c>
      <c r="E171" s="81" t="s">
        <v>151</v>
      </c>
      <c r="F171" s="77">
        <v>4928000</v>
      </c>
      <c r="G171" s="77">
        <v>0</v>
      </c>
      <c r="H171" s="76">
        <f t="shared" si="63"/>
        <v>4928000</v>
      </c>
    </row>
    <row r="172" spans="1:8" s="88" customFormat="1" ht="26.4">
      <c r="A172" s="74" t="s">
        <v>362</v>
      </c>
      <c r="B172" s="81" t="s">
        <v>134</v>
      </c>
      <c r="C172" s="81" t="s">
        <v>99</v>
      </c>
      <c r="D172" s="83" t="s">
        <v>361</v>
      </c>
      <c r="E172" s="81"/>
      <c r="F172" s="76">
        <f t="shared" ref="F172:G173" si="67">F173</f>
        <v>557289.30000000005</v>
      </c>
      <c r="G172" s="76">
        <f t="shared" si="67"/>
        <v>40007</v>
      </c>
      <c r="H172" s="76">
        <f t="shared" si="63"/>
        <v>517282.30000000005</v>
      </c>
    </row>
    <row r="173" spans="1:8" s="88" customFormat="1" ht="26.4">
      <c r="A173" s="179" t="s">
        <v>175</v>
      </c>
      <c r="B173" s="81" t="s">
        <v>134</v>
      </c>
      <c r="C173" s="81" t="s">
        <v>99</v>
      </c>
      <c r="D173" s="83" t="s">
        <v>361</v>
      </c>
      <c r="E173" s="81" t="s">
        <v>149</v>
      </c>
      <c r="F173" s="76">
        <f t="shared" si="67"/>
        <v>557289.30000000005</v>
      </c>
      <c r="G173" s="76">
        <f t="shared" si="67"/>
        <v>40007</v>
      </c>
      <c r="H173" s="76">
        <f t="shared" si="63"/>
        <v>517282.30000000005</v>
      </c>
    </row>
    <row r="174" spans="1:8" s="88" customFormat="1" ht="26.4">
      <c r="A174" s="179" t="s">
        <v>150</v>
      </c>
      <c r="B174" s="81" t="s">
        <v>134</v>
      </c>
      <c r="C174" s="81" t="s">
        <v>99</v>
      </c>
      <c r="D174" s="83" t="s">
        <v>361</v>
      </c>
      <c r="E174" s="81" t="s">
        <v>151</v>
      </c>
      <c r="F174" s="77">
        <v>557289.30000000005</v>
      </c>
      <c r="G174" s="77">
        <v>40007</v>
      </c>
      <c r="H174" s="76">
        <f t="shared" si="63"/>
        <v>517282.30000000005</v>
      </c>
    </row>
    <row r="175" spans="1:8" s="88" customFormat="1" ht="48" customHeight="1">
      <c r="A175" s="177" t="s">
        <v>241</v>
      </c>
      <c r="B175" s="79" t="s">
        <v>134</v>
      </c>
      <c r="C175" s="79" t="s">
        <v>99</v>
      </c>
      <c r="D175" s="80" t="s">
        <v>242</v>
      </c>
      <c r="E175" s="81"/>
      <c r="F175" s="82">
        <f>F176</f>
        <v>21590153.030000001</v>
      </c>
      <c r="G175" s="82">
        <f t="shared" ref="G175" si="68">G176</f>
        <v>10980188.08</v>
      </c>
      <c r="H175" s="82">
        <f t="shared" si="63"/>
        <v>10609964.950000001</v>
      </c>
    </row>
    <row r="176" spans="1:8" s="88" customFormat="1" ht="26.4">
      <c r="A176" s="185" t="s">
        <v>57</v>
      </c>
      <c r="B176" s="81" t="s">
        <v>134</v>
      </c>
      <c r="C176" s="81" t="s">
        <v>99</v>
      </c>
      <c r="D176" s="83" t="s">
        <v>243</v>
      </c>
      <c r="E176" s="81"/>
      <c r="F176" s="84">
        <f>F177+F182+F185</f>
        <v>21590153.030000001</v>
      </c>
      <c r="G176" s="84">
        <f>G177+G182+G185</f>
        <v>10980188.08</v>
      </c>
      <c r="H176" s="84">
        <f t="shared" si="63"/>
        <v>10609964.950000001</v>
      </c>
    </row>
    <row r="177" spans="1:8" s="72" customFormat="1">
      <c r="A177" s="74" t="s">
        <v>244</v>
      </c>
      <c r="B177" s="75" t="s">
        <v>134</v>
      </c>
      <c r="C177" s="75" t="s">
        <v>99</v>
      </c>
      <c r="D177" s="70" t="s">
        <v>245</v>
      </c>
      <c r="E177" s="75"/>
      <c r="F177" s="76">
        <f>F178+F180</f>
        <v>14665379.710000001</v>
      </c>
      <c r="G177" s="76">
        <f>G178+G180</f>
        <v>10881188.08</v>
      </c>
      <c r="H177" s="84">
        <f t="shared" ref="H177:H181" si="69">F177-G177</f>
        <v>3784191.6300000008</v>
      </c>
    </row>
    <row r="178" spans="1:8" s="72" customFormat="1" ht="26.4">
      <c r="A178" s="179" t="s">
        <v>175</v>
      </c>
      <c r="B178" s="75" t="s">
        <v>134</v>
      </c>
      <c r="C178" s="75" t="s">
        <v>99</v>
      </c>
      <c r="D178" s="70" t="s">
        <v>245</v>
      </c>
      <c r="E178" s="75" t="s">
        <v>149</v>
      </c>
      <c r="F178" s="76">
        <f>F179</f>
        <v>3470108.08</v>
      </c>
      <c r="G178" s="76">
        <f t="shared" ref="G178" si="70">G179</f>
        <v>77188.08</v>
      </c>
      <c r="H178" s="84">
        <f t="shared" si="69"/>
        <v>3392920</v>
      </c>
    </row>
    <row r="179" spans="1:8" s="72" customFormat="1" ht="26.4">
      <c r="A179" s="179" t="s">
        <v>150</v>
      </c>
      <c r="B179" s="75" t="s">
        <v>134</v>
      </c>
      <c r="C179" s="75" t="s">
        <v>99</v>
      </c>
      <c r="D179" s="70" t="s">
        <v>245</v>
      </c>
      <c r="E179" s="75" t="s">
        <v>151</v>
      </c>
      <c r="F179" s="77">
        <v>3470108.08</v>
      </c>
      <c r="G179" s="77">
        <v>77188.08</v>
      </c>
      <c r="H179" s="84">
        <f t="shared" si="69"/>
        <v>3392920</v>
      </c>
    </row>
    <row r="180" spans="1:8" s="72" customFormat="1">
      <c r="A180" s="179" t="s">
        <v>152</v>
      </c>
      <c r="B180" s="75" t="s">
        <v>134</v>
      </c>
      <c r="C180" s="75" t="s">
        <v>99</v>
      </c>
      <c r="D180" s="70" t="s">
        <v>245</v>
      </c>
      <c r="E180" s="75" t="s">
        <v>153</v>
      </c>
      <c r="F180" s="76">
        <f>F181</f>
        <v>11195271.630000001</v>
      </c>
      <c r="G180" s="76">
        <f>G181</f>
        <v>10804000</v>
      </c>
      <c r="H180" s="84">
        <f t="shared" si="69"/>
        <v>391271.63000000082</v>
      </c>
    </row>
    <row r="181" spans="1:8" s="88" customFormat="1" ht="52.8">
      <c r="A181" s="179" t="s">
        <v>239</v>
      </c>
      <c r="B181" s="81" t="s">
        <v>134</v>
      </c>
      <c r="C181" s="81" t="s">
        <v>99</v>
      </c>
      <c r="D181" s="83" t="s">
        <v>245</v>
      </c>
      <c r="E181" s="81" t="s">
        <v>240</v>
      </c>
      <c r="F181" s="89">
        <v>11195271.630000001</v>
      </c>
      <c r="G181" s="89">
        <v>10804000</v>
      </c>
      <c r="H181" s="84">
        <f t="shared" si="69"/>
        <v>391271.63000000082</v>
      </c>
    </row>
    <row r="182" spans="1:8" s="88" customFormat="1" ht="18.600000000000001" customHeight="1">
      <c r="A182" s="74" t="s">
        <v>246</v>
      </c>
      <c r="B182" s="81" t="s">
        <v>134</v>
      </c>
      <c r="C182" s="81" t="s">
        <v>99</v>
      </c>
      <c r="D182" s="83" t="s">
        <v>247</v>
      </c>
      <c r="E182" s="81"/>
      <c r="F182" s="84">
        <f>F183</f>
        <v>1952273.32</v>
      </c>
      <c r="G182" s="84">
        <f t="shared" ref="G182:H183" si="71">G183</f>
        <v>99000</v>
      </c>
      <c r="H182" s="84">
        <f t="shared" si="71"/>
        <v>1853273.32</v>
      </c>
    </row>
    <row r="183" spans="1:8" s="88" customFormat="1" ht="26.4">
      <c r="A183" s="179" t="s">
        <v>175</v>
      </c>
      <c r="B183" s="81" t="s">
        <v>134</v>
      </c>
      <c r="C183" s="81" t="s">
        <v>99</v>
      </c>
      <c r="D183" s="83" t="s">
        <v>247</v>
      </c>
      <c r="E183" s="81" t="s">
        <v>149</v>
      </c>
      <c r="F183" s="84">
        <f>F184</f>
        <v>1952273.32</v>
      </c>
      <c r="G183" s="84">
        <f t="shared" si="71"/>
        <v>99000</v>
      </c>
      <c r="H183" s="84">
        <f t="shared" si="71"/>
        <v>1853273.32</v>
      </c>
    </row>
    <row r="184" spans="1:8" s="88" customFormat="1" ht="29.25" customHeight="1">
      <c r="A184" s="179" t="s">
        <v>150</v>
      </c>
      <c r="B184" s="81" t="s">
        <v>134</v>
      </c>
      <c r="C184" s="81" t="s">
        <v>99</v>
      </c>
      <c r="D184" s="83" t="s">
        <v>247</v>
      </c>
      <c r="E184" s="81" t="s">
        <v>151</v>
      </c>
      <c r="F184" s="89">
        <v>1952273.32</v>
      </c>
      <c r="G184" s="89">
        <v>99000</v>
      </c>
      <c r="H184" s="76">
        <f>F184-G184</f>
        <v>1853273.32</v>
      </c>
    </row>
    <row r="185" spans="1:8" s="88" customFormat="1" ht="29.25" customHeight="1">
      <c r="A185" s="74" t="s">
        <v>402</v>
      </c>
      <c r="B185" s="81" t="s">
        <v>134</v>
      </c>
      <c r="C185" s="81" t="s">
        <v>99</v>
      </c>
      <c r="D185" s="83" t="s">
        <v>401</v>
      </c>
      <c r="E185" s="81"/>
      <c r="F185" s="84">
        <f t="shared" ref="F185:G186" si="72">F186</f>
        <v>4972500</v>
      </c>
      <c r="G185" s="84">
        <f t="shared" si="72"/>
        <v>0</v>
      </c>
      <c r="H185" s="76">
        <f t="shared" ref="H185:H187" si="73">F185-G185</f>
        <v>4972500</v>
      </c>
    </row>
    <row r="186" spans="1:8" s="88" customFormat="1" ht="29.25" customHeight="1">
      <c r="A186" s="179" t="s">
        <v>175</v>
      </c>
      <c r="B186" s="81" t="s">
        <v>134</v>
      </c>
      <c r="C186" s="81" t="s">
        <v>99</v>
      </c>
      <c r="D186" s="83" t="s">
        <v>401</v>
      </c>
      <c r="E186" s="81" t="s">
        <v>149</v>
      </c>
      <c r="F186" s="84">
        <f t="shared" si="72"/>
        <v>4972500</v>
      </c>
      <c r="G186" s="84">
        <f t="shared" si="72"/>
        <v>0</v>
      </c>
      <c r="H186" s="76">
        <f t="shared" si="73"/>
        <v>4972500</v>
      </c>
    </row>
    <row r="187" spans="1:8" s="88" customFormat="1" ht="29.25" customHeight="1">
      <c r="A187" s="179" t="s">
        <v>150</v>
      </c>
      <c r="B187" s="81" t="s">
        <v>134</v>
      </c>
      <c r="C187" s="81" t="s">
        <v>99</v>
      </c>
      <c r="D187" s="83" t="s">
        <v>401</v>
      </c>
      <c r="E187" s="81" t="s">
        <v>151</v>
      </c>
      <c r="F187" s="89">
        <v>4972500</v>
      </c>
      <c r="G187" s="89">
        <v>0</v>
      </c>
      <c r="H187" s="76">
        <f t="shared" si="73"/>
        <v>4972500</v>
      </c>
    </row>
    <row r="188" spans="1:8" s="88" customFormat="1" ht="58.8" customHeight="1">
      <c r="A188" s="177" t="s">
        <v>380</v>
      </c>
      <c r="B188" s="79" t="s">
        <v>134</v>
      </c>
      <c r="C188" s="79" t="s">
        <v>99</v>
      </c>
      <c r="D188" s="80" t="s">
        <v>195</v>
      </c>
      <c r="E188" s="81"/>
      <c r="F188" s="82">
        <f>F189</f>
        <v>186530</v>
      </c>
      <c r="G188" s="82">
        <f>G189</f>
        <v>0</v>
      </c>
      <c r="H188" s="76">
        <f t="shared" ref="H188:H192" si="74">F188-G188</f>
        <v>186530</v>
      </c>
    </row>
    <row r="189" spans="1:8" s="88" customFormat="1" ht="29.25" customHeight="1">
      <c r="A189" s="185" t="s">
        <v>196</v>
      </c>
      <c r="B189" s="81" t="s">
        <v>134</v>
      </c>
      <c r="C189" s="81" t="s">
        <v>99</v>
      </c>
      <c r="D189" s="83" t="s">
        <v>197</v>
      </c>
      <c r="E189" s="81"/>
      <c r="F189" s="84">
        <f t="shared" ref="F189:F190" si="75">F190</f>
        <v>186530</v>
      </c>
      <c r="G189" s="84">
        <f t="shared" ref="G189:G190" si="76">G190</f>
        <v>0</v>
      </c>
      <c r="H189" s="76">
        <f t="shared" si="74"/>
        <v>186530</v>
      </c>
    </row>
    <row r="190" spans="1:8" s="88" customFormat="1" ht="29.25" customHeight="1">
      <c r="A190" s="74" t="s">
        <v>381</v>
      </c>
      <c r="B190" s="81" t="s">
        <v>134</v>
      </c>
      <c r="C190" s="81" t="s">
        <v>99</v>
      </c>
      <c r="D190" s="83" t="s">
        <v>343</v>
      </c>
      <c r="E190" s="81"/>
      <c r="F190" s="84">
        <f t="shared" si="75"/>
        <v>186530</v>
      </c>
      <c r="G190" s="84">
        <f t="shared" si="76"/>
        <v>0</v>
      </c>
      <c r="H190" s="76">
        <f t="shared" si="74"/>
        <v>186530</v>
      </c>
    </row>
    <row r="191" spans="1:8" s="88" customFormat="1" ht="29.25" customHeight="1">
      <c r="A191" s="179" t="s">
        <v>175</v>
      </c>
      <c r="B191" s="81" t="s">
        <v>134</v>
      </c>
      <c r="C191" s="81" t="s">
        <v>99</v>
      </c>
      <c r="D191" s="83" t="s">
        <v>343</v>
      </c>
      <c r="E191" s="81" t="s">
        <v>149</v>
      </c>
      <c r="F191" s="84">
        <f t="shared" ref="F191:G191" si="77">F192</f>
        <v>186530</v>
      </c>
      <c r="G191" s="84">
        <f t="shared" si="77"/>
        <v>0</v>
      </c>
      <c r="H191" s="76">
        <f t="shared" si="74"/>
        <v>186530</v>
      </c>
    </row>
    <row r="192" spans="1:8" s="88" customFormat="1" ht="29.25" customHeight="1">
      <c r="A192" s="179" t="s">
        <v>150</v>
      </c>
      <c r="B192" s="81" t="s">
        <v>134</v>
      </c>
      <c r="C192" s="81" t="s">
        <v>99</v>
      </c>
      <c r="D192" s="83" t="s">
        <v>343</v>
      </c>
      <c r="E192" s="81" t="s">
        <v>151</v>
      </c>
      <c r="F192" s="89">
        <v>186530</v>
      </c>
      <c r="G192" s="89">
        <v>0</v>
      </c>
      <c r="H192" s="76">
        <f t="shared" si="74"/>
        <v>186530</v>
      </c>
    </row>
    <row r="193" spans="1:8" s="88" customFormat="1">
      <c r="A193" s="78" t="s">
        <v>102</v>
      </c>
      <c r="B193" s="79" t="s">
        <v>134</v>
      </c>
      <c r="C193" s="79" t="s">
        <v>101</v>
      </c>
      <c r="D193" s="83"/>
      <c r="E193" s="81"/>
      <c r="F193" s="82">
        <f>F194+F219</f>
        <v>32686962.48</v>
      </c>
      <c r="G193" s="82">
        <f>G194+G219</f>
        <v>6115159.2699999996</v>
      </c>
      <c r="H193" s="82">
        <f t="shared" ref="H193:H194" si="78">F193-G193</f>
        <v>26571803.210000001</v>
      </c>
    </row>
    <row r="194" spans="1:8" ht="41.4">
      <c r="A194" s="177" t="s">
        <v>248</v>
      </c>
      <c r="B194" s="79" t="s">
        <v>134</v>
      </c>
      <c r="C194" s="79" t="s">
        <v>101</v>
      </c>
      <c r="D194" s="80" t="s">
        <v>249</v>
      </c>
      <c r="E194" s="81"/>
      <c r="F194" s="82">
        <f>F195</f>
        <v>26723343.210000001</v>
      </c>
      <c r="G194" s="82">
        <f t="shared" ref="G194" si="79">G195</f>
        <v>6115159.2699999996</v>
      </c>
      <c r="H194" s="82">
        <f t="shared" si="78"/>
        <v>20608183.940000001</v>
      </c>
    </row>
    <row r="195" spans="1:8" ht="26.4">
      <c r="A195" s="185" t="s">
        <v>58</v>
      </c>
      <c r="B195" s="81" t="s">
        <v>134</v>
      </c>
      <c r="C195" s="81" t="s">
        <v>101</v>
      </c>
      <c r="D195" s="83" t="s">
        <v>250</v>
      </c>
      <c r="E195" s="81"/>
      <c r="F195" s="84">
        <f>F196+F199+F204+F207+F210+F213+F216</f>
        <v>26723343.210000001</v>
      </c>
      <c r="G195" s="84">
        <f>G196+G199+G204+G207+G210+G213+G216</f>
        <v>6115159.2699999996</v>
      </c>
      <c r="H195" s="84">
        <f>F195-G195</f>
        <v>20608183.940000001</v>
      </c>
    </row>
    <row r="196" spans="1:8" ht="39.6">
      <c r="A196" s="74" t="s">
        <v>366</v>
      </c>
      <c r="B196" s="81" t="s">
        <v>134</v>
      </c>
      <c r="C196" s="81" t="s">
        <v>101</v>
      </c>
      <c r="D196" s="83" t="s">
        <v>365</v>
      </c>
      <c r="E196" s="81"/>
      <c r="F196" s="84">
        <f>F197</f>
        <v>2923229.28</v>
      </c>
      <c r="G196" s="84">
        <f>G197</f>
        <v>0</v>
      </c>
      <c r="H196" s="84">
        <f t="shared" ref="H196:H197" si="80">F196-G196</f>
        <v>2923229.28</v>
      </c>
    </row>
    <row r="197" spans="1:8" ht="26.4">
      <c r="A197" s="179" t="s">
        <v>175</v>
      </c>
      <c r="B197" s="81" t="s">
        <v>134</v>
      </c>
      <c r="C197" s="81" t="s">
        <v>101</v>
      </c>
      <c r="D197" s="83" t="s">
        <v>365</v>
      </c>
      <c r="E197" s="81" t="s">
        <v>149</v>
      </c>
      <c r="F197" s="84">
        <f>F198</f>
        <v>2923229.28</v>
      </c>
      <c r="G197" s="84">
        <f>G198</f>
        <v>0</v>
      </c>
      <c r="H197" s="84">
        <f t="shared" si="80"/>
        <v>2923229.28</v>
      </c>
    </row>
    <row r="198" spans="1:8" ht="26.4">
      <c r="A198" s="179" t="s">
        <v>150</v>
      </c>
      <c r="B198" s="81" t="s">
        <v>134</v>
      </c>
      <c r="C198" s="81" t="s">
        <v>101</v>
      </c>
      <c r="D198" s="83" t="s">
        <v>365</v>
      </c>
      <c r="E198" s="81" t="s">
        <v>151</v>
      </c>
      <c r="F198" s="94">
        <v>2923229.28</v>
      </c>
      <c r="G198" s="94">
        <v>0</v>
      </c>
      <c r="H198" s="84">
        <f>F198-G198</f>
        <v>2923229.28</v>
      </c>
    </row>
    <row r="199" spans="1:8">
      <c r="A199" s="74" t="s">
        <v>251</v>
      </c>
      <c r="B199" s="81" t="s">
        <v>134</v>
      </c>
      <c r="C199" s="81" t="s">
        <v>101</v>
      </c>
      <c r="D199" s="83" t="s">
        <v>252</v>
      </c>
      <c r="E199" s="81"/>
      <c r="F199" s="84">
        <f>F200+F202</f>
        <v>3614804.46</v>
      </c>
      <c r="G199" s="84">
        <f t="shared" ref="G199:H199" si="81">G200+G202</f>
        <v>1817360.98</v>
      </c>
      <c r="H199" s="84">
        <f t="shared" si="81"/>
        <v>1797443.48</v>
      </c>
    </row>
    <row r="200" spans="1:8" ht="26.4">
      <c r="A200" s="179" t="s">
        <v>175</v>
      </c>
      <c r="B200" s="81" t="s">
        <v>134</v>
      </c>
      <c r="C200" s="81" t="s">
        <v>101</v>
      </c>
      <c r="D200" s="83" t="s">
        <v>252</v>
      </c>
      <c r="E200" s="81" t="s">
        <v>149</v>
      </c>
      <c r="F200" s="84">
        <f>F201</f>
        <v>3610804.46</v>
      </c>
      <c r="G200" s="84">
        <f t="shared" ref="G200:H200" si="82">G201</f>
        <v>1814122.06</v>
      </c>
      <c r="H200" s="84">
        <f t="shared" si="82"/>
        <v>1796682.4</v>
      </c>
    </row>
    <row r="201" spans="1:8" s="67" customFormat="1" ht="30.75" customHeight="1">
      <c r="A201" s="179" t="s">
        <v>150</v>
      </c>
      <c r="B201" s="81" t="s">
        <v>134</v>
      </c>
      <c r="C201" s="81" t="s">
        <v>101</v>
      </c>
      <c r="D201" s="83" t="s">
        <v>252</v>
      </c>
      <c r="E201" s="81" t="s">
        <v>151</v>
      </c>
      <c r="F201" s="94">
        <v>3610804.46</v>
      </c>
      <c r="G201" s="94">
        <v>1814122.06</v>
      </c>
      <c r="H201" s="76">
        <f>F201-G201</f>
        <v>1796682.4</v>
      </c>
    </row>
    <row r="202" spans="1:8" s="67" customFormat="1">
      <c r="A202" s="179" t="s">
        <v>152</v>
      </c>
      <c r="B202" s="81" t="s">
        <v>134</v>
      </c>
      <c r="C202" s="81" t="s">
        <v>101</v>
      </c>
      <c r="D202" s="83" t="s">
        <v>252</v>
      </c>
      <c r="E202" s="81" t="s">
        <v>153</v>
      </c>
      <c r="F202" s="84">
        <f>F203</f>
        <v>4000</v>
      </c>
      <c r="G202" s="84">
        <f t="shared" ref="G202:H202" si="83">G203</f>
        <v>3238.92</v>
      </c>
      <c r="H202" s="84">
        <f t="shared" si="83"/>
        <v>761.07999999999993</v>
      </c>
    </row>
    <row r="203" spans="1:8" s="67" customFormat="1">
      <c r="A203" s="179" t="s">
        <v>154</v>
      </c>
      <c r="B203" s="81" t="s">
        <v>134</v>
      </c>
      <c r="C203" s="81" t="s">
        <v>101</v>
      </c>
      <c r="D203" s="83" t="s">
        <v>252</v>
      </c>
      <c r="E203" s="81" t="s">
        <v>155</v>
      </c>
      <c r="F203" s="94">
        <v>4000</v>
      </c>
      <c r="G203" s="94">
        <v>3238.92</v>
      </c>
      <c r="H203" s="76">
        <f>F203-G203</f>
        <v>761.07999999999993</v>
      </c>
    </row>
    <row r="204" spans="1:8" ht="26.4">
      <c r="A204" s="74" t="s">
        <v>253</v>
      </c>
      <c r="B204" s="81" t="s">
        <v>134</v>
      </c>
      <c r="C204" s="81" t="s">
        <v>101</v>
      </c>
      <c r="D204" s="83" t="s">
        <v>254</v>
      </c>
      <c r="E204" s="81"/>
      <c r="F204" s="84">
        <f>F205</f>
        <v>702376.02</v>
      </c>
      <c r="G204" s="84">
        <f t="shared" ref="G204:H205" si="84">G205</f>
        <v>276090.65999999997</v>
      </c>
      <c r="H204" s="84">
        <f t="shared" si="84"/>
        <v>426285.36000000004</v>
      </c>
    </row>
    <row r="205" spans="1:8" ht="26.4">
      <c r="A205" s="179" t="s">
        <v>175</v>
      </c>
      <c r="B205" s="81" t="s">
        <v>134</v>
      </c>
      <c r="C205" s="81" t="s">
        <v>101</v>
      </c>
      <c r="D205" s="83" t="s">
        <v>254</v>
      </c>
      <c r="E205" s="81" t="s">
        <v>149</v>
      </c>
      <c r="F205" s="84">
        <f>F206</f>
        <v>702376.02</v>
      </c>
      <c r="G205" s="84">
        <f t="shared" si="84"/>
        <v>276090.65999999997</v>
      </c>
      <c r="H205" s="84">
        <f t="shared" si="84"/>
        <v>426285.36000000004</v>
      </c>
    </row>
    <row r="206" spans="1:8" s="67" customFormat="1" ht="29.25" customHeight="1">
      <c r="A206" s="179" t="s">
        <v>150</v>
      </c>
      <c r="B206" s="81" t="s">
        <v>134</v>
      </c>
      <c r="C206" s="81" t="s">
        <v>101</v>
      </c>
      <c r="D206" s="83" t="s">
        <v>254</v>
      </c>
      <c r="E206" s="81" t="s">
        <v>151</v>
      </c>
      <c r="F206" s="94">
        <v>702376.02</v>
      </c>
      <c r="G206" s="94">
        <v>276090.65999999997</v>
      </c>
      <c r="H206" s="76">
        <f>F206-G206</f>
        <v>426285.36000000004</v>
      </c>
    </row>
    <row r="207" spans="1:8" s="72" customFormat="1">
      <c r="A207" s="74" t="s">
        <v>255</v>
      </c>
      <c r="B207" s="85" t="s">
        <v>134</v>
      </c>
      <c r="C207" s="85" t="s">
        <v>101</v>
      </c>
      <c r="D207" s="86" t="s">
        <v>256</v>
      </c>
      <c r="E207" s="85"/>
      <c r="F207" s="87">
        <f>F208</f>
        <v>458437.49</v>
      </c>
      <c r="G207" s="87">
        <f t="shared" ref="G207:H208" si="85">G208</f>
        <v>458437.49</v>
      </c>
      <c r="H207" s="87">
        <f t="shared" si="85"/>
        <v>0</v>
      </c>
    </row>
    <row r="208" spans="1:8" s="72" customFormat="1" ht="26.4">
      <c r="A208" s="179" t="s">
        <v>175</v>
      </c>
      <c r="B208" s="85" t="s">
        <v>134</v>
      </c>
      <c r="C208" s="85" t="s">
        <v>101</v>
      </c>
      <c r="D208" s="86" t="s">
        <v>256</v>
      </c>
      <c r="E208" s="85" t="s">
        <v>149</v>
      </c>
      <c r="F208" s="87">
        <f>F209</f>
        <v>458437.49</v>
      </c>
      <c r="G208" s="87">
        <f t="shared" si="85"/>
        <v>458437.49</v>
      </c>
      <c r="H208" s="87">
        <f t="shared" si="85"/>
        <v>0</v>
      </c>
    </row>
    <row r="209" spans="1:8" s="95" customFormat="1" ht="32.25" customHeight="1">
      <c r="A209" s="179" t="s">
        <v>150</v>
      </c>
      <c r="B209" s="85" t="s">
        <v>134</v>
      </c>
      <c r="C209" s="85" t="s">
        <v>101</v>
      </c>
      <c r="D209" s="86" t="s">
        <v>256</v>
      </c>
      <c r="E209" s="85" t="s">
        <v>151</v>
      </c>
      <c r="F209" s="89">
        <v>458437.49</v>
      </c>
      <c r="G209" s="89">
        <v>458437.49</v>
      </c>
      <c r="H209" s="76">
        <f>F209-G209</f>
        <v>0</v>
      </c>
    </row>
    <row r="210" spans="1:8" ht="26.4">
      <c r="A210" s="74" t="s">
        <v>257</v>
      </c>
      <c r="B210" s="81" t="s">
        <v>134</v>
      </c>
      <c r="C210" s="81" t="s">
        <v>101</v>
      </c>
      <c r="D210" s="83" t="s">
        <v>258</v>
      </c>
      <c r="E210" s="81"/>
      <c r="F210" s="84">
        <f>F211</f>
        <v>636455.30000000005</v>
      </c>
      <c r="G210" s="84">
        <f t="shared" ref="G210:H211" si="86">G211</f>
        <v>98865</v>
      </c>
      <c r="H210" s="84">
        <f t="shared" si="86"/>
        <v>537590.30000000005</v>
      </c>
    </row>
    <row r="211" spans="1:8" ht="26.4">
      <c r="A211" s="179" t="s">
        <v>175</v>
      </c>
      <c r="B211" s="81" t="s">
        <v>134</v>
      </c>
      <c r="C211" s="81" t="s">
        <v>101</v>
      </c>
      <c r="D211" s="83" t="s">
        <v>258</v>
      </c>
      <c r="E211" s="81" t="s">
        <v>149</v>
      </c>
      <c r="F211" s="84">
        <f>F212</f>
        <v>636455.30000000005</v>
      </c>
      <c r="G211" s="84">
        <f t="shared" si="86"/>
        <v>98865</v>
      </c>
      <c r="H211" s="84">
        <f t="shared" si="86"/>
        <v>537590.30000000005</v>
      </c>
    </row>
    <row r="212" spans="1:8" s="67" customFormat="1" ht="30.75" customHeight="1">
      <c r="A212" s="179" t="s">
        <v>150</v>
      </c>
      <c r="B212" s="81" t="s">
        <v>134</v>
      </c>
      <c r="C212" s="81" t="s">
        <v>101</v>
      </c>
      <c r="D212" s="83" t="s">
        <v>258</v>
      </c>
      <c r="E212" s="81" t="s">
        <v>151</v>
      </c>
      <c r="F212" s="94">
        <v>636455.30000000005</v>
      </c>
      <c r="G212" s="94">
        <v>98865</v>
      </c>
      <c r="H212" s="76">
        <f>F212-G212</f>
        <v>537590.30000000005</v>
      </c>
    </row>
    <row r="213" spans="1:8">
      <c r="A213" s="74" t="s">
        <v>259</v>
      </c>
      <c r="B213" s="81" t="s">
        <v>134</v>
      </c>
      <c r="C213" s="81" t="s">
        <v>101</v>
      </c>
      <c r="D213" s="83" t="s">
        <v>260</v>
      </c>
      <c r="E213" s="81"/>
      <c r="F213" s="84">
        <f>F214</f>
        <v>17388040.66</v>
      </c>
      <c r="G213" s="84">
        <f>G214</f>
        <v>3464405.14</v>
      </c>
      <c r="H213" s="84">
        <f>F213-G213</f>
        <v>13923635.52</v>
      </c>
    </row>
    <row r="214" spans="1:8" ht="26.4">
      <c r="A214" s="179" t="s">
        <v>175</v>
      </c>
      <c r="B214" s="81" t="s">
        <v>134</v>
      </c>
      <c r="C214" s="81" t="s">
        <v>101</v>
      </c>
      <c r="D214" s="83" t="s">
        <v>260</v>
      </c>
      <c r="E214" s="81" t="s">
        <v>149</v>
      </c>
      <c r="F214" s="84">
        <f>F215</f>
        <v>17388040.66</v>
      </c>
      <c r="G214" s="84">
        <f t="shared" ref="G214" si="87">G215</f>
        <v>3464405.14</v>
      </c>
      <c r="H214" s="84">
        <f t="shared" ref="H214:H218" si="88">F214-G214</f>
        <v>13923635.52</v>
      </c>
    </row>
    <row r="215" spans="1:8" ht="26.4">
      <c r="A215" s="179" t="s">
        <v>150</v>
      </c>
      <c r="B215" s="81" t="s">
        <v>134</v>
      </c>
      <c r="C215" s="81" t="s">
        <v>101</v>
      </c>
      <c r="D215" s="83" t="s">
        <v>260</v>
      </c>
      <c r="E215" s="81" t="s">
        <v>151</v>
      </c>
      <c r="F215" s="94">
        <v>17388040.66</v>
      </c>
      <c r="G215" s="94">
        <v>3464405.14</v>
      </c>
      <c r="H215" s="84">
        <f t="shared" si="88"/>
        <v>13923635.52</v>
      </c>
    </row>
    <row r="216" spans="1:8" ht="39.6">
      <c r="A216" s="74" t="s">
        <v>402</v>
      </c>
      <c r="B216" s="81" t="s">
        <v>134</v>
      </c>
      <c r="C216" s="81" t="s">
        <v>101</v>
      </c>
      <c r="D216" s="83" t="s">
        <v>403</v>
      </c>
      <c r="E216" s="81"/>
      <c r="F216" s="84">
        <f t="shared" ref="F216:G217" si="89">F217</f>
        <v>1000000</v>
      </c>
      <c r="G216" s="84">
        <f t="shared" si="89"/>
        <v>0</v>
      </c>
      <c r="H216" s="76">
        <f t="shared" si="88"/>
        <v>1000000</v>
      </c>
    </row>
    <row r="217" spans="1:8" ht="26.4">
      <c r="A217" s="179" t="s">
        <v>397</v>
      </c>
      <c r="B217" s="81" t="s">
        <v>134</v>
      </c>
      <c r="C217" s="81" t="s">
        <v>101</v>
      </c>
      <c r="D217" s="83" t="s">
        <v>403</v>
      </c>
      <c r="E217" s="81"/>
      <c r="F217" s="84">
        <f t="shared" si="89"/>
        <v>1000000</v>
      </c>
      <c r="G217" s="84">
        <f t="shared" si="89"/>
        <v>0</v>
      </c>
      <c r="H217" s="76">
        <f t="shared" si="88"/>
        <v>1000000</v>
      </c>
    </row>
    <row r="218" spans="1:8" ht="26.4">
      <c r="A218" s="179" t="s">
        <v>398</v>
      </c>
      <c r="B218" s="81" t="s">
        <v>134</v>
      </c>
      <c r="C218" s="81" t="s">
        <v>101</v>
      </c>
      <c r="D218" s="83" t="s">
        <v>403</v>
      </c>
      <c r="E218" s="81"/>
      <c r="F218" s="94">
        <v>1000000</v>
      </c>
      <c r="G218" s="94">
        <v>0</v>
      </c>
      <c r="H218" s="76">
        <f t="shared" si="88"/>
        <v>1000000</v>
      </c>
    </row>
    <row r="219" spans="1:8" ht="27.6">
      <c r="A219" s="177" t="s">
        <v>367</v>
      </c>
      <c r="B219" s="79" t="s">
        <v>134</v>
      </c>
      <c r="C219" s="79" t="s">
        <v>101</v>
      </c>
      <c r="D219" s="80" t="s">
        <v>368</v>
      </c>
      <c r="E219" s="79"/>
      <c r="F219" s="82">
        <f>F220</f>
        <v>5963619.2699999996</v>
      </c>
      <c r="G219" s="82">
        <f t="shared" ref="G219:H222" si="90">G220</f>
        <v>0</v>
      </c>
      <c r="H219" s="82">
        <f t="shared" si="90"/>
        <v>63919.51</v>
      </c>
    </row>
    <row r="220" spans="1:8" ht="26.4">
      <c r="A220" s="185" t="s">
        <v>372</v>
      </c>
      <c r="B220" s="81" t="s">
        <v>134</v>
      </c>
      <c r="C220" s="75" t="s">
        <v>101</v>
      </c>
      <c r="D220" s="70" t="s">
        <v>371</v>
      </c>
      <c r="E220" s="81"/>
      <c r="F220" s="84">
        <f>F221+F224+F227</f>
        <v>5963619.2699999996</v>
      </c>
      <c r="G220" s="84">
        <f>G221+G224+G227</f>
        <v>0</v>
      </c>
      <c r="H220" s="84">
        <f t="shared" si="90"/>
        <v>63919.51</v>
      </c>
    </row>
    <row r="221" spans="1:8" ht="39.6">
      <c r="A221" s="74" t="s">
        <v>369</v>
      </c>
      <c r="B221" s="81" t="s">
        <v>134</v>
      </c>
      <c r="C221" s="75" t="s">
        <v>101</v>
      </c>
      <c r="D221" s="70" t="s">
        <v>370</v>
      </c>
      <c r="E221" s="75"/>
      <c r="F221" s="84">
        <f>F222</f>
        <v>63919.51</v>
      </c>
      <c r="G221" s="84">
        <f t="shared" si="90"/>
        <v>0</v>
      </c>
      <c r="H221" s="84">
        <f t="shared" si="90"/>
        <v>63919.51</v>
      </c>
    </row>
    <row r="222" spans="1:8" ht="26.4">
      <c r="A222" s="179" t="s">
        <v>175</v>
      </c>
      <c r="B222" s="81" t="s">
        <v>134</v>
      </c>
      <c r="C222" s="75" t="s">
        <v>101</v>
      </c>
      <c r="D222" s="70" t="s">
        <v>370</v>
      </c>
      <c r="E222" s="75" t="s">
        <v>149</v>
      </c>
      <c r="F222" s="84">
        <f>F223</f>
        <v>63919.51</v>
      </c>
      <c r="G222" s="84">
        <f t="shared" si="90"/>
        <v>0</v>
      </c>
      <c r="H222" s="84">
        <f t="shared" si="90"/>
        <v>63919.51</v>
      </c>
    </row>
    <row r="223" spans="1:8" ht="26.4">
      <c r="A223" s="179" t="s">
        <v>150</v>
      </c>
      <c r="B223" s="81" t="s">
        <v>134</v>
      </c>
      <c r="C223" s="75" t="s">
        <v>101</v>
      </c>
      <c r="D223" s="70" t="s">
        <v>370</v>
      </c>
      <c r="E223" s="75" t="s">
        <v>151</v>
      </c>
      <c r="F223" s="94">
        <v>63919.51</v>
      </c>
      <c r="G223" s="94">
        <v>0</v>
      </c>
      <c r="H223" s="76">
        <f>F223-G223</f>
        <v>63919.51</v>
      </c>
    </row>
    <row r="224" spans="1:8" ht="52.8">
      <c r="A224" s="74" t="s">
        <v>405</v>
      </c>
      <c r="B224" s="81" t="s">
        <v>134</v>
      </c>
      <c r="C224" s="75" t="s">
        <v>101</v>
      </c>
      <c r="D224" s="70" t="s">
        <v>404</v>
      </c>
      <c r="E224" s="75"/>
      <c r="F224" s="84">
        <f t="shared" ref="F224:G225" si="91">F225</f>
        <v>3963683.25</v>
      </c>
      <c r="G224" s="84">
        <f t="shared" si="91"/>
        <v>0</v>
      </c>
      <c r="H224" s="76">
        <f t="shared" ref="H224:H229" si="92">F224-G224</f>
        <v>3963683.25</v>
      </c>
    </row>
    <row r="225" spans="1:8" ht="26.4">
      <c r="A225" s="179" t="s">
        <v>397</v>
      </c>
      <c r="B225" s="81" t="s">
        <v>134</v>
      </c>
      <c r="C225" s="75" t="s">
        <v>101</v>
      </c>
      <c r="D225" s="70" t="s">
        <v>404</v>
      </c>
      <c r="E225" s="75" t="s">
        <v>149</v>
      </c>
      <c r="F225" s="84">
        <f t="shared" si="91"/>
        <v>3963683.25</v>
      </c>
      <c r="G225" s="84">
        <f t="shared" si="91"/>
        <v>0</v>
      </c>
      <c r="H225" s="76">
        <f t="shared" si="92"/>
        <v>3963683.25</v>
      </c>
    </row>
    <row r="226" spans="1:8" ht="26.4">
      <c r="A226" s="179" t="s">
        <v>398</v>
      </c>
      <c r="B226" s="81" t="s">
        <v>134</v>
      </c>
      <c r="C226" s="75" t="s">
        <v>101</v>
      </c>
      <c r="D226" s="70" t="s">
        <v>404</v>
      </c>
      <c r="E226" s="75" t="s">
        <v>151</v>
      </c>
      <c r="F226" s="94">
        <v>3963683.25</v>
      </c>
      <c r="G226" s="94">
        <v>0</v>
      </c>
      <c r="H226" s="76">
        <f t="shared" si="92"/>
        <v>3963683.25</v>
      </c>
    </row>
    <row r="227" spans="1:8" ht="52.8">
      <c r="A227" s="74" t="s">
        <v>407</v>
      </c>
      <c r="B227" s="81" t="s">
        <v>134</v>
      </c>
      <c r="C227" s="75" t="s">
        <v>101</v>
      </c>
      <c r="D227" s="70" t="s">
        <v>406</v>
      </c>
      <c r="E227" s="75"/>
      <c r="F227" s="84">
        <f t="shared" ref="F227:F228" si="93">F228</f>
        <v>1936016.51</v>
      </c>
      <c r="G227" s="84">
        <f t="shared" ref="G227:G228" si="94">G228</f>
        <v>0</v>
      </c>
      <c r="H227" s="76">
        <f t="shared" si="92"/>
        <v>1936016.51</v>
      </c>
    </row>
    <row r="228" spans="1:8" ht="26.4">
      <c r="A228" s="179" t="s">
        <v>397</v>
      </c>
      <c r="B228" s="81" t="s">
        <v>134</v>
      </c>
      <c r="C228" s="75" t="s">
        <v>101</v>
      </c>
      <c r="D228" s="70" t="s">
        <v>406</v>
      </c>
      <c r="E228" s="75" t="s">
        <v>149</v>
      </c>
      <c r="F228" s="84">
        <f t="shared" si="93"/>
        <v>1936016.51</v>
      </c>
      <c r="G228" s="84">
        <f t="shared" si="94"/>
        <v>0</v>
      </c>
      <c r="H228" s="76">
        <f t="shared" si="92"/>
        <v>1936016.51</v>
      </c>
    </row>
    <row r="229" spans="1:8" ht="26.4">
      <c r="A229" s="179" t="s">
        <v>398</v>
      </c>
      <c r="B229" s="81" t="s">
        <v>134</v>
      </c>
      <c r="C229" s="75" t="s">
        <v>101</v>
      </c>
      <c r="D229" s="70" t="s">
        <v>406</v>
      </c>
      <c r="E229" s="75" t="s">
        <v>151</v>
      </c>
      <c r="F229" s="94">
        <v>1936016.51</v>
      </c>
      <c r="G229" s="94">
        <v>0</v>
      </c>
      <c r="H229" s="76">
        <f t="shared" si="92"/>
        <v>1936016.51</v>
      </c>
    </row>
    <row r="230" spans="1:8" s="96" customFormat="1">
      <c r="A230" s="114" t="s">
        <v>262</v>
      </c>
      <c r="B230" s="117" t="s">
        <v>134</v>
      </c>
      <c r="C230" s="115" t="s">
        <v>103</v>
      </c>
      <c r="D230" s="116"/>
      <c r="E230" s="115"/>
      <c r="F230" s="113">
        <f t="shared" ref="F230:H235" si="95">F231</f>
        <v>242428</v>
      </c>
      <c r="G230" s="113">
        <f t="shared" si="95"/>
        <v>222428</v>
      </c>
      <c r="H230" s="113">
        <f t="shared" si="95"/>
        <v>20000</v>
      </c>
    </row>
    <row r="231" spans="1:8" s="88" customFormat="1">
      <c r="A231" s="93" t="s">
        <v>106</v>
      </c>
      <c r="B231" s="79" t="s">
        <v>134</v>
      </c>
      <c r="C231" s="90" t="s">
        <v>105</v>
      </c>
      <c r="D231" s="91"/>
      <c r="E231" s="85"/>
      <c r="F231" s="92">
        <f t="shared" si="95"/>
        <v>242428</v>
      </c>
      <c r="G231" s="92">
        <f t="shared" si="95"/>
        <v>222428</v>
      </c>
      <c r="H231" s="92">
        <f t="shared" si="95"/>
        <v>20000</v>
      </c>
    </row>
    <row r="232" spans="1:8" s="88" customFormat="1" ht="13.8">
      <c r="A232" s="177" t="s">
        <v>263</v>
      </c>
      <c r="B232" s="79" t="s">
        <v>134</v>
      </c>
      <c r="C232" s="90" t="s">
        <v>105</v>
      </c>
      <c r="D232" s="91" t="s">
        <v>264</v>
      </c>
      <c r="E232" s="97"/>
      <c r="F232" s="92">
        <f t="shared" si="95"/>
        <v>242428</v>
      </c>
      <c r="G232" s="92">
        <f t="shared" si="95"/>
        <v>222428</v>
      </c>
      <c r="H232" s="92">
        <f t="shared" si="95"/>
        <v>20000</v>
      </c>
    </row>
    <row r="233" spans="1:8" s="88" customFormat="1" ht="26.4">
      <c r="A233" s="185" t="s">
        <v>265</v>
      </c>
      <c r="B233" s="81" t="s">
        <v>134</v>
      </c>
      <c r="C233" s="85" t="s">
        <v>105</v>
      </c>
      <c r="D233" s="86" t="s">
        <v>266</v>
      </c>
      <c r="E233" s="97"/>
      <c r="F233" s="87">
        <f t="shared" si="95"/>
        <v>242428</v>
      </c>
      <c r="G233" s="87">
        <f t="shared" si="95"/>
        <v>222428</v>
      </c>
      <c r="H233" s="87">
        <f t="shared" si="95"/>
        <v>20000</v>
      </c>
    </row>
    <row r="234" spans="1:8" s="88" customFormat="1">
      <c r="A234" s="74" t="s">
        <v>267</v>
      </c>
      <c r="B234" s="81" t="s">
        <v>134</v>
      </c>
      <c r="C234" s="85" t="s">
        <v>105</v>
      </c>
      <c r="D234" s="86" t="s">
        <v>268</v>
      </c>
      <c r="E234" s="97"/>
      <c r="F234" s="87">
        <f>F235+F237</f>
        <v>242428</v>
      </c>
      <c r="G234" s="87">
        <f>G235+G237</f>
        <v>222428</v>
      </c>
      <c r="H234" s="87">
        <f t="shared" si="95"/>
        <v>20000</v>
      </c>
    </row>
    <row r="235" spans="1:8" s="88" customFormat="1" ht="26.4">
      <c r="A235" s="179" t="s">
        <v>175</v>
      </c>
      <c r="B235" s="81" t="s">
        <v>134</v>
      </c>
      <c r="C235" s="85" t="s">
        <v>105</v>
      </c>
      <c r="D235" s="86" t="s">
        <v>268</v>
      </c>
      <c r="E235" s="97" t="s">
        <v>149</v>
      </c>
      <c r="F235" s="87">
        <f t="shared" si="95"/>
        <v>46216</v>
      </c>
      <c r="G235" s="87">
        <f t="shared" si="95"/>
        <v>26216</v>
      </c>
      <c r="H235" s="87">
        <f t="shared" si="95"/>
        <v>20000</v>
      </c>
    </row>
    <row r="236" spans="1:8" s="88" customFormat="1" ht="26.4">
      <c r="A236" s="179" t="s">
        <v>150</v>
      </c>
      <c r="B236" s="81" t="s">
        <v>134</v>
      </c>
      <c r="C236" s="85" t="s">
        <v>105</v>
      </c>
      <c r="D236" s="86" t="s">
        <v>268</v>
      </c>
      <c r="E236" s="97" t="s">
        <v>151</v>
      </c>
      <c r="F236" s="89">
        <v>46216</v>
      </c>
      <c r="G236" s="89">
        <v>26216</v>
      </c>
      <c r="H236" s="76">
        <f>F236-G236</f>
        <v>20000</v>
      </c>
    </row>
    <row r="237" spans="1:8" s="88" customFormat="1">
      <c r="A237" s="179" t="s">
        <v>408</v>
      </c>
      <c r="B237" s="81" t="s">
        <v>134</v>
      </c>
      <c r="C237" s="85" t="s">
        <v>105</v>
      </c>
      <c r="D237" s="86" t="s">
        <v>268</v>
      </c>
      <c r="E237" s="97" t="s">
        <v>300</v>
      </c>
      <c r="F237" s="87">
        <f>F238</f>
        <v>196212</v>
      </c>
      <c r="G237" s="87">
        <f>G238</f>
        <v>196212</v>
      </c>
      <c r="H237" s="76">
        <f t="shared" ref="H237:H238" si="96">F237-G237</f>
        <v>0</v>
      </c>
    </row>
    <row r="238" spans="1:8" s="88" customFormat="1">
      <c r="A238" s="179" t="s">
        <v>409</v>
      </c>
      <c r="B238" s="81" t="s">
        <v>134</v>
      </c>
      <c r="C238" s="85" t="s">
        <v>105</v>
      </c>
      <c r="D238" s="86" t="s">
        <v>268</v>
      </c>
      <c r="E238" s="97" t="s">
        <v>302</v>
      </c>
      <c r="F238" s="89">
        <v>196212</v>
      </c>
      <c r="G238" s="89">
        <v>196212</v>
      </c>
      <c r="H238" s="76">
        <f t="shared" si="96"/>
        <v>0</v>
      </c>
    </row>
    <row r="239" spans="1:8" s="96" customFormat="1">
      <c r="A239" s="114" t="s">
        <v>269</v>
      </c>
      <c r="B239" s="117" t="s">
        <v>134</v>
      </c>
      <c r="C239" s="115" t="s">
        <v>107</v>
      </c>
      <c r="D239" s="118"/>
      <c r="E239" s="119"/>
      <c r="F239" s="113">
        <f>F240</f>
        <v>13194610</v>
      </c>
      <c r="G239" s="113">
        <f t="shared" ref="G239:H240" si="97">G240</f>
        <v>5659240.669999999</v>
      </c>
      <c r="H239" s="113">
        <f t="shared" si="97"/>
        <v>7535369.330000001</v>
      </c>
    </row>
    <row r="240" spans="1:8" s="88" customFormat="1">
      <c r="A240" s="93" t="s">
        <v>270</v>
      </c>
      <c r="B240" s="81" t="s">
        <v>134</v>
      </c>
      <c r="C240" s="85" t="s">
        <v>109</v>
      </c>
      <c r="D240" s="98"/>
      <c r="E240" s="97"/>
      <c r="F240" s="92">
        <f>F241</f>
        <v>13194610</v>
      </c>
      <c r="G240" s="92">
        <f t="shared" si="97"/>
        <v>5659240.669999999</v>
      </c>
      <c r="H240" s="92">
        <f t="shared" si="97"/>
        <v>7535369.330000001</v>
      </c>
    </row>
    <row r="241" spans="1:8" s="88" customFormat="1" ht="27.6">
      <c r="A241" s="177" t="s">
        <v>60</v>
      </c>
      <c r="B241" s="85" t="s">
        <v>134</v>
      </c>
      <c r="C241" s="85" t="s">
        <v>109</v>
      </c>
      <c r="D241" s="86" t="s">
        <v>271</v>
      </c>
      <c r="E241" s="85"/>
      <c r="F241" s="92">
        <f>F242+F257</f>
        <v>13194610</v>
      </c>
      <c r="G241" s="92">
        <f t="shared" ref="G241:H241" si="98">G242+G257</f>
        <v>5659240.669999999</v>
      </c>
      <c r="H241" s="92">
        <f t="shared" si="98"/>
        <v>7535369.330000001</v>
      </c>
    </row>
    <row r="242" spans="1:8" s="88" customFormat="1" ht="41.4">
      <c r="A242" s="177" t="s">
        <v>61</v>
      </c>
      <c r="B242" s="90" t="s">
        <v>134</v>
      </c>
      <c r="C242" s="90" t="s">
        <v>109</v>
      </c>
      <c r="D242" s="91" t="s">
        <v>272</v>
      </c>
      <c r="E242" s="90"/>
      <c r="F242" s="92">
        <f>F243</f>
        <v>11872810</v>
      </c>
      <c r="G242" s="92">
        <f t="shared" ref="G242:H242" si="99">G243</f>
        <v>5111072.8599999994</v>
      </c>
      <c r="H242" s="92">
        <f t="shared" si="99"/>
        <v>6761737.1400000006</v>
      </c>
    </row>
    <row r="243" spans="1:8" s="88" customFormat="1" ht="26.4">
      <c r="A243" s="185" t="s">
        <v>62</v>
      </c>
      <c r="B243" s="85" t="s">
        <v>134</v>
      </c>
      <c r="C243" s="85" t="s">
        <v>109</v>
      </c>
      <c r="D243" s="86" t="s">
        <v>273</v>
      </c>
      <c r="E243" s="85"/>
      <c r="F243" s="87">
        <f>F244+F251+F254</f>
        <v>11872810</v>
      </c>
      <c r="G243" s="87">
        <f t="shared" ref="G243:H243" si="100">G244+G251+G254</f>
        <v>5111072.8599999994</v>
      </c>
      <c r="H243" s="87">
        <f t="shared" si="100"/>
        <v>6761737.1400000006</v>
      </c>
    </row>
    <row r="244" spans="1:8" s="88" customFormat="1" ht="26.4">
      <c r="A244" s="74" t="s">
        <v>274</v>
      </c>
      <c r="B244" s="85" t="s">
        <v>134</v>
      </c>
      <c r="C244" s="85" t="s">
        <v>109</v>
      </c>
      <c r="D244" s="86" t="s">
        <v>275</v>
      </c>
      <c r="E244" s="85"/>
      <c r="F244" s="87">
        <f>F245+F247+F249</f>
        <v>9613638.8200000003</v>
      </c>
      <c r="G244" s="87">
        <f t="shared" ref="G244:H244" si="101">G245+G247+G249</f>
        <v>4900417.9499999993</v>
      </c>
      <c r="H244" s="87">
        <f t="shared" si="101"/>
        <v>4713220.87</v>
      </c>
    </row>
    <row r="245" spans="1:8" s="88" customFormat="1" ht="66">
      <c r="A245" s="179" t="s">
        <v>38</v>
      </c>
      <c r="B245" s="85" t="s">
        <v>134</v>
      </c>
      <c r="C245" s="85" t="s">
        <v>109</v>
      </c>
      <c r="D245" s="86" t="s">
        <v>275</v>
      </c>
      <c r="E245" s="85" t="s">
        <v>139</v>
      </c>
      <c r="F245" s="87">
        <f>F246</f>
        <v>7881682</v>
      </c>
      <c r="G245" s="87">
        <f t="shared" ref="G245:H245" si="102">G246</f>
        <v>4069750.77</v>
      </c>
      <c r="H245" s="87">
        <f t="shared" si="102"/>
        <v>3811931.23</v>
      </c>
    </row>
    <row r="246" spans="1:8" s="88" customFormat="1">
      <c r="A246" s="179" t="s">
        <v>276</v>
      </c>
      <c r="B246" s="85" t="s">
        <v>134</v>
      </c>
      <c r="C246" s="85" t="s">
        <v>109</v>
      </c>
      <c r="D246" s="86" t="s">
        <v>275</v>
      </c>
      <c r="E246" s="85" t="s">
        <v>277</v>
      </c>
      <c r="F246" s="89">
        <f>6053519+1828163</f>
        <v>7881682</v>
      </c>
      <c r="G246" s="89">
        <v>4069750.77</v>
      </c>
      <c r="H246" s="76">
        <f>F246-G246</f>
        <v>3811931.23</v>
      </c>
    </row>
    <row r="247" spans="1:8" s="88" customFormat="1" ht="26.4">
      <c r="A247" s="179" t="s">
        <v>175</v>
      </c>
      <c r="B247" s="85" t="s">
        <v>134</v>
      </c>
      <c r="C247" s="85" t="s">
        <v>109</v>
      </c>
      <c r="D247" s="86" t="s">
        <v>275</v>
      </c>
      <c r="E247" s="85" t="s">
        <v>149</v>
      </c>
      <c r="F247" s="87">
        <f>F248</f>
        <v>1716956.82</v>
      </c>
      <c r="G247" s="87">
        <f t="shared" ref="G247:H247" si="103">G248</f>
        <v>830632.12</v>
      </c>
      <c r="H247" s="87">
        <f t="shared" si="103"/>
        <v>886324.70000000007</v>
      </c>
    </row>
    <row r="248" spans="1:8" s="88" customFormat="1" ht="31.5" customHeight="1">
      <c r="A248" s="179" t="s">
        <v>150</v>
      </c>
      <c r="B248" s="85" t="s">
        <v>134</v>
      </c>
      <c r="C248" s="85" t="s">
        <v>109</v>
      </c>
      <c r="D248" s="86" t="s">
        <v>275</v>
      </c>
      <c r="E248" s="85" t="s">
        <v>151</v>
      </c>
      <c r="F248" s="89">
        <v>1716956.82</v>
      </c>
      <c r="G248" s="89">
        <v>830632.12</v>
      </c>
      <c r="H248" s="76">
        <f>F248-G248</f>
        <v>886324.70000000007</v>
      </c>
    </row>
    <row r="249" spans="1:8" s="88" customFormat="1">
      <c r="A249" s="179" t="s">
        <v>152</v>
      </c>
      <c r="B249" s="85" t="s">
        <v>134</v>
      </c>
      <c r="C249" s="85" t="s">
        <v>109</v>
      </c>
      <c r="D249" s="86" t="s">
        <v>275</v>
      </c>
      <c r="E249" s="85" t="s">
        <v>153</v>
      </c>
      <c r="F249" s="87">
        <f>F250</f>
        <v>15000</v>
      </c>
      <c r="G249" s="87">
        <f t="shared" ref="G249:H249" si="104">G250</f>
        <v>35.06</v>
      </c>
      <c r="H249" s="87">
        <f t="shared" si="104"/>
        <v>14964.94</v>
      </c>
    </row>
    <row r="250" spans="1:8" s="88" customFormat="1">
      <c r="A250" s="179" t="s">
        <v>154</v>
      </c>
      <c r="B250" s="85" t="s">
        <v>134</v>
      </c>
      <c r="C250" s="85" t="s">
        <v>109</v>
      </c>
      <c r="D250" s="86" t="s">
        <v>275</v>
      </c>
      <c r="E250" s="85" t="s">
        <v>155</v>
      </c>
      <c r="F250" s="89">
        <v>15000</v>
      </c>
      <c r="G250" s="89">
        <v>35.06</v>
      </c>
      <c r="H250" s="76">
        <f>F250-G250</f>
        <v>14964.94</v>
      </c>
    </row>
    <row r="251" spans="1:8" s="88" customFormat="1" ht="26.4">
      <c r="A251" s="74" t="s">
        <v>278</v>
      </c>
      <c r="B251" s="85" t="s">
        <v>134</v>
      </c>
      <c r="C251" s="85" t="s">
        <v>109</v>
      </c>
      <c r="D251" s="86" t="s">
        <v>279</v>
      </c>
      <c r="E251" s="99"/>
      <c r="F251" s="87">
        <f>F252</f>
        <v>2198061.1800000002</v>
      </c>
      <c r="G251" s="87">
        <f t="shared" ref="G251:H252" si="105">G252</f>
        <v>199804.91</v>
      </c>
      <c r="H251" s="87">
        <f t="shared" si="105"/>
        <v>1998256.2700000003</v>
      </c>
    </row>
    <row r="252" spans="1:8" s="88" customFormat="1" ht="26.4">
      <c r="A252" s="179" t="s">
        <v>175</v>
      </c>
      <c r="B252" s="85" t="s">
        <v>134</v>
      </c>
      <c r="C252" s="85" t="s">
        <v>109</v>
      </c>
      <c r="D252" s="86" t="s">
        <v>279</v>
      </c>
      <c r="E252" s="85" t="s">
        <v>149</v>
      </c>
      <c r="F252" s="87">
        <f>F253</f>
        <v>2198061.1800000002</v>
      </c>
      <c r="G252" s="87">
        <f t="shared" si="105"/>
        <v>199804.91</v>
      </c>
      <c r="H252" s="87">
        <f t="shared" si="105"/>
        <v>1998256.2700000003</v>
      </c>
    </row>
    <row r="253" spans="1:8" s="88" customFormat="1" ht="26.4">
      <c r="A253" s="179" t="s">
        <v>150</v>
      </c>
      <c r="B253" s="85" t="s">
        <v>134</v>
      </c>
      <c r="C253" s="85" t="s">
        <v>109</v>
      </c>
      <c r="D253" s="86" t="s">
        <v>279</v>
      </c>
      <c r="E253" s="85" t="s">
        <v>151</v>
      </c>
      <c r="F253" s="89">
        <v>2198061.1800000002</v>
      </c>
      <c r="G253" s="89">
        <v>199804.91</v>
      </c>
      <c r="H253" s="76">
        <f>F253-G253</f>
        <v>1998256.2700000003</v>
      </c>
    </row>
    <row r="254" spans="1:8" s="88" customFormat="1" ht="26.4">
      <c r="A254" s="74" t="s">
        <v>280</v>
      </c>
      <c r="B254" s="85" t="s">
        <v>134</v>
      </c>
      <c r="C254" s="85" t="s">
        <v>109</v>
      </c>
      <c r="D254" s="86" t="s">
        <v>281</v>
      </c>
      <c r="E254" s="85"/>
      <c r="F254" s="87">
        <f>F255</f>
        <v>61110</v>
      </c>
      <c r="G254" s="87">
        <f t="shared" ref="G254:H255" si="106">G255</f>
        <v>10850</v>
      </c>
      <c r="H254" s="87">
        <f t="shared" si="106"/>
        <v>50260</v>
      </c>
    </row>
    <row r="255" spans="1:8" s="88" customFormat="1" ht="26.4">
      <c r="A255" s="179" t="s">
        <v>175</v>
      </c>
      <c r="B255" s="85" t="s">
        <v>134</v>
      </c>
      <c r="C255" s="85" t="s">
        <v>109</v>
      </c>
      <c r="D255" s="86" t="s">
        <v>281</v>
      </c>
      <c r="E255" s="85" t="s">
        <v>149</v>
      </c>
      <c r="F255" s="87">
        <f>F256</f>
        <v>61110</v>
      </c>
      <c r="G255" s="87">
        <f t="shared" si="106"/>
        <v>10850</v>
      </c>
      <c r="H255" s="87">
        <f t="shared" si="106"/>
        <v>50260</v>
      </c>
    </row>
    <row r="256" spans="1:8" s="88" customFormat="1" ht="26.4">
      <c r="A256" s="179" t="s">
        <v>150</v>
      </c>
      <c r="B256" s="85" t="s">
        <v>134</v>
      </c>
      <c r="C256" s="85" t="s">
        <v>109</v>
      </c>
      <c r="D256" s="86" t="s">
        <v>281</v>
      </c>
      <c r="E256" s="85" t="s">
        <v>151</v>
      </c>
      <c r="F256" s="89">
        <v>61110</v>
      </c>
      <c r="G256" s="89">
        <v>10850</v>
      </c>
      <c r="H256" s="76">
        <f>F256-G256</f>
        <v>50260</v>
      </c>
    </row>
    <row r="257" spans="1:8" s="88" customFormat="1" ht="41.4">
      <c r="A257" s="177" t="s">
        <v>63</v>
      </c>
      <c r="B257" s="90" t="s">
        <v>134</v>
      </c>
      <c r="C257" s="90" t="s">
        <v>109</v>
      </c>
      <c r="D257" s="91" t="s">
        <v>282</v>
      </c>
      <c r="E257" s="85"/>
      <c r="F257" s="92">
        <f>F258</f>
        <v>1321800</v>
      </c>
      <c r="G257" s="92">
        <f t="shared" ref="G257:H257" si="107">G258</f>
        <v>548167.80999999994</v>
      </c>
      <c r="H257" s="92">
        <f t="shared" si="107"/>
        <v>773632.19000000006</v>
      </c>
    </row>
    <row r="258" spans="1:8" s="88" customFormat="1" ht="26.4">
      <c r="A258" s="185" t="s">
        <v>64</v>
      </c>
      <c r="B258" s="81" t="s">
        <v>134</v>
      </c>
      <c r="C258" s="85" t="s">
        <v>109</v>
      </c>
      <c r="D258" s="86" t="s">
        <v>283</v>
      </c>
      <c r="E258" s="85"/>
      <c r="F258" s="87">
        <f>F259+F262</f>
        <v>1321800</v>
      </c>
      <c r="G258" s="87">
        <f t="shared" ref="G258:H258" si="108">G259+G262</f>
        <v>548167.80999999994</v>
      </c>
      <c r="H258" s="87">
        <f t="shared" si="108"/>
        <v>773632.19000000006</v>
      </c>
    </row>
    <row r="259" spans="1:8" s="88" customFormat="1" ht="26.4">
      <c r="A259" s="74" t="s">
        <v>274</v>
      </c>
      <c r="B259" s="81" t="s">
        <v>134</v>
      </c>
      <c r="C259" s="85" t="s">
        <v>109</v>
      </c>
      <c r="D259" s="86" t="s">
        <v>284</v>
      </c>
      <c r="E259" s="85"/>
      <c r="F259" s="87">
        <f>F260</f>
        <v>1171800</v>
      </c>
      <c r="G259" s="87">
        <f t="shared" ref="G259:H260" si="109">G260</f>
        <v>485496.68</v>
      </c>
      <c r="H259" s="87">
        <f t="shared" si="109"/>
        <v>686303.32000000007</v>
      </c>
    </row>
    <row r="260" spans="1:8" s="88" customFormat="1" ht="66">
      <c r="A260" s="179" t="s">
        <v>38</v>
      </c>
      <c r="B260" s="81" t="s">
        <v>134</v>
      </c>
      <c r="C260" s="85" t="s">
        <v>109</v>
      </c>
      <c r="D260" s="86" t="s">
        <v>284</v>
      </c>
      <c r="E260" s="81" t="s">
        <v>139</v>
      </c>
      <c r="F260" s="84">
        <f>F261</f>
        <v>1171800</v>
      </c>
      <c r="G260" s="84">
        <f t="shared" si="109"/>
        <v>485496.68</v>
      </c>
      <c r="H260" s="84">
        <f t="shared" si="109"/>
        <v>686303.32000000007</v>
      </c>
    </row>
    <row r="261" spans="1:8" s="88" customFormat="1" ht="18" customHeight="1">
      <c r="A261" s="179" t="s">
        <v>276</v>
      </c>
      <c r="B261" s="81" t="s">
        <v>134</v>
      </c>
      <c r="C261" s="85" t="s">
        <v>109</v>
      </c>
      <c r="D261" s="86" t="s">
        <v>284</v>
      </c>
      <c r="E261" s="85" t="s">
        <v>277</v>
      </c>
      <c r="F261" s="89">
        <v>1171800</v>
      </c>
      <c r="G261" s="89">
        <v>485496.68</v>
      </c>
      <c r="H261" s="76">
        <f>F261-G261</f>
        <v>686303.32000000007</v>
      </c>
    </row>
    <row r="262" spans="1:8" s="88" customFormat="1" ht="26.4">
      <c r="A262" s="74" t="s">
        <v>278</v>
      </c>
      <c r="B262" s="81" t="s">
        <v>134</v>
      </c>
      <c r="C262" s="85" t="s">
        <v>109</v>
      </c>
      <c r="D262" s="86" t="s">
        <v>285</v>
      </c>
      <c r="E262" s="85"/>
      <c r="F262" s="84">
        <f>F263</f>
        <v>150000</v>
      </c>
      <c r="G262" s="84">
        <f t="shared" ref="G262:H263" si="110">G263</f>
        <v>62671.13</v>
      </c>
      <c r="H262" s="84">
        <f t="shared" si="110"/>
        <v>87328.87</v>
      </c>
    </row>
    <row r="263" spans="1:8" s="88" customFormat="1" ht="26.4">
      <c r="A263" s="179" t="s">
        <v>175</v>
      </c>
      <c r="B263" s="81" t="s">
        <v>134</v>
      </c>
      <c r="C263" s="85" t="s">
        <v>109</v>
      </c>
      <c r="D263" s="86" t="s">
        <v>285</v>
      </c>
      <c r="E263" s="85" t="s">
        <v>149</v>
      </c>
      <c r="F263" s="84">
        <f>F264</f>
        <v>150000</v>
      </c>
      <c r="G263" s="84">
        <f t="shared" si="110"/>
        <v>62671.13</v>
      </c>
      <c r="H263" s="84">
        <f t="shared" si="110"/>
        <v>87328.87</v>
      </c>
    </row>
    <row r="264" spans="1:8" s="88" customFormat="1" ht="26.4">
      <c r="A264" s="179" t="s">
        <v>150</v>
      </c>
      <c r="B264" s="81" t="s">
        <v>134</v>
      </c>
      <c r="C264" s="85" t="s">
        <v>109</v>
      </c>
      <c r="D264" s="86" t="s">
        <v>285</v>
      </c>
      <c r="E264" s="85" t="s">
        <v>151</v>
      </c>
      <c r="F264" s="89">
        <v>150000</v>
      </c>
      <c r="G264" s="89">
        <v>62671.13</v>
      </c>
      <c r="H264" s="76">
        <f>F264-G264</f>
        <v>87328.87</v>
      </c>
    </row>
    <row r="265" spans="1:8" s="96" customFormat="1">
      <c r="A265" s="114" t="s">
        <v>286</v>
      </c>
      <c r="B265" s="115" t="s">
        <v>134</v>
      </c>
      <c r="C265" s="115" t="s">
        <v>111</v>
      </c>
      <c r="D265" s="118"/>
      <c r="E265" s="119"/>
      <c r="F265" s="113">
        <f>F266+F272</f>
        <v>806790</v>
      </c>
      <c r="G265" s="113">
        <f>G266+G272</f>
        <v>250650.6</v>
      </c>
      <c r="H265" s="113">
        <f>H266+H272</f>
        <v>556139.4</v>
      </c>
    </row>
    <row r="266" spans="1:8" s="88" customFormat="1" ht="13.8">
      <c r="A266" s="100" t="s">
        <v>114</v>
      </c>
      <c r="B266" s="79" t="s">
        <v>134</v>
      </c>
      <c r="C266" s="90" t="s">
        <v>113</v>
      </c>
      <c r="D266" s="101"/>
      <c r="E266" s="97"/>
      <c r="F266" s="92">
        <f>F267</f>
        <v>90000</v>
      </c>
      <c r="G266" s="92">
        <f>G267</f>
        <v>90000</v>
      </c>
      <c r="H266" s="92">
        <f>H267</f>
        <v>0</v>
      </c>
    </row>
    <row r="267" spans="1:8" s="88" customFormat="1" ht="55.2">
      <c r="A267" s="177" t="s">
        <v>287</v>
      </c>
      <c r="B267" s="79" t="s">
        <v>134</v>
      </c>
      <c r="C267" s="90" t="s">
        <v>113</v>
      </c>
      <c r="D267" s="91" t="s">
        <v>288</v>
      </c>
      <c r="E267" s="97"/>
      <c r="F267" s="92">
        <f>F268</f>
        <v>90000</v>
      </c>
      <c r="G267" s="92">
        <f>G268</f>
        <v>90000</v>
      </c>
      <c r="H267" s="92">
        <f>H269</f>
        <v>0</v>
      </c>
    </row>
    <row r="268" spans="1:8" s="88" customFormat="1" ht="39.6">
      <c r="A268" s="185" t="s">
        <v>289</v>
      </c>
      <c r="B268" s="81" t="s">
        <v>134</v>
      </c>
      <c r="C268" s="85" t="s">
        <v>113</v>
      </c>
      <c r="D268" s="86" t="s">
        <v>290</v>
      </c>
      <c r="E268" s="97"/>
      <c r="F268" s="87">
        <f>F269</f>
        <v>90000</v>
      </c>
      <c r="G268" s="87">
        <f>G269</f>
        <v>90000</v>
      </c>
      <c r="H268" s="87">
        <f>F268-G268</f>
        <v>0</v>
      </c>
    </row>
    <row r="269" spans="1:8" s="88" customFormat="1" ht="132">
      <c r="A269" s="102" t="s">
        <v>297</v>
      </c>
      <c r="B269" s="81" t="s">
        <v>134</v>
      </c>
      <c r="C269" s="85" t="s">
        <v>113</v>
      </c>
      <c r="D269" s="86" t="s">
        <v>298</v>
      </c>
      <c r="E269" s="103"/>
      <c r="F269" s="104">
        <f>F270</f>
        <v>90000</v>
      </c>
      <c r="G269" s="104">
        <f t="shared" ref="G269:H270" si="111">G270</f>
        <v>90000</v>
      </c>
      <c r="H269" s="104">
        <f t="shared" si="111"/>
        <v>0</v>
      </c>
    </row>
    <row r="270" spans="1:8" s="105" customFormat="1">
      <c r="A270" s="179" t="s">
        <v>299</v>
      </c>
      <c r="B270" s="81" t="s">
        <v>134</v>
      </c>
      <c r="C270" s="85" t="s">
        <v>113</v>
      </c>
      <c r="D270" s="86" t="s">
        <v>298</v>
      </c>
      <c r="E270" s="103" t="s">
        <v>300</v>
      </c>
      <c r="F270" s="104">
        <f>F271</f>
        <v>90000</v>
      </c>
      <c r="G270" s="104">
        <f t="shared" si="111"/>
        <v>90000</v>
      </c>
      <c r="H270" s="104">
        <f t="shared" si="111"/>
        <v>0</v>
      </c>
    </row>
    <row r="271" spans="1:8" s="88" customFormat="1">
      <c r="A271" s="179" t="s">
        <v>301</v>
      </c>
      <c r="B271" s="81" t="s">
        <v>134</v>
      </c>
      <c r="C271" s="85" t="s">
        <v>113</v>
      </c>
      <c r="D271" s="86" t="s">
        <v>298</v>
      </c>
      <c r="E271" s="85" t="s">
        <v>302</v>
      </c>
      <c r="F271" s="89">
        <v>90000</v>
      </c>
      <c r="G271" s="89">
        <v>90000</v>
      </c>
      <c r="H271" s="76">
        <f>F271-G271</f>
        <v>0</v>
      </c>
    </row>
    <row r="272" spans="1:8" s="88" customFormat="1" ht="13.8">
      <c r="A272" s="100" t="s">
        <v>346</v>
      </c>
      <c r="B272" s="79" t="s">
        <v>134</v>
      </c>
      <c r="C272" s="90" t="s">
        <v>344</v>
      </c>
      <c r="D272" s="101"/>
      <c r="E272" s="97"/>
      <c r="F272" s="92">
        <f>F273+F288+F283</f>
        <v>716790</v>
      </c>
      <c r="G272" s="92">
        <f>G273+G288+G283</f>
        <v>160650.6</v>
      </c>
      <c r="H272" s="92">
        <f>F272-G272</f>
        <v>556139.4</v>
      </c>
    </row>
    <row r="273" spans="1:8" s="88" customFormat="1" ht="55.2">
      <c r="A273" s="177" t="s">
        <v>287</v>
      </c>
      <c r="B273" s="79" t="s">
        <v>134</v>
      </c>
      <c r="C273" s="90" t="s">
        <v>344</v>
      </c>
      <c r="D273" s="91" t="s">
        <v>288</v>
      </c>
      <c r="E273" s="97"/>
      <c r="F273" s="92">
        <f>F274</f>
        <v>381790</v>
      </c>
      <c r="G273" s="92">
        <f t="shared" ref="G273" si="112">G274</f>
        <v>135650.6</v>
      </c>
      <c r="H273" s="92">
        <f>F273-G273</f>
        <v>246139.4</v>
      </c>
    </row>
    <row r="274" spans="1:8" s="88" customFormat="1" ht="39.6">
      <c r="A274" s="185" t="s">
        <v>289</v>
      </c>
      <c r="B274" s="81" t="s">
        <v>134</v>
      </c>
      <c r="C274" s="85" t="s">
        <v>344</v>
      </c>
      <c r="D274" s="86" t="s">
        <v>290</v>
      </c>
      <c r="E274" s="97"/>
      <c r="F274" s="87">
        <f>F275+F280</f>
        <v>381790</v>
      </c>
      <c r="G274" s="87">
        <f>G275+G280</f>
        <v>135650.6</v>
      </c>
      <c r="H274" s="87">
        <f>F274-G274</f>
        <v>246139.4</v>
      </c>
    </row>
    <row r="275" spans="1:8" s="88" customFormat="1" ht="39.6">
      <c r="A275" s="74" t="s">
        <v>291</v>
      </c>
      <c r="B275" s="81" t="s">
        <v>134</v>
      </c>
      <c r="C275" s="85" t="s">
        <v>344</v>
      </c>
      <c r="D275" s="86" t="s">
        <v>292</v>
      </c>
      <c r="E275" s="97"/>
      <c r="F275" s="87">
        <f>F276+F278</f>
        <v>226790</v>
      </c>
      <c r="G275" s="87">
        <f>G276+G278</f>
        <v>135650.6</v>
      </c>
      <c r="H275" s="87">
        <f>F275-G275</f>
        <v>91139.4</v>
      </c>
    </row>
    <row r="276" spans="1:8" s="88" customFormat="1" ht="26.4">
      <c r="A276" s="179" t="s">
        <v>175</v>
      </c>
      <c r="B276" s="75" t="s">
        <v>134</v>
      </c>
      <c r="C276" s="85" t="s">
        <v>344</v>
      </c>
      <c r="D276" s="70" t="s">
        <v>292</v>
      </c>
      <c r="E276" s="97" t="s">
        <v>149</v>
      </c>
      <c r="F276" s="87">
        <f>F277</f>
        <v>115790</v>
      </c>
      <c r="G276" s="87">
        <f t="shared" ref="G276" si="113">G277</f>
        <v>87049.600000000006</v>
      </c>
      <c r="H276" s="87">
        <f t="shared" ref="H276:H282" si="114">F276-G276</f>
        <v>28740.399999999994</v>
      </c>
    </row>
    <row r="277" spans="1:8" s="88" customFormat="1" ht="26.4">
      <c r="A277" s="179" t="s">
        <v>150</v>
      </c>
      <c r="B277" s="75" t="s">
        <v>134</v>
      </c>
      <c r="C277" s="85" t="s">
        <v>344</v>
      </c>
      <c r="D277" s="70" t="s">
        <v>292</v>
      </c>
      <c r="E277" s="97" t="s">
        <v>151</v>
      </c>
      <c r="F277" s="77">
        <v>115790</v>
      </c>
      <c r="G277" s="77">
        <v>87049.600000000006</v>
      </c>
      <c r="H277" s="87">
        <f t="shared" si="114"/>
        <v>28740.399999999994</v>
      </c>
    </row>
    <row r="278" spans="1:8" s="72" customFormat="1">
      <c r="A278" s="179" t="s">
        <v>182</v>
      </c>
      <c r="B278" s="75" t="s">
        <v>134</v>
      </c>
      <c r="C278" s="85" t="s">
        <v>344</v>
      </c>
      <c r="D278" s="70" t="s">
        <v>292</v>
      </c>
      <c r="E278" s="75" t="s">
        <v>183</v>
      </c>
      <c r="F278" s="76">
        <f>F279</f>
        <v>111000</v>
      </c>
      <c r="G278" s="76">
        <f t="shared" ref="G278" si="115">G279</f>
        <v>48601</v>
      </c>
      <c r="H278" s="87">
        <f t="shared" si="114"/>
        <v>62399</v>
      </c>
    </row>
    <row r="279" spans="1:8" s="72" customFormat="1">
      <c r="A279" s="179" t="s">
        <v>184</v>
      </c>
      <c r="B279" s="75" t="s">
        <v>134</v>
      </c>
      <c r="C279" s="85" t="s">
        <v>344</v>
      </c>
      <c r="D279" s="70" t="s">
        <v>292</v>
      </c>
      <c r="E279" s="75" t="s">
        <v>185</v>
      </c>
      <c r="F279" s="77">
        <v>111000</v>
      </c>
      <c r="G279" s="77">
        <v>48601</v>
      </c>
      <c r="H279" s="87">
        <f t="shared" si="114"/>
        <v>62399</v>
      </c>
    </row>
    <row r="280" spans="1:8" s="72" customFormat="1" ht="39.6">
      <c r="A280" s="74" t="s">
        <v>295</v>
      </c>
      <c r="B280" s="85" t="s">
        <v>134</v>
      </c>
      <c r="C280" s="85" t="s">
        <v>344</v>
      </c>
      <c r="D280" s="86" t="s">
        <v>296</v>
      </c>
      <c r="E280" s="85"/>
      <c r="F280" s="87">
        <f>F281</f>
        <v>155000</v>
      </c>
      <c r="G280" s="87">
        <f t="shared" ref="G280:G281" si="116">G281</f>
        <v>0</v>
      </c>
      <c r="H280" s="87">
        <f t="shared" si="114"/>
        <v>155000</v>
      </c>
    </row>
    <row r="281" spans="1:8" s="72" customFormat="1" ht="26.4">
      <c r="A281" s="179" t="s">
        <v>175</v>
      </c>
      <c r="B281" s="85" t="s">
        <v>134</v>
      </c>
      <c r="C281" s="85" t="s">
        <v>344</v>
      </c>
      <c r="D281" s="86" t="s">
        <v>296</v>
      </c>
      <c r="E281" s="85" t="s">
        <v>149</v>
      </c>
      <c r="F281" s="87">
        <f>F282</f>
        <v>155000</v>
      </c>
      <c r="G281" s="87">
        <f t="shared" si="116"/>
        <v>0</v>
      </c>
      <c r="H281" s="87">
        <f t="shared" si="114"/>
        <v>155000</v>
      </c>
    </row>
    <row r="282" spans="1:8" s="72" customFormat="1" ht="26.4">
      <c r="A282" s="179" t="s">
        <v>150</v>
      </c>
      <c r="B282" s="85" t="s">
        <v>134</v>
      </c>
      <c r="C282" s="85" t="s">
        <v>344</v>
      </c>
      <c r="D282" s="86" t="s">
        <v>296</v>
      </c>
      <c r="E282" s="85" t="s">
        <v>151</v>
      </c>
      <c r="F282" s="89">
        <v>155000</v>
      </c>
      <c r="G282" s="89">
        <v>0</v>
      </c>
      <c r="H282" s="87">
        <f t="shared" si="114"/>
        <v>155000</v>
      </c>
    </row>
    <row r="283" spans="1:8" s="88" customFormat="1" ht="13.8">
      <c r="A283" s="177" t="s">
        <v>65</v>
      </c>
      <c r="B283" s="79" t="s">
        <v>134</v>
      </c>
      <c r="C283" s="90" t="s">
        <v>344</v>
      </c>
      <c r="D283" s="91" t="s">
        <v>305</v>
      </c>
      <c r="E283" s="85"/>
      <c r="F283" s="92">
        <f>F284</f>
        <v>300000</v>
      </c>
      <c r="G283" s="92">
        <f t="shared" ref="G283:H286" si="117">G284</f>
        <v>0</v>
      </c>
      <c r="H283" s="92">
        <f t="shared" si="117"/>
        <v>300000</v>
      </c>
    </row>
    <row r="284" spans="1:8" s="88" customFormat="1" ht="46.5" customHeight="1">
      <c r="A284" s="185" t="s">
        <v>66</v>
      </c>
      <c r="B284" s="81" t="s">
        <v>134</v>
      </c>
      <c r="C284" s="85" t="s">
        <v>344</v>
      </c>
      <c r="D284" s="86" t="s">
        <v>306</v>
      </c>
      <c r="E284" s="85"/>
      <c r="F284" s="87">
        <f>F285</f>
        <v>300000</v>
      </c>
      <c r="G284" s="87">
        <f t="shared" si="117"/>
        <v>0</v>
      </c>
      <c r="H284" s="87">
        <f t="shared" si="117"/>
        <v>300000</v>
      </c>
    </row>
    <row r="285" spans="1:8" s="88" customFormat="1" ht="39.6">
      <c r="A285" s="74" t="s">
        <v>307</v>
      </c>
      <c r="B285" s="81" t="s">
        <v>134</v>
      </c>
      <c r="C285" s="85" t="s">
        <v>344</v>
      </c>
      <c r="D285" s="86" t="s">
        <v>308</v>
      </c>
      <c r="E285" s="85"/>
      <c r="F285" s="87">
        <f>F286</f>
        <v>300000</v>
      </c>
      <c r="G285" s="87">
        <f t="shared" si="117"/>
        <v>0</v>
      </c>
      <c r="H285" s="87">
        <f t="shared" si="117"/>
        <v>300000</v>
      </c>
    </row>
    <row r="286" spans="1:8" s="88" customFormat="1" ht="26.4">
      <c r="A286" s="179" t="s">
        <v>175</v>
      </c>
      <c r="B286" s="81" t="s">
        <v>134</v>
      </c>
      <c r="C286" s="85" t="s">
        <v>344</v>
      </c>
      <c r="D286" s="86" t="s">
        <v>308</v>
      </c>
      <c r="E286" s="85" t="s">
        <v>149</v>
      </c>
      <c r="F286" s="87">
        <f>F287</f>
        <v>300000</v>
      </c>
      <c r="G286" s="87">
        <f t="shared" si="117"/>
        <v>0</v>
      </c>
      <c r="H286" s="87">
        <f t="shared" si="117"/>
        <v>300000</v>
      </c>
    </row>
    <row r="287" spans="1:8" s="88" customFormat="1" ht="26.4">
      <c r="A287" s="179" t="s">
        <v>150</v>
      </c>
      <c r="B287" s="81" t="s">
        <v>134</v>
      </c>
      <c r="C287" s="85" t="s">
        <v>344</v>
      </c>
      <c r="D287" s="86" t="s">
        <v>308</v>
      </c>
      <c r="E287" s="85" t="s">
        <v>151</v>
      </c>
      <c r="F287" s="89">
        <v>300000</v>
      </c>
      <c r="G287" s="89">
        <v>0</v>
      </c>
      <c r="H287" s="76">
        <f>F287-G287</f>
        <v>300000</v>
      </c>
    </row>
    <row r="288" spans="1:8" s="72" customFormat="1" ht="55.2">
      <c r="A288" s="177" t="s">
        <v>176</v>
      </c>
      <c r="B288" s="90" t="s">
        <v>134</v>
      </c>
      <c r="C288" s="90" t="s">
        <v>344</v>
      </c>
      <c r="D288" s="91" t="s">
        <v>177</v>
      </c>
      <c r="E288" s="85"/>
      <c r="F288" s="92">
        <f>F289</f>
        <v>35000</v>
      </c>
      <c r="G288" s="92">
        <f t="shared" ref="G288:H291" si="118">G289</f>
        <v>25000</v>
      </c>
      <c r="H288" s="92">
        <f t="shared" si="118"/>
        <v>10000</v>
      </c>
    </row>
    <row r="289" spans="1:8" s="72" customFormat="1" ht="39.6">
      <c r="A289" s="185" t="s">
        <v>261</v>
      </c>
      <c r="B289" s="81" t="s">
        <v>134</v>
      </c>
      <c r="C289" s="85" t="s">
        <v>344</v>
      </c>
      <c r="D289" s="70" t="s">
        <v>187</v>
      </c>
      <c r="E289" s="75"/>
      <c r="F289" s="87">
        <f>F290</f>
        <v>35000</v>
      </c>
      <c r="G289" s="87">
        <f t="shared" si="118"/>
        <v>25000</v>
      </c>
      <c r="H289" s="87">
        <f t="shared" si="118"/>
        <v>10000</v>
      </c>
    </row>
    <row r="290" spans="1:8" s="72" customFormat="1" ht="26.4">
      <c r="A290" s="74" t="s">
        <v>303</v>
      </c>
      <c r="B290" s="81" t="s">
        <v>134</v>
      </c>
      <c r="C290" s="85" t="s">
        <v>344</v>
      </c>
      <c r="D290" s="70" t="s">
        <v>304</v>
      </c>
      <c r="E290" s="75"/>
      <c r="F290" s="87">
        <f>F291</f>
        <v>35000</v>
      </c>
      <c r="G290" s="87">
        <f t="shared" si="118"/>
        <v>25000</v>
      </c>
      <c r="H290" s="87">
        <f t="shared" si="118"/>
        <v>10000</v>
      </c>
    </row>
    <row r="291" spans="1:8" s="72" customFormat="1">
      <c r="A291" s="179" t="s">
        <v>182</v>
      </c>
      <c r="B291" s="81" t="s">
        <v>134</v>
      </c>
      <c r="C291" s="85" t="s">
        <v>344</v>
      </c>
      <c r="D291" s="70" t="s">
        <v>304</v>
      </c>
      <c r="E291" s="75" t="s">
        <v>183</v>
      </c>
      <c r="F291" s="87">
        <f>F292</f>
        <v>35000</v>
      </c>
      <c r="G291" s="87">
        <f t="shared" si="118"/>
        <v>25000</v>
      </c>
      <c r="H291" s="87">
        <f t="shared" si="118"/>
        <v>10000</v>
      </c>
    </row>
    <row r="292" spans="1:8" s="72" customFormat="1">
      <c r="A292" s="179" t="s">
        <v>184</v>
      </c>
      <c r="B292" s="81" t="s">
        <v>134</v>
      </c>
      <c r="C292" s="85" t="s">
        <v>344</v>
      </c>
      <c r="D292" s="70" t="s">
        <v>304</v>
      </c>
      <c r="E292" s="75" t="s">
        <v>185</v>
      </c>
      <c r="F292" s="77">
        <v>35000</v>
      </c>
      <c r="G292" s="77">
        <v>25000</v>
      </c>
      <c r="H292" s="76">
        <f>F292-G292</f>
        <v>10000</v>
      </c>
    </row>
    <row r="293" spans="1:8" s="96" customFormat="1">
      <c r="A293" s="114" t="s">
        <v>309</v>
      </c>
      <c r="B293" s="117" t="s">
        <v>134</v>
      </c>
      <c r="C293" s="115" t="s">
        <v>115</v>
      </c>
      <c r="D293" s="118"/>
      <c r="E293" s="119"/>
      <c r="F293" s="113">
        <f>F294</f>
        <v>10089814.48</v>
      </c>
      <c r="G293" s="113">
        <f t="shared" ref="G293:H295" si="119">G294</f>
        <v>5275401.97</v>
      </c>
      <c r="H293" s="113">
        <f t="shared" si="119"/>
        <v>4814412.5100000007</v>
      </c>
    </row>
    <row r="294" spans="1:8" s="88" customFormat="1">
      <c r="A294" s="93" t="s">
        <v>310</v>
      </c>
      <c r="B294" s="79" t="s">
        <v>134</v>
      </c>
      <c r="C294" s="90" t="s">
        <v>117</v>
      </c>
      <c r="D294" s="101"/>
      <c r="E294" s="97"/>
      <c r="F294" s="92">
        <f>F295</f>
        <v>10089814.48</v>
      </c>
      <c r="G294" s="92">
        <f t="shared" si="119"/>
        <v>5275401.97</v>
      </c>
      <c r="H294" s="92">
        <f t="shared" si="119"/>
        <v>4814412.5100000007</v>
      </c>
    </row>
    <row r="295" spans="1:8" s="88" customFormat="1" ht="41.4">
      <c r="A295" s="177" t="s">
        <v>311</v>
      </c>
      <c r="B295" s="79" t="s">
        <v>134</v>
      </c>
      <c r="C295" s="90" t="s">
        <v>117</v>
      </c>
      <c r="D295" s="91" t="s">
        <v>312</v>
      </c>
      <c r="E295" s="85"/>
      <c r="F295" s="92">
        <f>F296</f>
        <v>10089814.48</v>
      </c>
      <c r="G295" s="92">
        <f t="shared" si="119"/>
        <v>5275401.97</v>
      </c>
      <c r="H295" s="92">
        <f t="shared" si="119"/>
        <v>4814412.5100000007</v>
      </c>
    </row>
    <row r="296" spans="1:8" s="88" customFormat="1" ht="39.6">
      <c r="A296" s="185" t="s">
        <v>313</v>
      </c>
      <c r="B296" s="81" t="s">
        <v>134</v>
      </c>
      <c r="C296" s="85" t="s">
        <v>117</v>
      </c>
      <c r="D296" s="86" t="s">
        <v>314</v>
      </c>
      <c r="E296" s="85"/>
      <c r="F296" s="87">
        <f>F297+F304+F309</f>
        <v>10089814.48</v>
      </c>
      <c r="G296" s="87">
        <f t="shared" ref="G296:H296" si="120">G297+G304+G309</f>
        <v>5275401.97</v>
      </c>
      <c r="H296" s="87">
        <f t="shared" si="120"/>
        <v>4814412.5100000007</v>
      </c>
    </row>
    <row r="297" spans="1:8" s="88" customFormat="1" ht="15.75" customHeight="1">
      <c r="A297" s="74" t="s">
        <v>274</v>
      </c>
      <c r="B297" s="81" t="s">
        <v>134</v>
      </c>
      <c r="C297" s="85" t="s">
        <v>117</v>
      </c>
      <c r="D297" s="86" t="s">
        <v>315</v>
      </c>
      <c r="E297" s="85"/>
      <c r="F297" s="87">
        <f>F298+F300+F302</f>
        <v>7878069.04</v>
      </c>
      <c r="G297" s="87">
        <f t="shared" ref="G297:H297" si="121">G298+G300+G302</f>
        <v>4069439.8299999996</v>
      </c>
      <c r="H297" s="87">
        <f t="shared" si="121"/>
        <v>3808629.2100000004</v>
      </c>
    </row>
    <row r="298" spans="1:8" s="88" customFormat="1" ht="66">
      <c r="A298" s="179" t="s">
        <v>38</v>
      </c>
      <c r="B298" s="81" t="s">
        <v>134</v>
      </c>
      <c r="C298" s="85" t="s">
        <v>117</v>
      </c>
      <c r="D298" s="86" t="s">
        <v>315</v>
      </c>
      <c r="E298" s="81" t="s">
        <v>139</v>
      </c>
      <c r="F298" s="84">
        <f>F299</f>
        <v>7054221</v>
      </c>
      <c r="G298" s="84">
        <f t="shared" ref="G298:H298" si="122">G299</f>
        <v>3503041.57</v>
      </c>
      <c r="H298" s="84">
        <f t="shared" si="122"/>
        <v>3551179.43</v>
      </c>
    </row>
    <row r="299" spans="1:8" s="88" customFormat="1" ht="18" customHeight="1">
      <c r="A299" s="179" t="s">
        <v>276</v>
      </c>
      <c r="B299" s="81" t="s">
        <v>134</v>
      </c>
      <c r="C299" s="85" t="s">
        <v>117</v>
      </c>
      <c r="D299" s="86" t="s">
        <v>315</v>
      </c>
      <c r="E299" s="85" t="s">
        <v>277</v>
      </c>
      <c r="F299" s="89">
        <v>7054221</v>
      </c>
      <c r="G299" s="89">
        <v>3503041.57</v>
      </c>
      <c r="H299" s="76">
        <f>F299-G299</f>
        <v>3551179.43</v>
      </c>
    </row>
    <row r="300" spans="1:8" s="88" customFormat="1" ht="26.4">
      <c r="A300" s="179" t="s">
        <v>175</v>
      </c>
      <c r="B300" s="81" t="s">
        <v>134</v>
      </c>
      <c r="C300" s="85" t="s">
        <v>117</v>
      </c>
      <c r="D300" s="86" t="s">
        <v>315</v>
      </c>
      <c r="E300" s="81" t="s">
        <v>149</v>
      </c>
      <c r="F300" s="84">
        <f>F301</f>
        <v>817148.04</v>
      </c>
      <c r="G300" s="84">
        <f t="shared" ref="G300:H300" si="123">G301</f>
        <v>566290.15</v>
      </c>
      <c r="H300" s="84">
        <f t="shared" si="123"/>
        <v>250857.89</v>
      </c>
    </row>
    <row r="301" spans="1:8" s="88" customFormat="1" ht="26.4">
      <c r="A301" s="179" t="s">
        <v>150</v>
      </c>
      <c r="B301" s="81" t="s">
        <v>134</v>
      </c>
      <c r="C301" s="85" t="s">
        <v>117</v>
      </c>
      <c r="D301" s="86" t="s">
        <v>315</v>
      </c>
      <c r="E301" s="85" t="s">
        <v>151</v>
      </c>
      <c r="F301" s="89">
        <v>817148.04</v>
      </c>
      <c r="G301" s="89">
        <v>566290.15</v>
      </c>
      <c r="H301" s="76">
        <f>F301-G301</f>
        <v>250857.89</v>
      </c>
    </row>
    <row r="302" spans="1:8" s="88" customFormat="1">
      <c r="A302" s="179" t="s">
        <v>152</v>
      </c>
      <c r="B302" s="81" t="s">
        <v>134</v>
      </c>
      <c r="C302" s="85" t="s">
        <v>117</v>
      </c>
      <c r="D302" s="86" t="s">
        <v>315</v>
      </c>
      <c r="E302" s="81" t="s">
        <v>153</v>
      </c>
      <c r="F302" s="84">
        <f>F303</f>
        <v>6700</v>
      </c>
      <c r="G302" s="84">
        <f t="shared" ref="G302:H302" si="124">G303</f>
        <v>108.11</v>
      </c>
      <c r="H302" s="84">
        <f t="shared" si="124"/>
        <v>6591.89</v>
      </c>
    </row>
    <row r="303" spans="1:8" s="88" customFormat="1">
      <c r="A303" s="179" t="s">
        <v>154</v>
      </c>
      <c r="B303" s="81" t="s">
        <v>134</v>
      </c>
      <c r="C303" s="85" t="s">
        <v>117</v>
      </c>
      <c r="D303" s="86" t="s">
        <v>315</v>
      </c>
      <c r="E303" s="85" t="s">
        <v>155</v>
      </c>
      <c r="F303" s="89">
        <v>6700</v>
      </c>
      <c r="G303" s="89">
        <v>108.11</v>
      </c>
      <c r="H303" s="76">
        <f>F303-G303</f>
        <v>6591.89</v>
      </c>
    </row>
    <row r="304" spans="1:8" s="88" customFormat="1" ht="39.6">
      <c r="A304" s="74" t="s">
        <v>316</v>
      </c>
      <c r="B304" s="81" t="s">
        <v>134</v>
      </c>
      <c r="C304" s="85" t="s">
        <v>117</v>
      </c>
      <c r="D304" s="86" t="s">
        <v>317</v>
      </c>
      <c r="E304" s="85"/>
      <c r="F304" s="87">
        <f>F307+F305</f>
        <v>1340766.06</v>
      </c>
      <c r="G304" s="87">
        <f t="shared" ref="G304:H304" si="125">G307+G305</f>
        <v>580443.30000000005</v>
      </c>
      <c r="H304" s="87">
        <f t="shared" si="125"/>
        <v>760322.76</v>
      </c>
    </row>
    <row r="305" spans="1:8" s="88" customFormat="1" ht="66">
      <c r="A305" s="179" t="s">
        <v>38</v>
      </c>
      <c r="B305" s="81" t="s">
        <v>134</v>
      </c>
      <c r="C305" s="85" t="s">
        <v>117</v>
      </c>
      <c r="D305" s="86" t="s">
        <v>317</v>
      </c>
      <c r="E305" s="85" t="s">
        <v>139</v>
      </c>
      <c r="F305" s="87">
        <f>F306</f>
        <v>178163.06</v>
      </c>
      <c r="G305" s="87">
        <f t="shared" ref="G305:H305" si="126">G306</f>
        <v>28400</v>
      </c>
      <c r="H305" s="87">
        <f t="shared" si="126"/>
        <v>149763.06</v>
      </c>
    </row>
    <row r="306" spans="1:8" s="88" customFormat="1">
      <c r="A306" s="179" t="s">
        <v>276</v>
      </c>
      <c r="B306" s="81" t="s">
        <v>134</v>
      </c>
      <c r="C306" s="85" t="s">
        <v>117</v>
      </c>
      <c r="D306" s="86" t="s">
        <v>317</v>
      </c>
      <c r="E306" s="85" t="s">
        <v>277</v>
      </c>
      <c r="F306" s="89">
        <v>178163.06</v>
      </c>
      <c r="G306" s="89">
        <v>28400</v>
      </c>
      <c r="H306" s="76">
        <f>F306-G306</f>
        <v>149763.06</v>
      </c>
    </row>
    <row r="307" spans="1:8" s="88" customFormat="1" ht="26.4">
      <c r="A307" s="179" t="s">
        <v>175</v>
      </c>
      <c r="B307" s="81" t="s">
        <v>134</v>
      </c>
      <c r="C307" s="85" t="s">
        <v>117</v>
      </c>
      <c r="D307" s="86" t="s">
        <v>317</v>
      </c>
      <c r="E307" s="85" t="s">
        <v>149</v>
      </c>
      <c r="F307" s="87">
        <f>F308</f>
        <v>1162603</v>
      </c>
      <c r="G307" s="87">
        <f t="shared" ref="G307:H307" si="127">G308</f>
        <v>552043.30000000005</v>
      </c>
      <c r="H307" s="87">
        <f t="shared" si="127"/>
        <v>610559.69999999995</v>
      </c>
    </row>
    <row r="308" spans="1:8" s="88" customFormat="1" ht="26.4">
      <c r="A308" s="179" t="s">
        <v>150</v>
      </c>
      <c r="B308" s="81" t="s">
        <v>134</v>
      </c>
      <c r="C308" s="85" t="s">
        <v>117</v>
      </c>
      <c r="D308" s="86" t="s">
        <v>317</v>
      </c>
      <c r="E308" s="85" t="s">
        <v>151</v>
      </c>
      <c r="F308" s="89">
        <v>1162603</v>
      </c>
      <c r="G308" s="89">
        <v>552043.30000000005</v>
      </c>
      <c r="H308" s="76">
        <f>F308-G308</f>
        <v>610559.69999999995</v>
      </c>
    </row>
    <row r="309" spans="1:8" s="88" customFormat="1" ht="39.6">
      <c r="A309" s="74" t="s">
        <v>318</v>
      </c>
      <c r="B309" s="81" t="s">
        <v>134</v>
      </c>
      <c r="C309" s="85" t="s">
        <v>117</v>
      </c>
      <c r="D309" s="86" t="s">
        <v>319</v>
      </c>
      <c r="E309" s="85"/>
      <c r="F309" s="87">
        <f>F310</f>
        <v>870979.38</v>
      </c>
      <c r="G309" s="87">
        <f t="shared" ref="G309:H310" si="128">G310</f>
        <v>625518.84</v>
      </c>
      <c r="H309" s="87">
        <f t="shared" si="128"/>
        <v>245460.54000000004</v>
      </c>
    </row>
    <row r="310" spans="1:8" s="88" customFormat="1" ht="26.4">
      <c r="A310" s="179" t="s">
        <v>175</v>
      </c>
      <c r="B310" s="81" t="s">
        <v>134</v>
      </c>
      <c r="C310" s="85" t="s">
        <v>117</v>
      </c>
      <c r="D310" s="86" t="s">
        <v>319</v>
      </c>
      <c r="E310" s="85" t="s">
        <v>149</v>
      </c>
      <c r="F310" s="87">
        <f>F311</f>
        <v>870979.38</v>
      </c>
      <c r="G310" s="87">
        <f t="shared" si="128"/>
        <v>625518.84</v>
      </c>
      <c r="H310" s="87">
        <f t="shared" si="128"/>
        <v>245460.54000000004</v>
      </c>
    </row>
    <row r="311" spans="1:8" s="88" customFormat="1" ht="26.4">
      <c r="A311" s="179" t="s">
        <v>150</v>
      </c>
      <c r="B311" s="81" t="s">
        <v>134</v>
      </c>
      <c r="C311" s="85" t="s">
        <v>117</v>
      </c>
      <c r="D311" s="86" t="s">
        <v>319</v>
      </c>
      <c r="E311" s="85" t="s">
        <v>151</v>
      </c>
      <c r="F311" s="89">
        <v>870979.38</v>
      </c>
      <c r="G311" s="89">
        <v>625518.84</v>
      </c>
      <c r="H311" s="76">
        <f>F311-G311</f>
        <v>245460.54000000004</v>
      </c>
    </row>
    <row r="312" spans="1:8" s="96" customFormat="1">
      <c r="A312" s="114" t="s">
        <v>320</v>
      </c>
      <c r="B312" s="115" t="s">
        <v>134</v>
      </c>
      <c r="C312" s="115" t="s">
        <v>119</v>
      </c>
      <c r="D312" s="116"/>
      <c r="E312" s="115"/>
      <c r="F312" s="113">
        <f>F313</f>
        <v>2828560</v>
      </c>
      <c r="G312" s="113">
        <f t="shared" ref="G312:H315" si="129">G313</f>
        <v>1340428.1099999999</v>
      </c>
      <c r="H312" s="113">
        <f t="shared" si="129"/>
        <v>1488131.8900000001</v>
      </c>
    </row>
    <row r="313" spans="1:8" s="88" customFormat="1">
      <c r="A313" s="93" t="s">
        <v>321</v>
      </c>
      <c r="B313" s="79" t="s">
        <v>134</v>
      </c>
      <c r="C313" s="90" t="s">
        <v>121</v>
      </c>
      <c r="D313" s="91"/>
      <c r="E313" s="85"/>
      <c r="F313" s="92">
        <f>F314</f>
        <v>2828560</v>
      </c>
      <c r="G313" s="92">
        <f t="shared" si="129"/>
        <v>1340428.1099999999</v>
      </c>
      <c r="H313" s="92">
        <f t="shared" si="129"/>
        <v>1488131.8900000001</v>
      </c>
    </row>
    <row r="314" spans="1:8" s="88" customFormat="1" ht="42.6" customHeight="1">
      <c r="A314" s="177" t="s">
        <v>322</v>
      </c>
      <c r="B314" s="79" t="s">
        <v>134</v>
      </c>
      <c r="C314" s="90" t="s">
        <v>121</v>
      </c>
      <c r="D314" s="91" t="s">
        <v>323</v>
      </c>
      <c r="E314" s="85"/>
      <c r="F314" s="92">
        <f>F315</f>
        <v>2828560</v>
      </c>
      <c r="G314" s="92">
        <f t="shared" si="129"/>
        <v>1340428.1099999999</v>
      </c>
      <c r="H314" s="92">
        <f t="shared" si="129"/>
        <v>1488131.8900000001</v>
      </c>
    </row>
    <row r="315" spans="1:8" s="88" customFormat="1" ht="26.4">
      <c r="A315" s="185" t="s">
        <v>67</v>
      </c>
      <c r="B315" s="81" t="s">
        <v>134</v>
      </c>
      <c r="C315" s="85" t="s">
        <v>121</v>
      </c>
      <c r="D315" s="86" t="s">
        <v>324</v>
      </c>
      <c r="E315" s="85"/>
      <c r="F315" s="87">
        <f>F316</f>
        <v>2828560</v>
      </c>
      <c r="G315" s="87">
        <f t="shared" si="129"/>
        <v>1340428.1099999999</v>
      </c>
      <c r="H315" s="87">
        <f t="shared" si="129"/>
        <v>1488131.8900000001</v>
      </c>
    </row>
    <row r="316" spans="1:8" s="88" customFormat="1" ht="26.4">
      <c r="A316" s="74" t="s">
        <v>274</v>
      </c>
      <c r="B316" s="81" t="s">
        <v>134</v>
      </c>
      <c r="C316" s="85" t="s">
        <v>121</v>
      </c>
      <c r="D316" s="86" t="s">
        <v>325</v>
      </c>
      <c r="E316" s="85"/>
      <c r="F316" s="87">
        <f>F317+F319+F321</f>
        <v>2828560</v>
      </c>
      <c r="G316" s="87">
        <f t="shared" ref="G316:H316" si="130">G317+G319+G321</f>
        <v>1340428.1099999999</v>
      </c>
      <c r="H316" s="87">
        <f t="shared" si="130"/>
        <v>1488131.8900000001</v>
      </c>
    </row>
    <row r="317" spans="1:8" s="72" customFormat="1" ht="66">
      <c r="A317" s="179" t="s">
        <v>38</v>
      </c>
      <c r="B317" s="75" t="s">
        <v>134</v>
      </c>
      <c r="C317" s="75" t="s">
        <v>121</v>
      </c>
      <c r="D317" s="70" t="s">
        <v>325</v>
      </c>
      <c r="E317" s="75" t="s">
        <v>139</v>
      </c>
      <c r="F317" s="76">
        <f>F318</f>
        <v>2264448</v>
      </c>
      <c r="G317" s="76">
        <f t="shared" ref="G317:H317" si="131">G318</f>
        <v>1184548.67</v>
      </c>
      <c r="H317" s="76">
        <f t="shared" si="131"/>
        <v>1079899.33</v>
      </c>
    </row>
    <row r="318" spans="1:8" s="72" customFormat="1">
      <c r="A318" s="179" t="s">
        <v>276</v>
      </c>
      <c r="B318" s="75" t="s">
        <v>134</v>
      </c>
      <c r="C318" s="75" t="s">
        <v>121</v>
      </c>
      <c r="D318" s="70" t="s">
        <v>325</v>
      </c>
      <c r="E318" s="75" t="s">
        <v>277</v>
      </c>
      <c r="F318" s="77">
        <v>2264448</v>
      </c>
      <c r="G318" s="77">
        <v>1184548.67</v>
      </c>
      <c r="H318" s="76">
        <f>F318-G318</f>
        <v>1079899.33</v>
      </c>
    </row>
    <row r="319" spans="1:8" s="72" customFormat="1" ht="26.4">
      <c r="A319" s="179" t="s">
        <v>175</v>
      </c>
      <c r="B319" s="75" t="s">
        <v>134</v>
      </c>
      <c r="C319" s="75" t="s">
        <v>121</v>
      </c>
      <c r="D319" s="70" t="s">
        <v>325</v>
      </c>
      <c r="E319" s="75" t="s">
        <v>149</v>
      </c>
      <c r="F319" s="76">
        <f>F320</f>
        <v>561112</v>
      </c>
      <c r="G319" s="76">
        <f t="shared" ref="G319:H319" si="132">G320</f>
        <v>155879.44</v>
      </c>
      <c r="H319" s="76">
        <f t="shared" si="132"/>
        <v>405232.56</v>
      </c>
    </row>
    <row r="320" spans="1:8" s="72" customFormat="1" ht="26.4">
      <c r="A320" s="179" t="s">
        <v>150</v>
      </c>
      <c r="B320" s="75" t="s">
        <v>134</v>
      </c>
      <c r="C320" s="75" t="s">
        <v>121</v>
      </c>
      <c r="D320" s="70" t="s">
        <v>325</v>
      </c>
      <c r="E320" s="75" t="s">
        <v>151</v>
      </c>
      <c r="F320" s="77">
        <v>561112</v>
      </c>
      <c r="G320" s="77">
        <v>155879.44</v>
      </c>
      <c r="H320" s="76">
        <f>F320-G320</f>
        <v>405232.56</v>
      </c>
    </row>
    <row r="321" spans="1:8" s="88" customFormat="1">
      <c r="A321" s="179" t="s">
        <v>152</v>
      </c>
      <c r="B321" s="81" t="s">
        <v>134</v>
      </c>
      <c r="C321" s="85" t="s">
        <v>121</v>
      </c>
      <c r="D321" s="86" t="s">
        <v>325</v>
      </c>
      <c r="E321" s="81" t="s">
        <v>153</v>
      </c>
      <c r="F321" s="84">
        <f>F322</f>
        <v>3000</v>
      </c>
      <c r="G321" s="84">
        <f t="shared" ref="G321:H321" si="133">G322</f>
        <v>0</v>
      </c>
      <c r="H321" s="84">
        <f t="shared" si="133"/>
        <v>3000</v>
      </c>
    </row>
    <row r="322" spans="1:8" s="88" customFormat="1">
      <c r="A322" s="179" t="s">
        <v>154</v>
      </c>
      <c r="B322" s="81" t="s">
        <v>134</v>
      </c>
      <c r="C322" s="85" t="s">
        <v>121</v>
      </c>
      <c r="D322" s="86" t="s">
        <v>325</v>
      </c>
      <c r="E322" s="85" t="s">
        <v>155</v>
      </c>
      <c r="F322" s="89">
        <v>3000</v>
      </c>
      <c r="G322" s="89">
        <v>0</v>
      </c>
      <c r="H322" s="76">
        <f>F322-G322</f>
        <v>3000</v>
      </c>
    </row>
    <row r="323" spans="1:8" s="88" customFormat="1" ht="26.4">
      <c r="A323" s="114" t="s">
        <v>326</v>
      </c>
      <c r="B323" s="115" t="s">
        <v>134</v>
      </c>
      <c r="C323" s="115" t="s">
        <v>123</v>
      </c>
      <c r="D323" s="120"/>
      <c r="E323" s="117"/>
      <c r="F323" s="113">
        <f t="shared" ref="F323:H328" si="134">F324</f>
        <v>1568802.67</v>
      </c>
      <c r="G323" s="113">
        <f t="shared" si="134"/>
        <v>783290.96</v>
      </c>
      <c r="H323" s="113">
        <f t="shared" si="134"/>
        <v>785511.71</v>
      </c>
    </row>
    <row r="324" spans="1:8" s="88" customFormat="1" ht="26.4">
      <c r="A324" s="93" t="s">
        <v>126</v>
      </c>
      <c r="B324" s="79" t="s">
        <v>134</v>
      </c>
      <c r="C324" s="90" t="s">
        <v>125</v>
      </c>
      <c r="D324" s="91"/>
      <c r="E324" s="85"/>
      <c r="F324" s="92">
        <f t="shared" si="134"/>
        <v>1568802.67</v>
      </c>
      <c r="G324" s="92">
        <f t="shared" si="134"/>
        <v>783290.96</v>
      </c>
      <c r="H324" s="92">
        <f t="shared" si="134"/>
        <v>785511.71</v>
      </c>
    </row>
    <row r="325" spans="1:8" s="88" customFormat="1" ht="41.4">
      <c r="A325" s="177" t="s">
        <v>54</v>
      </c>
      <c r="B325" s="79" t="s">
        <v>134</v>
      </c>
      <c r="C325" s="90" t="s">
        <v>125</v>
      </c>
      <c r="D325" s="91" t="s">
        <v>144</v>
      </c>
      <c r="E325" s="85"/>
      <c r="F325" s="92">
        <f t="shared" si="134"/>
        <v>1568802.67</v>
      </c>
      <c r="G325" s="92">
        <f t="shared" si="134"/>
        <v>783290.96</v>
      </c>
      <c r="H325" s="92">
        <f t="shared" si="134"/>
        <v>785511.71</v>
      </c>
    </row>
    <row r="326" spans="1:8" s="88" customFormat="1" ht="26.4">
      <c r="A326" s="185" t="s">
        <v>50</v>
      </c>
      <c r="B326" s="81" t="s">
        <v>134</v>
      </c>
      <c r="C326" s="85" t="s">
        <v>125</v>
      </c>
      <c r="D326" s="86" t="s">
        <v>145</v>
      </c>
      <c r="E326" s="85"/>
      <c r="F326" s="92">
        <f t="shared" si="134"/>
        <v>1568802.67</v>
      </c>
      <c r="G326" s="92">
        <f t="shared" si="134"/>
        <v>783290.96</v>
      </c>
      <c r="H326" s="92">
        <f t="shared" si="134"/>
        <v>785511.71</v>
      </c>
    </row>
    <row r="327" spans="1:8" s="88" customFormat="1" ht="26.4">
      <c r="A327" s="74" t="s">
        <v>327</v>
      </c>
      <c r="B327" s="81" t="s">
        <v>134</v>
      </c>
      <c r="C327" s="85" t="s">
        <v>125</v>
      </c>
      <c r="D327" s="86" t="s">
        <v>328</v>
      </c>
      <c r="E327" s="85"/>
      <c r="F327" s="87">
        <f t="shared" si="134"/>
        <v>1568802.67</v>
      </c>
      <c r="G327" s="87">
        <f t="shared" si="134"/>
        <v>783290.96</v>
      </c>
      <c r="H327" s="87">
        <f t="shared" si="134"/>
        <v>785511.71</v>
      </c>
    </row>
    <row r="328" spans="1:8" s="88" customFormat="1" ht="26.4">
      <c r="A328" s="179" t="s">
        <v>329</v>
      </c>
      <c r="B328" s="81" t="s">
        <v>134</v>
      </c>
      <c r="C328" s="85" t="s">
        <v>125</v>
      </c>
      <c r="D328" s="86" t="s">
        <v>328</v>
      </c>
      <c r="E328" s="85" t="s">
        <v>330</v>
      </c>
      <c r="F328" s="87">
        <f t="shared" si="134"/>
        <v>1568802.67</v>
      </c>
      <c r="G328" s="87">
        <f t="shared" si="134"/>
        <v>783290.96</v>
      </c>
      <c r="H328" s="87">
        <f t="shared" si="134"/>
        <v>785511.71</v>
      </c>
    </row>
    <row r="329" spans="1:8" s="88" customFormat="1">
      <c r="A329" s="179" t="s">
        <v>331</v>
      </c>
      <c r="B329" s="81" t="s">
        <v>134</v>
      </c>
      <c r="C329" s="85" t="s">
        <v>125</v>
      </c>
      <c r="D329" s="86" t="s">
        <v>328</v>
      </c>
      <c r="E329" s="85" t="s">
        <v>332</v>
      </c>
      <c r="F329" s="89">
        <v>1568802.67</v>
      </c>
      <c r="G329" s="89">
        <v>783290.96</v>
      </c>
      <c r="H329" s="76">
        <f>F329-G329</f>
        <v>785511.71</v>
      </c>
    </row>
    <row r="330" spans="1:8" s="88" customFormat="1" ht="44.4" customHeight="1">
      <c r="A330" s="114" t="s">
        <v>373</v>
      </c>
      <c r="B330" s="115" t="s">
        <v>134</v>
      </c>
      <c r="C330" s="115" t="s">
        <v>374</v>
      </c>
      <c r="D330" s="120"/>
      <c r="E330" s="117"/>
      <c r="F330" s="113">
        <f>F331</f>
        <v>2766080</v>
      </c>
      <c r="G330" s="113">
        <f>G331</f>
        <v>2766080</v>
      </c>
      <c r="H330" s="113">
        <f>F330-G330</f>
        <v>0</v>
      </c>
    </row>
    <row r="331" spans="1:8" s="88" customFormat="1" ht="26.4">
      <c r="A331" s="93" t="s">
        <v>376</v>
      </c>
      <c r="B331" s="79" t="s">
        <v>134</v>
      </c>
      <c r="C331" s="90" t="s">
        <v>375</v>
      </c>
      <c r="D331" s="91"/>
      <c r="E331" s="85"/>
      <c r="F331" s="92">
        <f t="shared" ref="F331:G334" si="135">F332</f>
        <v>2766080</v>
      </c>
      <c r="G331" s="92">
        <f t="shared" si="135"/>
        <v>2766080</v>
      </c>
      <c r="H331" s="71">
        <f>F331-G331</f>
        <v>0</v>
      </c>
    </row>
    <row r="332" spans="1:8" s="88" customFormat="1" ht="55.2">
      <c r="A332" s="177" t="s">
        <v>377</v>
      </c>
      <c r="B332" s="79" t="s">
        <v>134</v>
      </c>
      <c r="C332" s="90" t="s">
        <v>375</v>
      </c>
      <c r="D332" s="91" t="s">
        <v>144</v>
      </c>
      <c r="E332" s="85"/>
      <c r="F332" s="92">
        <f t="shared" si="135"/>
        <v>2766080</v>
      </c>
      <c r="G332" s="92">
        <f t="shared" si="135"/>
        <v>2766080</v>
      </c>
      <c r="H332" s="71">
        <f t="shared" ref="H332:H335" si="136">F332-G332</f>
        <v>0</v>
      </c>
    </row>
    <row r="333" spans="1:8" s="88" customFormat="1" ht="26.4">
      <c r="A333" s="185" t="s">
        <v>50</v>
      </c>
      <c r="B333" s="81" t="s">
        <v>134</v>
      </c>
      <c r="C333" s="85" t="s">
        <v>375</v>
      </c>
      <c r="D333" s="86" t="s">
        <v>145</v>
      </c>
      <c r="E333" s="85"/>
      <c r="F333" s="87">
        <f t="shared" si="135"/>
        <v>2766080</v>
      </c>
      <c r="G333" s="87">
        <f t="shared" si="135"/>
        <v>2766080</v>
      </c>
      <c r="H333" s="76">
        <f t="shared" si="136"/>
        <v>0</v>
      </c>
    </row>
    <row r="334" spans="1:8" s="88" customFormat="1" ht="39.6">
      <c r="A334" s="74" t="s">
        <v>378</v>
      </c>
      <c r="B334" s="81" t="s">
        <v>134</v>
      </c>
      <c r="C334" s="85" t="s">
        <v>375</v>
      </c>
      <c r="D334" s="86" t="s">
        <v>379</v>
      </c>
      <c r="E334" s="85"/>
      <c r="F334" s="87">
        <f t="shared" si="135"/>
        <v>2766080</v>
      </c>
      <c r="G334" s="87">
        <f t="shared" si="135"/>
        <v>2766080</v>
      </c>
      <c r="H334" s="76">
        <f t="shared" si="136"/>
        <v>0</v>
      </c>
    </row>
    <row r="335" spans="1:8" s="88" customFormat="1">
      <c r="A335" s="179" t="s">
        <v>299</v>
      </c>
      <c r="B335" s="81" t="s">
        <v>134</v>
      </c>
      <c r="C335" s="85" t="s">
        <v>375</v>
      </c>
      <c r="D335" s="86" t="s">
        <v>379</v>
      </c>
      <c r="E335" s="85" t="s">
        <v>300</v>
      </c>
      <c r="F335" s="87">
        <f t="shared" ref="F335:G335" si="137">F336</f>
        <v>2766080</v>
      </c>
      <c r="G335" s="87">
        <f t="shared" si="137"/>
        <v>2766080</v>
      </c>
      <c r="H335" s="76">
        <f t="shared" si="136"/>
        <v>0</v>
      </c>
    </row>
    <row r="336" spans="1:8" s="88" customFormat="1">
      <c r="A336" s="179" t="s">
        <v>301</v>
      </c>
      <c r="B336" s="81" t="s">
        <v>134</v>
      </c>
      <c r="C336" s="85" t="s">
        <v>375</v>
      </c>
      <c r="D336" s="86" t="s">
        <v>379</v>
      </c>
      <c r="E336" s="85" t="s">
        <v>302</v>
      </c>
      <c r="F336" s="89">
        <v>2766080</v>
      </c>
      <c r="G336" s="89">
        <v>2766080</v>
      </c>
      <c r="H336" s="76">
        <f>F336-G336</f>
        <v>0</v>
      </c>
    </row>
    <row r="337" spans="2:5" s="88" customFormat="1">
      <c r="B337" s="106"/>
      <c r="E337" s="106"/>
    </row>
    <row r="338" spans="2:5" s="88" customFormat="1">
      <c r="B338" s="106"/>
      <c r="E338" s="106"/>
    </row>
    <row r="339" spans="2:5" s="88" customFormat="1">
      <c r="B339" s="106"/>
      <c r="E339" s="106"/>
    </row>
    <row r="340" spans="2:5" s="88" customFormat="1">
      <c r="B340" s="106"/>
      <c r="E340" s="106"/>
    </row>
    <row r="341" spans="2:5" s="88" customFormat="1">
      <c r="B341" s="106"/>
      <c r="E341" s="106"/>
    </row>
    <row r="342" spans="2:5" s="88" customFormat="1">
      <c r="B342" s="106"/>
      <c r="E342" s="106"/>
    </row>
    <row r="343" spans="2:5" s="88" customFormat="1">
      <c r="B343" s="106"/>
      <c r="E343" s="106"/>
    </row>
    <row r="344" spans="2:5" s="88" customFormat="1">
      <c r="B344" s="106"/>
      <c r="E344" s="106"/>
    </row>
    <row r="345" spans="2:5">
      <c r="B345" s="107"/>
      <c r="C345" s="54"/>
      <c r="D345" s="54"/>
      <c r="E345" s="54"/>
    </row>
    <row r="346" spans="2:5">
      <c r="B346" s="107"/>
      <c r="C346" s="54"/>
      <c r="D346" s="54"/>
      <c r="E346" s="54"/>
    </row>
    <row r="347" spans="2:5">
      <c r="B347" s="107"/>
      <c r="C347" s="54"/>
      <c r="D347" s="54"/>
      <c r="E347" s="54"/>
    </row>
    <row r="348" spans="2:5">
      <c r="B348" s="107"/>
      <c r="C348" s="54"/>
      <c r="D348" s="54"/>
      <c r="E348" s="54"/>
    </row>
    <row r="349" spans="2:5">
      <c r="B349" s="107"/>
      <c r="C349" s="54"/>
      <c r="D349" s="54"/>
      <c r="E349" s="54"/>
    </row>
    <row r="350" spans="2:5">
      <c r="B350" s="107"/>
      <c r="C350" s="54"/>
      <c r="D350" s="54"/>
      <c r="E350" s="54"/>
    </row>
    <row r="351" spans="2:5">
      <c r="B351" s="107"/>
      <c r="C351" s="54"/>
      <c r="D351" s="54"/>
      <c r="E351" s="54"/>
    </row>
    <row r="352" spans="2:5">
      <c r="B352" s="107"/>
      <c r="C352" s="54"/>
      <c r="D352" s="54"/>
      <c r="E352" s="54"/>
    </row>
    <row r="353" spans="2:5">
      <c r="B353" s="107"/>
      <c r="C353" s="54"/>
      <c r="D353" s="54"/>
      <c r="E353" s="54"/>
    </row>
    <row r="354" spans="2:5">
      <c r="B354" s="107"/>
      <c r="C354" s="54"/>
      <c r="D354" s="54"/>
      <c r="E354" s="54"/>
    </row>
    <row r="355" spans="2:5">
      <c r="B355" s="107"/>
      <c r="C355" s="54"/>
      <c r="D355" s="54"/>
      <c r="E355" s="54"/>
    </row>
    <row r="356" spans="2:5">
      <c r="B356" s="107"/>
      <c r="C356" s="54"/>
      <c r="D356" s="54"/>
      <c r="E356" s="54"/>
    </row>
    <row r="357" spans="2:5">
      <c r="C357" s="54"/>
      <c r="D357" s="54"/>
      <c r="E357" s="54"/>
    </row>
    <row r="358" spans="2:5">
      <c r="C358" s="54"/>
      <c r="D358" s="54"/>
      <c r="E358" s="54"/>
    </row>
    <row r="359" spans="2:5">
      <c r="C359" s="54"/>
      <c r="D359" s="54"/>
      <c r="E359" s="54"/>
    </row>
    <row r="360" spans="2:5">
      <c r="C360" s="54"/>
      <c r="D360" s="54"/>
      <c r="E360" s="54"/>
    </row>
    <row r="361" spans="2:5">
      <c r="C361" s="54"/>
      <c r="D361" s="54"/>
      <c r="E361" s="54"/>
    </row>
    <row r="362" spans="2:5">
      <c r="C362" s="54"/>
      <c r="D362" s="54"/>
      <c r="E362" s="54"/>
    </row>
    <row r="363" spans="2:5">
      <c r="C363" s="54"/>
      <c r="D363" s="54"/>
      <c r="E363" s="54"/>
    </row>
    <row r="364" spans="2:5">
      <c r="C364" s="54"/>
      <c r="D364" s="54"/>
      <c r="E364" s="54"/>
    </row>
    <row r="365" spans="2:5">
      <c r="C365" s="54"/>
      <c r="D365" s="54"/>
      <c r="E365" s="54"/>
    </row>
    <row r="366" spans="2:5">
      <c r="C366" s="54"/>
      <c r="D366" s="54"/>
      <c r="E366" s="54"/>
    </row>
  </sheetData>
  <mergeCells count="3">
    <mergeCell ref="A2:H2"/>
    <mergeCell ref="A3:H3"/>
    <mergeCell ref="A4:H4"/>
  </mergeCells>
  <pageMargins left="0.78740157480314965" right="0.39370078740157483" top="0.59055118110236227" bottom="0.59055118110236227" header="0" footer="0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workbookViewId="0">
      <selection activeCell="A4" sqref="A4"/>
    </sheetView>
  </sheetViews>
  <sheetFormatPr defaultColWidth="9.21875" defaultRowHeight="13.2"/>
  <cols>
    <col min="1" max="1" width="43.77734375" style="168" customWidth="1"/>
    <col min="2" max="2" width="6.77734375" style="168" customWidth="1"/>
    <col min="3" max="3" width="13.77734375" style="168" customWidth="1"/>
    <col min="4" max="4" width="12.44140625" style="168" customWidth="1"/>
    <col min="5" max="5" width="13.77734375" style="168" customWidth="1"/>
    <col min="6" max="16384" width="9.21875" style="168"/>
  </cols>
  <sheetData>
    <row r="2" spans="1:5" s="166" customFormat="1" ht="32.549999999999997" customHeight="1">
      <c r="A2" s="195" t="s">
        <v>349</v>
      </c>
      <c r="B2" s="195"/>
      <c r="C2" s="195"/>
      <c r="D2" s="195"/>
      <c r="E2" s="195"/>
    </row>
    <row r="3" spans="1:5" s="166" customFormat="1" ht="12" customHeight="1">
      <c r="A3" s="191" t="s">
        <v>392</v>
      </c>
      <c r="B3" s="191"/>
      <c r="C3" s="191"/>
      <c r="D3" s="191"/>
      <c r="E3" s="191"/>
    </row>
    <row r="4" spans="1:5" ht="14.1" customHeight="1">
      <c r="A4" s="167"/>
      <c r="B4" s="167"/>
      <c r="C4" s="167"/>
      <c r="D4" s="167"/>
      <c r="E4" s="124" t="s">
        <v>127</v>
      </c>
    </row>
    <row r="5" spans="1:5" ht="42.6" customHeight="1">
      <c r="A5" s="162" t="s">
        <v>70</v>
      </c>
      <c r="B5" s="163" t="s">
        <v>69</v>
      </c>
      <c r="C5" s="164" t="s">
        <v>2</v>
      </c>
      <c r="D5" s="164" t="s">
        <v>3</v>
      </c>
      <c r="E5" s="165" t="s">
        <v>4</v>
      </c>
    </row>
    <row r="6" spans="1:5" ht="12" customHeight="1">
      <c r="A6" s="59">
        <v>1</v>
      </c>
      <c r="B6" s="59">
        <v>2</v>
      </c>
      <c r="C6" s="60">
        <v>3</v>
      </c>
      <c r="D6" s="169" t="s">
        <v>5</v>
      </c>
      <c r="E6" s="169" t="s">
        <v>6</v>
      </c>
    </row>
    <row r="7" spans="1:5" ht="39.6">
      <c r="A7" s="64" t="s">
        <v>71</v>
      </c>
      <c r="B7" s="170"/>
      <c r="C7" s="170"/>
      <c r="D7" s="171"/>
      <c r="E7" s="172"/>
    </row>
    <row r="8" spans="1:5">
      <c r="A8" s="173" t="s">
        <v>21</v>
      </c>
      <c r="B8" s="88"/>
      <c r="C8" s="92">
        <f>C9+C14+C16+C19+C22+C28+C30+C33+C35+C37+C26+C39</f>
        <v>133407718.27000001</v>
      </c>
      <c r="D8" s="92">
        <f>D9+D14+D16+D19+D22+D28+D30+D33+D35+D37+D26+D39</f>
        <v>54125648.030000001</v>
      </c>
      <c r="E8" s="92">
        <f>C8-D8</f>
        <v>79282070.24000001</v>
      </c>
    </row>
    <row r="9" spans="1:5">
      <c r="A9" s="174" t="s">
        <v>73</v>
      </c>
      <c r="B9" s="90" t="s">
        <v>72</v>
      </c>
      <c r="C9" s="92">
        <f>C10+C11+C12+C13</f>
        <v>21050555.010000002</v>
      </c>
      <c r="D9" s="92">
        <f>D10+D11+D12+D13</f>
        <v>10310472.629999999</v>
      </c>
      <c r="E9" s="92">
        <f>C9-D9</f>
        <v>10740082.380000003</v>
      </c>
    </row>
    <row r="10" spans="1:5" ht="52.8">
      <c r="A10" s="175" t="s">
        <v>75</v>
      </c>
      <c r="B10" s="85" t="s">
        <v>74</v>
      </c>
      <c r="C10" s="87">
        <f>'Расходы_ведомств структура'!F11</f>
        <v>2068920</v>
      </c>
      <c r="D10" s="87">
        <f>'Расходы_ведомств структура'!G11</f>
        <v>1034460</v>
      </c>
      <c r="E10" s="87">
        <f>C10-D10</f>
        <v>1034460</v>
      </c>
    </row>
    <row r="11" spans="1:5" ht="52.8">
      <c r="A11" s="175" t="s">
        <v>77</v>
      </c>
      <c r="B11" s="85" t="s">
        <v>76</v>
      </c>
      <c r="C11" s="87">
        <f>'Расходы_ведомств структура'!F16</f>
        <v>11263968.960000001</v>
      </c>
      <c r="D11" s="87">
        <f>'Расходы_ведомств структура'!G16</f>
        <v>5200791.17</v>
      </c>
      <c r="E11" s="87">
        <f t="shared" ref="E11:E40" si="0">C11-D11</f>
        <v>6063177.790000001</v>
      </c>
    </row>
    <row r="12" spans="1:5">
      <c r="A12" s="175" t="s">
        <v>49</v>
      </c>
      <c r="B12" s="85" t="s">
        <v>78</v>
      </c>
      <c r="C12" s="87">
        <f>'Расходы_ведомств структура'!F30</f>
        <v>200000</v>
      </c>
      <c r="D12" s="87">
        <f>'Расходы_ведомств структура'!G30</f>
        <v>0</v>
      </c>
      <c r="E12" s="87">
        <f t="shared" si="0"/>
        <v>200000</v>
      </c>
    </row>
    <row r="13" spans="1:5">
      <c r="A13" s="175" t="s">
        <v>80</v>
      </c>
      <c r="B13" s="85" t="s">
        <v>79</v>
      </c>
      <c r="C13" s="87">
        <f>'Расходы_ведомств структура'!F36</f>
        <v>7517666.0499999998</v>
      </c>
      <c r="D13" s="87">
        <f>'Расходы_ведомств структура'!G36</f>
        <v>4075221.46</v>
      </c>
      <c r="E13" s="87">
        <f t="shared" si="0"/>
        <v>3442444.59</v>
      </c>
    </row>
    <row r="14" spans="1:5">
      <c r="A14" s="174" t="s">
        <v>82</v>
      </c>
      <c r="B14" s="90" t="s">
        <v>81</v>
      </c>
      <c r="C14" s="92">
        <f>C15</f>
        <v>647339</v>
      </c>
      <c r="D14" s="92">
        <f>D15</f>
        <v>233779.74</v>
      </c>
      <c r="E14" s="92">
        <f t="shared" si="0"/>
        <v>413559.26</v>
      </c>
    </row>
    <row r="15" spans="1:5">
      <c r="A15" s="175" t="s">
        <v>84</v>
      </c>
      <c r="B15" s="85" t="s">
        <v>83</v>
      </c>
      <c r="C15" s="87">
        <f>'Расходы_ведомств структура'!F90</f>
        <v>647339</v>
      </c>
      <c r="D15" s="87">
        <f>'Расходы_ведомств структура'!G90</f>
        <v>233779.74</v>
      </c>
      <c r="E15" s="87">
        <f t="shared" si="0"/>
        <v>413559.26</v>
      </c>
    </row>
    <row r="16" spans="1:5" ht="26.4">
      <c r="A16" s="174" t="s">
        <v>86</v>
      </c>
      <c r="B16" s="90" t="s">
        <v>85</v>
      </c>
      <c r="C16" s="92">
        <f>C17+C18</f>
        <v>1858022.7899999998</v>
      </c>
      <c r="D16" s="92">
        <f>D17+D18</f>
        <v>792324.47</v>
      </c>
      <c r="E16" s="92">
        <f t="shared" si="0"/>
        <v>1065698.3199999998</v>
      </c>
    </row>
    <row r="17" spans="1:5" ht="39.6">
      <c r="A17" s="175" t="s">
        <v>88</v>
      </c>
      <c r="B17" s="85" t="s">
        <v>87</v>
      </c>
      <c r="C17" s="87">
        <f>'Расходы_ведомств структура'!F99</f>
        <v>1751263.7899999998</v>
      </c>
      <c r="D17" s="87">
        <f>'Расходы_ведомств структура'!G99</f>
        <v>792324.47</v>
      </c>
      <c r="E17" s="87">
        <f t="shared" si="0"/>
        <v>958939.31999999983</v>
      </c>
    </row>
    <row r="18" spans="1:5">
      <c r="A18" s="175" t="s">
        <v>351</v>
      </c>
      <c r="B18" s="85" t="s">
        <v>352</v>
      </c>
      <c r="C18" s="87">
        <f>'Расходы_ведомств структура'!F115</f>
        <v>106759</v>
      </c>
      <c r="D18" s="87">
        <f>'Расходы_ведомств структура'!G115</f>
        <v>0</v>
      </c>
      <c r="E18" s="87">
        <f t="shared" si="0"/>
        <v>106759</v>
      </c>
    </row>
    <row r="19" spans="1:5">
      <c r="A19" s="174" t="s">
        <v>90</v>
      </c>
      <c r="B19" s="90" t="s">
        <v>89</v>
      </c>
      <c r="C19" s="92">
        <f>C20+C21</f>
        <v>14296749.960000001</v>
      </c>
      <c r="D19" s="92">
        <f>D20+D21</f>
        <v>5909713.7300000004</v>
      </c>
      <c r="E19" s="92">
        <f t="shared" si="0"/>
        <v>8387036.2300000004</v>
      </c>
    </row>
    <row r="20" spans="1:5">
      <c r="A20" s="175" t="s">
        <v>92</v>
      </c>
      <c r="B20" s="85" t="s">
        <v>91</v>
      </c>
      <c r="C20" s="87">
        <f>'Расходы_ведомств структура'!F124</f>
        <v>13257018.530000001</v>
      </c>
      <c r="D20" s="87">
        <f>'Расходы_ведомств структура'!G124</f>
        <v>5712413.7300000004</v>
      </c>
      <c r="E20" s="87">
        <f t="shared" si="0"/>
        <v>7544604.8000000007</v>
      </c>
    </row>
    <row r="21" spans="1:5" ht="26.4">
      <c r="A21" s="175" t="s">
        <v>94</v>
      </c>
      <c r="B21" s="85" t="s">
        <v>93</v>
      </c>
      <c r="C21" s="87">
        <f>'Расходы_ведомств структура'!F139</f>
        <v>1039731.43</v>
      </c>
      <c r="D21" s="87">
        <f>'Расходы_ведомств структура'!G139</f>
        <v>197300</v>
      </c>
      <c r="E21" s="87">
        <f t="shared" si="0"/>
        <v>842431.43</v>
      </c>
    </row>
    <row r="22" spans="1:5">
      <c r="A22" s="174" t="s">
        <v>96</v>
      </c>
      <c r="B22" s="90" t="s">
        <v>95</v>
      </c>
      <c r="C22" s="92">
        <f>SUM(C23:C25)</f>
        <v>64057966.359999999</v>
      </c>
      <c r="D22" s="92">
        <f>SUM(D23:D25)</f>
        <v>20581837.149999999</v>
      </c>
      <c r="E22" s="92">
        <f t="shared" si="0"/>
        <v>43476129.210000001</v>
      </c>
    </row>
    <row r="23" spans="1:5">
      <c r="A23" s="175" t="s">
        <v>98</v>
      </c>
      <c r="B23" s="85" t="s">
        <v>97</v>
      </c>
      <c r="C23" s="87">
        <f>'Расходы_ведомств структура'!F146</f>
        <v>1402884.99</v>
      </c>
      <c r="D23" s="87">
        <f>'Расходы_ведомств структура'!G146</f>
        <v>835912.25999999989</v>
      </c>
      <c r="E23" s="87">
        <f t="shared" si="0"/>
        <v>566972.7300000001</v>
      </c>
    </row>
    <row r="24" spans="1:5">
      <c r="A24" s="175" t="s">
        <v>100</v>
      </c>
      <c r="B24" s="85" t="s">
        <v>99</v>
      </c>
      <c r="C24" s="87">
        <f>'Расходы_ведомств структура'!F157</f>
        <v>29968118.890000001</v>
      </c>
      <c r="D24" s="87">
        <f>'Расходы_ведомств структура'!G157</f>
        <v>13630765.620000001</v>
      </c>
      <c r="E24" s="87">
        <f t="shared" si="0"/>
        <v>16337353.27</v>
      </c>
    </row>
    <row r="25" spans="1:5">
      <c r="A25" s="175" t="s">
        <v>102</v>
      </c>
      <c r="B25" s="85" t="s">
        <v>101</v>
      </c>
      <c r="C25" s="87">
        <f>'Расходы_ведомств структура'!F193</f>
        <v>32686962.48</v>
      </c>
      <c r="D25" s="87">
        <f>'Расходы_ведомств структура'!G193</f>
        <v>6115159.2699999996</v>
      </c>
      <c r="E25" s="87">
        <f t="shared" si="0"/>
        <v>26571803.210000001</v>
      </c>
    </row>
    <row r="26" spans="1:5">
      <c r="A26" s="174" t="s">
        <v>104</v>
      </c>
      <c r="B26" s="90" t="s">
        <v>103</v>
      </c>
      <c r="C26" s="92">
        <f>SUM(C27:C27)</f>
        <v>242428</v>
      </c>
      <c r="D26" s="92">
        <f t="shared" ref="D26" si="1">D27</f>
        <v>222428</v>
      </c>
      <c r="E26" s="92">
        <f t="shared" si="0"/>
        <v>20000</v>
      </c>
    </row>
    <row r="27" spans="1:5">
      <c r="A27" s="175" t="s">
        <v>106</v>
      </c>
      <c r="B27" s="85" t="s">
        <v>105</v>
      </c>
      <c r="C27" s="87">
        <f>'Расходы_ведомств структура'!F231</f>
        <v>242428</v>
      </c>
      <c r="D27" s="87">
        <f>'Расходы_ведомств структура'!G231</f>
        <v>222428</v>
      </c>
      <c r="E27" s="87">
        <f t="shared" si="0"/>
        <v>20000</v>
      </c>
    </row>
    <row r="28" spans="1:5" ht="26.4">
      <c r="A28" s="174" t="s">
        <v>108</v>
      </c>
      <c r="B28" s="90" t="s">
        <v>107</v>
      </c>
      <c r="C28" s="92">
        <f>C29</f>
        <v>13194610</v>
      </c>
      <c r="D28" s="92">
        <f>D29</f>
        <v>5659240.669999999</v>
      </c>
      <c r="E28" s="92">
        <f t="shared" si="0"/>
        <v>7535369.330000001</v>
      </c>
    </row>
    <row r="29" spans="1:5">
      <c r="A29" s="175" t="s">
        <v>110</v>
      </c>
      <c r="B29" s="85" t="s">
        <v>109</v>
      </c>
      <c r="C29" s="87">
        <f>'Расходы_ведомств структура'!F240</f>
        <v>13194610</v>
      </c>
      <c r="D29" s="87">
        <f>'Расходы_ведомств структура'!G240</f>
        <v>5659240.669999999</v>
      </c>
      <c r="E29" s="87">
        <f t="shared" si="0"/>
        <v>7535369.330000001</v>
      </c>
    </row>
    <row r="30" spans="1:5">
      <c r="A30" s="174" t="s">
        <v>112</v>
      </c>
      <c r="B30" s="90" t="s">
        <v>111</v>
      </c>
      <c r="C30" s="92">
        <f>C31+C32</f>
        <v>806790</v>
      </c>
      <c r="D30" s="92">
        <f>D31+D32</f>
        <v>250650.6</v>
      </c>
      <c r="E30" s="92">
        <f t="shared" si="0"/>
        <v>556139.4</v>
      </c>
    </row>
    <row r="31" spans="1:5">
      <c r="A31" s="175" t="s">
        <v>114</v>
      </c>
      <c r="B31" s="85" t="s">
        <v>113</v>
      </c>
      <c r="C31" s="87">
        <f>'Расходы_ведомств структура'!F266</f>
        <v>90000</v>
      </c>
      <c r="D31" s="87">
        <f>'Расходы_ведомств структура'!G266</f>
        <v>90000</v>
      </c>
      <c r="E31" s="87">
        <f>C31-D31</f>
        <v>0</v>
      </c>
    </row>
    <row r="32" spans="1:5">
      <c r="A32" s="175" t="s">
        <v>346</v>
      </c>
      <c r="B32" s="85" t="s">
        <v>344</v>
      </c>
      <c r="C32" s="87">
        <f>'Расходы_ведомств структура'!F272</f>
        <v>716790</v>
      </c>
      <c r="D32" s="87">
        <f>'Расходы_ведомств структура'!G272</f>
        <v>160650.6</v>
      </c>
      <c r="E32" s="87">
        <f>C32-D32</f>
        <v>556139.4</v>
      </c>
    </row>
    <row r="33" spans="1:5">
      <c r="A33" s="174" t="s">
        <v>116</v>
      </c>
      <c r="B33" s="90" t="s">
        <v>115</v>
      </c>
      <c r="C33" s="92">
        <f>C34</f>
        <v>10089814.48</v>
      </c>
      <c r="D33" s="92">
        <f t="shared" ref="D33" si="2">D34</f>
        <v>5275401.97</v>
      </c>
      <c r="E33" s="92">
        <f t="shared" si="0"/>
        <v>4814412.5100000007</v>
      </c>
    </row>
    <row r="34" spans="1:5">
      <c r="A34" s="175" t="s">
        <v>118</v>
      </c>
      <c r="B34" s="85" t="s">
        <v>117</v>
      </c>
      <c r="C34" s="87">
        <f>'Расходы_ведомств структура'!F294</f>
        <v>10089814.48</v>
      </c>
      <c r="D34" s="87">
        <f>'Расходы_ведомств структура'!G294</f>
        <v>5275401.97</v>
      </c>
      <c r="E34" s="87">
        <f t="shared" si="0"/>
        <v>4814412.5100000007</v>
      </c>
    </row>
    <row r="35" spans="1:5">
      <c r="A35" s="174" t="s">
        <v>120</v>
      </c>
      <c r="B35" s="90" t="s">
        <v>119</v>
      </c>
      <c r="C35" s="92">
        <f>C36</f>
        <v>2828560</v>
      </c>
      <c r="D35" s="92">
        <f>D36</f>
        <v>1340428.1099999999</v>
      </c>
      <c r="E35" s="92">
        <f t="shared" si="0"/>
        <v>1488131.8900000001</v>
      </c>
    </row>
    <row r="36" spans="1:5">
      <c r="A36" s="175" t="s">
        <v>122</v>
      </c>
      <c r="B36" s="85" t="s">
        <v>121</v>
      </c>
      <c r="C36" s="87">
        <f>'Расходы_ведомств структура'!F313</f>
        <v>2828560</v>
      </c>
      <c r="D36" s="87">
        <f>'Расходы_ведомств структура'!G313</f>
        <v>1340428.1099999999</v>
      </c>
      <c r="E36" s="87">
        <f t="shared" si="0"/>
        <v>1488131.8900000001</v>
      </c>
    </row>
    <row r="37" spans="1:5" ht="26.4">
      <c r="A37" s="174" t="s">
        <v>124</v>
      </c>
      <c r="B37" s="90" t="s">
        <v>123</v>
      </c>
      <c r="C37" s="92">
        <f>C38</f>
        <v>1568802.67</v>
      </c>
      <c r="D37" s="92">
        <f>D38</f>
        <v>783290.96</v>
      </c>
      <c r="E37" s="92">
        <f t="shared" si="0"/>
        <v>785511.71</v>
      </c>
    </row>
    <row r="38" spans="1:5" ht="26.4">
      <c r="A38" s="175" t="s">
        <v>126</v>
      </c>
      <c r="B38" s="85" t="s">
        <v>125</v>
      </c>
      <c r="C38" s="87">
        <f>'Расходы_ведомств структура'!F324</f>
        <v>1568802.67</v>
      </c>
      <c r="D38" s="87">
        <f>'Расходы_ведомств структура'!G324</f>
        <v>783290.96</v>
      </c>
      <c r="E38" s="87">
        <f t="shared" si="0"/>
        <v>785511.71</v>
      </c>
    </row>
    <row r="39" spans="1:5" ht="39.6">
      <c r="A39" s="174" t="s">
        <v>382</v>
      </c>
      <c r="B39" s="90" t="s">
        <v>374</v>
      </c>
      <c r="C39" s="92">
        <f>C40</f>
        <v>2766080</v>
      </c>
      <c r="D39" s="92">
        <f>D40</f>
        <v>2766080</v>
      </c>
      <c r="E39" s="92">
        <f t="shared" si="0"/>
        <v>0</v>
      </c>
    </row>
    <row r="40" spans="1:5" ht="26.4">
      <c r="A40" s="175" t="s">
        <v>376</v>
      </c>
      <c r="B40" s="85" t="s">
        <v>375</v>
      </c>
      <c r="C40" s="87">
        <f>'Расходы_ведомств структура'!F336</f>
        <v>2766080</v>
      </c>
      <c r="D40" s="87">
        <f>'Расходы_ведомств структура'!G336</f>
        <v>2766080</v>
      </c>
      <c r="E40" s="87">
        <f t="shared" si="0"/>
        <v>0</v>
      </c>
    </row>
  </sheetData>
  <mergeCells count="2">
    <mergeCell ref="A2:E2"/>
    <mergeCell ref="A3:E3"/>
  </mergeCells>
  <pageMargins left="0.78740157480314965" right="0.39370078740157483" top="0.59055118110236227" bottom="0.59055118110236227" header="0.31496062992125984" footer="0.31496062992125984"/>
  <pageSetup paperSize="9" scale="99" fitToHeight="10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9"/>
  <sheetViews>
    <sheetView workbookViewId="0">
      <selection activeCell="A4" sqref="A4"/>
    </sheetView>
  </sheetViews>
  <sheetFormatPr defaultRowHeight="14.4"/>
  <cols>
    <col min="1" max="1" width="44.6640625" customWidth="1"/>
    <col min="2" max="2" width="12.21875" customWidth="1"/>
    <col min="3" max="3" width="9.77734375" customWidth="1"/>
    <col min="4" max="4" width="13.33203125" customWidth="1"/>
    <col min="5" max="5" width="12.88671875" customWidth="1"/>
    <col min="6" max="6" width="12.21875" style="158" customWidth="1"/>
  </cols>
  <sheetData>
    <row r="1" spans="1:6">
      <c r="A1" s="121"/>
      <c r="B1" s="123"/>
      <c r="C1" s="123"/>
      <c r="D1" s="123"/>
      <c r="E1" s="121"/>
    </row>
    <row r="2" spans="1:6" ht="64.8" customHeight="1">
      <c r="A2" s="196" t="s">
        <v>350</v>
      </c>
      <c r="B2" s="196"/>
      <c r="C2" s="196"/>
      <c r="D2" s="196"/>
      <c r="E2" s="196"/>
      <c r="F2" s="196"/>
    </row>
    <row r="3" spans="1:6" ht="15.6" customHeight="1">
      <c r="A3" s="196" t="s">
        <v>392</v>
      </c>
      <c r="B3" s="196"/>
      <c r="C3" s="196"/>
      <c r="D3" s="196"/>
      <c r="E3" s="196"/>
      <c r="F3" s="196"/>
    </row>
    <row r="4" spans="1:6">
      <c r="A4" s="121"/>
      <c r="B4" s="121"/>
      <c r="C4" s="121"/>
      <c r="E4" s="121"/>
      <c r="F4" s="124" t="s">
        <v>127</v>
      </c>
    </row>
    <row r="5" spans="1:6" ht="52.8">
      <c r="A5" s="125" t="s">
        <v>128</v>
      </c>
      <c r="B5" s="126" t="s">
        <v>129</v>
      </c>
      <c r="C5" s="126" t="s">
        <v>130</v>
      </c>
      <c r="D5" s="157" t="s">
        <v>2</v>
      </c>
      <c r="E5" s="157" t="s">
        <v>3</v>
      </c>
      <c r="F5" s="159" t="s">
        <v>4</v>
      </c>
    </row>
    <row r="6" spans="1:6">
      <c r="A6" s="125">
        <v>1</v>
      </c>
      <c r="B6" s="127" t="s">
        <v>131</v>
      </c>
      <c r="C6" s="127" t="s">
        <v>53</v>
      </c>
      <c r="D6" s="128" t="s">
        <v>5</v>
      </c>
      <c r="E6" s="128" t="s">
        <v>6</v>
      </c>
      <c r="F6" s="128" t="s">
        <v>132</v>
      </c>
    </row>
    <row r="7" spans="1:6">
      <c r="A7" s="186" t="s">
        <v>133</v>
      </c>
      <c r="B7" s="129"/>
      <c r="C7" s="129"/>
      <c r="D7" s="130">
        <f>D8+D23+D28+D48+D56+D79+D103+D120+D145+D156+D165+D179+D197+D210+D218+D223+D230+D251+D254+D257+D261+D265</f>
        <v>133407718.27</v>
      </c>
      <c r="E7" s="130">
        <f>E8+E23+E28+E48+E56+E79+E103+E120+E145+E156+E165+E179+E197+E210+E218+E223+E230+E251+E254+E257+E261+E265</f>
        <v>54125648.030000001</v>
      </c>
      <c r="F7" s="130">
        <f>D7-E7</f>
        <v>79282070.239999995</v>
      </c>
    </row>
    <row r="8" spans="1:6" ht="55.2">
      <c r="A8" s="187" t="s">
        <v>287</v>
      </c>
      <c r="B8" s="143" t="s">
        <v>288</v>
      </c>
      <c r="C8" s="154"/>
      <c r="D8" s="141">
        <f>D9</f>
        <v>721790</v>
      </c>
      <c r="E8" s="141">
        <f t="shared" ref="E8:F8" si="0">E9</f>
        <v>295650.59999999998</v>
      </c>
      <c r="F8" s="141">
        <f t="shared" si="0"/>
        <v>426139.4</v>
      </c>
    </row>
    <row r="9" spans="1:6" ht="39.6">
      <c r="A9" s="188" t="s">
        <v>289</v>
      </c>
      <c r="B9" s="138" t="s">
        <v>290</v>
      </c>
      <c r="C9" s="154"/>
      <c r="D9" s="139">
        <f>D10+D17+D20</f>
        <v>721790</v>
      </c>
      <c r="E9" s="139">
        <f>E10+E17+E20</f>
        <v>295650.59999999998</v>
      </c>
      <c r="F9" s="139">
        <f>D9-E9</f>
        <v>426139.4</v>
      </c>
    </row>
    <row r="10" spans="1:6" ht="39.6">
      <c r="A10" s="145" t="s">
        <v>291</v>
      </c>
      <c r="B10" s="138" t="s">
        <v>292</v>
      </c>
      <c r="C10" s="154"/>
      <c r="D10" s="139">
        <f>D11+D13+D15</f>
        <v>476790</v>
      </c>
      <c r="E10" s="139">
        <f t="shared" ref="E10:F10" si="1">E11+E13+E15</f>
        <v>205650.6</v>
      </c>
      <c r="F10" s="139">
        <f t="shared" si="1"/>
        <v>271139.40000000002</v>
      </c>
    </row>
    <row r="11" spans="1:6" ht="26.4">
      <c r="A11" s="179" t="s">
        <v>175</v>
      </c>
      <c r="B11" s="131" t="s">
        <v>292</v>
      </c>
      <c r="C11" s="147" t="s">
        <v>149</v>
      </c>
      <c r="D11" s="139">
        <f>D12</f>
        <v>115790</v>
      </c>
      <c r="E11" s="139">
        <f>E12</f>
        <v>87049.600000000006</v>
      </c>
      <c r="F11" s="139">
        <f>F12</f>
        <v>28740.399999999994</v>
      </c>
    </row>
    <row r="12" spans="1:6" ht="26.4">
      <c r="A12" s="179" t="s">
        <v>150</v>
      </c>
      <c r="B12" s="131" t="s">
        <v>292</v>
      </c>
      <c r="C12" s="147" t="s">
        <v>151</v>
      </c>
      <c r="D12" s="134">
        <f>'Расходы_ведомств структура'!F277</f>
        <v>115790</v>
      </c>
      <c r="E12" s="134">
        <f>'Расходы_ведомств структура'!G277</f>
        <v>87049.600000000006</v>
      </c>
      <c r="F12" s="133">
        <f>D12-E12</f>
        <v>28740.399999999994</v>
      </c>
    </row>
    <row r="13" spans="1:6">
      <c r="A13" s="189" t="s">
        <v>182</v>
      </c>
      <c r="B13" s="131" t="s">
        <v>292</v>
      </c>
      <c r="C13" s="147" t="s">
        <v>183</v>
      </c>
      <c r="D13" s="133">
        <f>D14</f>
        <v>111000</v>
      </c>
      <c r="E13" s="133">
        <f>E14</f>
        <v>48601</v>
      </c>
      <c r="F13" s="133">
        <f>F14</f>
        <v>62399</v>
      </c>
    </row>
    <row r="14" spans="1:6">
      <c r="A14" s="189" t="s">
        <v>184</v>
      </c>
      <c r="B14" s="131" t="s">
        <v>292</v>
      </c>
      <c r="C14" s="147" t="s">
        <v>185</v>
      </c>
      <c r="D14" s="134">
        <f>'Расходы_ведомств структура'!F279</f>
        <v>111000</v>
      </c>
      <c r="E14" s="134">
        <f>'Расходы_ведомств структура'!G279</f>
        <v>48601</v>
      </c>
      <c r="F14" s="133">
        <f>D14-E14</f>
        <v>62399</v>
      </c>
    </row>
    <row r="15" spans="1:6">
      <c r="A15" s="189" t="s">
        <v>152</v>
      </c>
      <c r="B15" s="131" t="s">
        <v>292</v>
      </c>
      <c r="C15" s="147" t="s">
        <v>153</v>
      </c>
      <c r="D15" s="133">
        <f>D16</f>
        <v>250000</v>
      </c>
      <c r="E15" s="133">
        <f>E16</f>
        <v>70000</v>
      </c>
      <c r="F15" s="133">
        <f>D15-E15</f>
        <v>180000</v>
      </c>
    </row>
    <row r="16" spans="1:6">
      <c r="A16" s="179" t="s">
        <v>293</v>
      </c>
      <c r="B16" s="131" t="s">
        <v>292</v>
      </c>
      <c r="C16" s="147" t="s">
        <v>294</v>
      </c>
      <c r="D16" s="134">
        <f>'Расходы_ведомств структура'!F41</f>
        <v>250000</v>
      </c>
      <c r="E16" s="134">
        <f>'Расходы_ведомств структура'!G41</f>
        <v>70000</v>
      </c>
      <c r="F16" s="133">
        <f>D16-E16</f>
        <v>180000</v>
      </c>
    </row>
    <row r="17" spans="1:6" ht="39.6">
      <c r="A17" s="145" t="s">
        <v>295</v>
      </c>
      <c r="B17" s="138" t="s">
        <v>296</v>
      </c>
      <c r="C17" s="149"/>
      <c r="D17" s="139">
        <f t="shared" ref="D17:F18" si="2">D18</f>
        <v>155000</v>
      </c>
      <c r="E17" s="139">
        <f t="shared" si="2"/>
        <v>0</v>
      </c>
      <c r="F17" s="139">
        <f t="shared" si="2"/>
        <v>155000</v>
      </c>
    </row>
    <row r="18" spans="1:6" ht="26.4">
      <c r="A18" s="189" t="s">
        <v>175</v>
      </c>
      <c r="B18" s="138" t="s">
        <v>296</v>
      </c>
      <c r="C18" s="149" t="s">
        <v>149</v>
      </c>
      <c r="D18" s="139">
        <f t="shared" si="2"/>
        <v>155000</v>
      </c>
      <c r="E18" s="139">
        <f t="shared" si="2"/>
        <v>0</v>
      </c>
      <c r="F18" s="139">
        <f t="shared" si="2"/>
        <v>155000</v>
      </c>
    </row>
    <row r="19" spans="1:6" ht="26.4">
      <c r="A19" s="189" t="s">
        <v>150</v>
      </c>
      <c r="B19" s="138" t="s">
        <v>296</v>
      </c>
      <c r="C19" s="149" t="s">
        <v>151</v>
      </c>
      <c r="D19" s="140">
        <f>'Расходы_ведомств структура'!F282</f>
        <v>155000</v>
      </c>
      <c r="E19" s="140">
        <f>'Расходы_ведомств структура'!G282</f>
        <v>0</v>
      </c>
      <c r="F19" s="133">
        <f>D19-E19</f>
        <v>155000</v>
      </c>
    </row>
    <row r="20" spans="1:6" ht="132">
      <c r="A20" s="156" t="s">
        <v>297</v>
      </c>
      <c r="B20" s="138" t="s">
        <v>298</v>
      </c>
      <c r="C20" s="155"/>
      <c r="D20" s="144">
        <f>D21</f>
        <v>90000</v>
      </c>
      <c r="E20" s="144">
        <f t="shared" ref="E20:F20" si="3">E21</f>
        <v>90000</v>
      </c>
      <c r="F20" s="144">
        <f t="shared" si="3"/>
        <v>0</v>
      </c>
    </row>
    <row r="21" spans="1:6">
      <c r="A21" s="189" t="s">
        <v>299</v>
      </c>
      <c r="B21" s="138" t="s">
        <v>298</v>
      </c>
      <c r="C21" s="155" t="s">
        <v>300</v>
      </c>
      <c r="D21" s="144">
        <f>D22</f>
        <v>90000</v>
      </c>
      <c r="E21" s="144">
        <f t="shared" ref="E21:F21" si="4">E22</f>
        <v>90000</v>
      </c>
      <c r="F21" s="144">
        <f t="shared" si="4"/>
        <v>0</v>
      </c>
    </row>
    <row r="22" spans="1:6">
      <c r="A22" s="189" t="s">
        <v>301</v>
      </c>
      <c r="B22" s="138" t="s">
        <v>298</v>
      </c>
      <c r="C22" s="149" t="s">
        <v>302</v>
      </c>
      <c r="D22" s="140">
        <f>'Расходы_ведомств структура'!F271</f>
        <v>90000</v>
      </c>
      <c r="E22" s="140">
        <f>'Расходы_ведомств структура'!G271</f>
        <v>90000</v>
      </c>
      <c r="F22" s="133">
        <f>D22-E22</f>
        <v>0</v>
      </c>
    </row>
    <row r="23" spans="1:6">
      <c r="A23" s="187" t="s">
        <v>65</v>
      </c>
      <c r="B23" s="143" t="s">
        <v>305</v>
      </c>
      <c r="C23" s="149"/>
      <c r="D23" s="141">
        <f>D24</f>
        <v>300000</v>
      </c>
      <c r="E23" s="141">
        <f t="shared" ref="E23:F26" si="5">E24</f>
        <v>0</v>
      </c>
      <c r="F23" s="141">
        <f t="shared" si="5"/>
        <v>300000</v>
      </c>
    </row>
    <row r="24" spans="1:6" ht="39.6">
      <c r="A24" s="188" t="s">
        <v>66</v>
      </c>
      <c r="B24" s="138" t="s">
        <v>306</v>
      </c>
      <c r="C24" s="149"/>
      <c r="D24" s="139">
        <f>D25</f>
        <v>300000</v>
      </c>
      <c r="E24" s="139">
        <f t="shared" si="5"/>
        <v>0</v>
      </c>
      <c r="F24" s="139">
        <f t="shared" si="5"/>
        <v>300000</v>
      </c>
    </row>
    <row r="25" spans="1:6" ht="39.6">
      <c r="A25" s="145" t="s">
        <v>307</v>
      </c>
      <c r="B25" s="138" t="s">
        <v>308</v>
      </c>
      <c r="C25" s="149"/>
      <c r="D25" s="139">
        <f>D26</f>
        <v>300000</v>
      </c>
      <c r="E25" s="139">
        <f t="shared" si="5"/>
        <v>0</v>
      </c>
      <c r="F25" s="139">
        <f t="shared" si="5"/>
        <v>300000</v>
      </c>
    </row>
    <row r="26" spans="1:6" ht="26.4">
      <c r="A26" s="189" t="s">
        <v>175</v>
      </c>
      <c r="B26" s="138" t="s">
        <v>308</v>
      </c>
      <c r="C26" s="149" t="s">
        <v>149</v>
      </c>
      <c r="D26" s="139">
        <f>D27</f>
        <v>300000</v>
      </c>
      <c r="E26" s="139">
        <f t="shared" si="5"/>
        <v>0</v>
      </c>
      <c r="F26" s="139">
        <f t="shared" si="5"/>
        <v>300000</v>
      </c>
    </row>
    <row r="27" spans="1:6" ht="26.4">
      <c r="A27" s="189" t="s">
        <v>150</v>
      </c>
      <c r="B27" s="138" t="s">
        <v>308</v>
      </c>
      <c r="C27" s="149" t="s">
        <v>151</v>
      </c>
      <c r="D27" s="140">
        <f>'Расходы_ведомств структура'!F287</f>
        <v>300000</v>
      </c>
      <c r="E27" s="140">
        <f>'Расходы_ведомств структура'!G283</f>
        <v>0</v>
      </c>
      <c r="F27" s="133">
        <f>D27-E27</f>
        <v>300000</v>
      </c>
    </row>
    <row r="28" spans="1:6" ht="27.6">
      <c r="A28" s="187" t="s">
        <v>59</v>
      </c>
      <c r="B28" s="152" t="s">
        <v>233</v>
      </c>
      <c r="C28" s="147"/>
      <c r="D28" s="132">
        <f>D29+D41</f>
        <v>9542274.1999999993</v>
      </c>
      <c r="E28" s="132">
        <f>E29+E41</f>
        <v>3459175.73</v>
      </c>
      <c r="F28" s="132">
        <f t="shared" ref="F28:F47" si="6">D28-E28</f>
        <v>6083098.4699999988</v>
      </c>
    </row>
    <row r="29" spans="1:6" ht="26.4">
      <c r="A29" s="188" t="s">
        <v>56</v>
      </c>
      <c r="B29" s="131" t="s">
        <v>234</v>
      </c>
      <c r="C29" s="147"/>
      <c r="D29" s="133">
        <f>D30+D33+D36</f>
        <v>4056984.9</v>
      </c>
      <c r="E29" s="133">
        <f>E30+E33+E36</f>
        <v>3419168.73</v>
      </c>
      <c r="F29" s="133">
        <f t="shared" si="6"/>
        <v>637816.16999999993</v>
      </c>
    </row>
    <row r="30" spans="1:6" ht="66">
      <c r="A30" s="145" t="s">
        <v>235</v>
      </c>
      <c r="B30" s="131" t="s">
        <v>236</v>
      </c>
      <c r="C30" s="151"/>
      <c r="D30" s="133">
        <f>D31</f>
        <v>1350838.34</v>
      </c>
      <c r="E30" s="133">
        <f t="shared" ref="E30:E31" si="7">E31</f>
        <v>808598.19</v>
      </c>
      <c r="F30" s="133">
        <f t="shared" si="6"/>
        <v>542240.15000000014</v>
      </c>
    </row>
    <row r="31" spans="1:6" ht="26.4">
      <c r="A31" s="189" t="s">
        <v>175</v>
      </c>
      <c r="B31" s="131" t="s">
        <v>236</v>
      </c>
      <c r="C31" s="147" t="s">
        <v>149</v>
      </c>
      <c r="D31" s="133">
        <f>D32</f>
        <v>1350838.34</v>
      </c>
      <c r="E31" s="133">
        <f t="shared" si="7"/>
        <v>808598.19</v>
      </c>
      <c r="F31" s="133">
        <f t="shared" si="6"/>
        <v>542240.15000000014</v>
      </c>
    </row>
    <row r="32" spans="1:6" ht="26.4">
      <c r="A32" s="189" t="s">
        <v>150</v>
      </c>
      <c r="B32" s="131" t="s">
        <v>236</v>
      </c>
      <c r="C32" s="147" t="s">
        <v>151</v>
      </c>
      <c r="D32" s="134">
        <f>'Расходы_ведомств структура'!F151</f>
        <v>1350838.34</v>
      </c>
      <c r="E32" s="134">
        <f>'Расходы_ведомств структура'!G151</f>
        <v>808598.19</v>
      </c>
      <c r="F32" s="133">
        <f t="shared" si="6"/>
        <v>542240.15000000014</v>
      </c>
    </row>
    <row r="33" spans="1:6" ht="39.6">
      <c r="A33" s="145" t="s">
        <v>237</v>
      </c>
      <c r="B33" s="135" t="s">
        <v>238</v>
      </c>
      <c r="C33" s="148"/>
      <c r="D33" s="137">
        <f t="shared" ref="D33:E46" si="8">D34</f>
        <v>810570.54</v>
      </c>
      <c r="E33" s="137">
        <f t="shared" si="8"/>
        <v>810570.54</v>
      </c>
      <c r="F33" s="133">
        <f t="shared" si="6"/>
        <v>0</v>
      </c>
    </row>
    <row r="34" spans="1:6">
      <c r="A34" s="189" t="s">
        <v>152</v>
      </c>
      <c r="B34" s="135" t="s">
        <v>238</v>
      </c>
      <c r="C34" s="148" t="s">
        <v>153</v>
      </c>
      <c r="D34" s="137">
        <f t="shared" si="8"/>
        <v>810570.54</v>
      </c>
      <c r="E34" s="137">
        <f t="shared" si="8"/>
        <v>810570.54</v>
      </c>
      <c r="F34" s="133">
        <f t="shared" si="6"/>
        <v>0</v>
      </c>
    </row>
    <row r="35" spans="1:6" ht="52.8">
      <c r="A35" s="189" t="s">
        <v>239</v>
      </c>
      <c r="B35" s="135" t="s">
        <v>238</v>
      </c>
      <c r="C35" s="148" t="s">
        <v>240</v>
      </c>
      <c r="D35" s="134">
        <f>'Расходы_ведомств структура'!F162</f>
        <v>810570.54</v>
      </c>
      <c r="E35" s="134">
        <f>'Расходы_ведомств структура'!G162</f>
        <v>810570.54</v>
      </c>
      <c r="F35" s="133">
        <f t="shared" si="6"/>
        <v>0</v>
      </c>
    </row>
    <row r="36" spans="1:6" ht="39.6">
      <c r="A36" s="179" t="s">
        <v>396</v>
      </c>
      <c r="B36" s="83" t="s">
        <v>395</v>
      </c>
      <c r="C36" s="148"/>
      <c r="D36" s="137">
        <f>D37+D39</f>
        <v>1895576.02</v>
      </c>
      <c r="E36" s="137">
        <f>E37+E39</f>
        <v>1800000</v>
      </c>
      <c r="F36" s="133">
        <f t="shared" si="6"/>
        <v>95576.020000000019</v>
      </c>
    </row>
    <row r="37" spans="1:6" ht="26.4">
      <c r="A37" s="189" t="s">
        <v>175</v>
      </c>
      <c r="B37" s="83" t="s">
        <v>395</v>
      </c>
      <c r="C37" s="148" t="s">
        <v>149</v>
      </c>
      <c r="D37" s="137">
        <f t="shared" si="8"/>
        <v>95576.02</v>
      </c>
      <c r="E37" s="137">
        <f t="shared" si="8"/>
        <v>0</v>
      </c>
      <c r="F37" s="133">
        <f t="shared" si="6"/>
        <v>95576.02</v>
      </c>
    </row>
    <row r="38" spans="1:6" ht="30" customHeight="1">
      <c r="A38" s="189" t="s">
        <v>150</v>
      </c>
      <c r="B38" s="83" t="s">
        <v>395</v>
      </c>
      <c r="C38" s="148" t="s">
        <v>151</v>
      </c>
      <c r="D38" s="134">
        <f>'Расходы_ведомств структура'!F165</f>
        <v>95576.02</v>
      </c>
      <c r="E38" s="134">
        <f>'Расходы_ведомств структура'!G165</f>
        <v>0</v>
      </c>
      <c r="F38" s="133">
        <f t="shared" si="6"/>
        <v>95576.02</v>
      </c>
    </row>
    <row r="39" spans="1:6">
      <c r="A39" s="189" t="s">
        <v>152</v>
      </c>
      <c r="B39" s="83" t="s">
        <v>395</v>
      </c>
      <c r="C39" s="148" t="s">
        <v>153</v>
      </c>
      <c r="D39" s="137">
        <f t="shared" si="8"/>
        <v>1800000</v>
      </c>
      <c r="E39" s="137">
        <f t="shared" si="8"/>
        <v>1800000</v>
      </c>
      <c r="F39" s="133">
        <f t="shared" si="6"/>
        <v>0</v>
      </c>
    </row>
    <row r="40" spans="1:6" ht="52.8">
      <c r="A40" s="189" t="s">
        <v>239</v>
      </c>
      <c r="B40" s="83" t="s">
        <v>395</v>
      </c>
      <c r="C40" s="148" t="s">
        <v>240</v>
      </c>
      <c r="D40" s="134">
        <f>'Расходы_ведомств структура'!F167</f>
        <v>1800000</v>
      </c>
      <c r="E40" s="134">
        <f>'Расходы_ведомств структура'!G167</f>
        <v>1800000</v>
      </c>
      <c r="F40" s="133">
        <f t="shared" si="6"/>
        <v>0</v>
      </c>
    </row>
    <row r="41" spans="1:6" ht="26.4">
      <c r="A41" s="185" t="s">
        <v>363</v>
      </c>
      <c r="B41" s="83" t="s">
        <v>364</v>
      </c>
      <c r="C41" s="81"/>
      <c r="D41" s="137">
        <f>D42+D45</f>
        <v>5485289.2999999998</v>
      </c>
      <c r="E41" s="137">
        <f>E42+E45</f>
        <v>40007</v>
      </c>
      <c r="F41" s="133">
        <f t="shared" si="6"/>
        <v>5445282.2999999998</v>
      </c>
    </row>
    <row r="42" spans="1:6" ht="39.6">
      <c r="A42" s="185" t="s">
        <v>400</v>
      </c>
      <c r="B42" s="83" t="s">
        <v>399</v>
      </c>
      <c r="C42" s="81"/>
      <c r="D42" s="137">
        <f t="shared" si="8"/>
        <v>4928000</v>
      </c>
      <c r="E42" s="137">
        <f t="shared" si="8"/>
        <v>0</v>
      </c>
      <c r="F42" s="133">
        <f t="shared" si="6"/>
        <v>4928000</v>
      </c>
    </row>
    <row r="43" spans="1:6" ht="26.4">
      <c r="A43" s="179" t="s">
        <v>175</v>
      </c>
      <c r="B43" s="83" t="s">
        <v>399</v>
      </c>
      <c r="C43" s="81" t="s">
        <v>149</v>
      </c>
      <c r="D43" s="137">
        <f t="shared" si="8"/>
        <v>4928000</v>
      </c>
      <c r="E43" s="137">
        <f t="shared" si="8"/>
        <v>0</v>
      </c>
      <c r="F43" s="133">
        <f t="shared" si="6"/>
        <v>4928000</v>
      </c>
    </row>
    <row r="44" spans="1:6" ht="26.4">
      <c r="A44" s="179" t="s">
        <v>150</v>
      </c>
      <c r="B44" s="83" t="s">
        <v>399</v>
      </c>
      <c r="C44" s="81" t="s">
        <v>151</v>
      </c>
      <c r="D44" s="134">
        <f>'Расходы_ведомств структура'!F171</f>
        <v>4928000</v>
      </c>
      <c r="E44" s="134">
        <f>'Расходы_ведомств структура'!G171</f>
        <v>0</v>
      </c>
      <c r="F44" s="133">
        <f t="shared" si="6"/>
        <v>4928000</v>
      </c>
    </row>
    <row r="45" spans="1:6" ht="26.4">
      <c r="A45" s="74" t="s">
        <v>362</v>
      </c>
      <c r="B45" s="83" t="s">
        <v>361</v>
      </c>
      <c r="C45" s="81"/>
      <c r="D45" s="137">
        <f t="shared" si="8"/>
        <v>557289.30000000005</v>
      </c>
      <c r="E45" s="137">
        <f t="shared" si="8"/>
        <v>40007</v>
      </c>
      <c r="F45" s="133">
        <f t="shared" si="6"/>
        <v>517282.30000000005</v>
      </c>
    </row>
    <row r="46" spans="1:6" ht="26.4">
      <c r="A46" s="179" t="s">
        <v>175</v>
      </c>
      <c r="B46" s="83" t="s">
        <v>361</v>
      </c>
      <c r="C46" s="81" t="s">
        <v>149</v>
      </c>
      <c r="D46" s="137">
        <f t="shared" si="8"/>
        <v>557289.30000000005</v>
      </c>
      <c r="E46" s="137">
        <f t="shared" si="8"/>
        <v>40007</v>
      </c>
      <c r="F46" s="133">
        <f t="shared" si="6"/>
        <v>517282.30000000005</v>
      </c>
    </row>
    <row r="47" spans="1:6" ht="26.4">
      <c r="A47" s="179" t="s">
        <v>150</v>
      </c>
      <c r="B47" s="83" t="s">
        <v>361</v>
      </c>
      <c r="C47" s="81" t="s">
        <v>151</v>
      </c>
      <c r="D47" s="134">
        <f>'Расходы_ведомств структура'!F174</f>
        <v>557289.30000000005</v>
      </c>
      <c r="E47" s="134">
        <f>'Расходы_ведомств структура'!G174</f>
        <v>40007</v>
      </c>
      <c r="F47" s="133">
        <f t="shared" si="6"/>
        <v>517282.30000000005</v>
      </c>
    </row>
    <row r="48" spans="1:6" ht="41.4">
      <c r="A48" s="187" t="s">
        <v>167</v>
      </c>
      <c r="B48" s="143" t="s">
        <v>168</v>
      </c>
      <c r="C48" s="149"/>
      <c r="D48" s="141">
        <f>D49</f>
        <v>4380585.04</v>
      </c>
      <c r="E48" s="141">
        <f>E49</f>
        <v>2278431.6</v>
      </c>
      <c r="F48" s="141">
        <f>F49</f>
        <v>2102153.44</v>
      </c>
    </row>
    <row r="49" spans="1:6" ht="39.6">
      <c r="A49" s="188" t="s">
        <v>169</v>
      </c>
      <c r="B49" s="138" t="s">
        <v>170</v>
      </c>
      <c r="C49" s="149"/>
      <c r="D49" s="139">
        <f>D50+D53</f>
        <v>4380585.04</v>
      </c>
      <c r="E49" s="139">
        <f t="shared" ref="E49:F49" si="9">E50+E53</f>
        <v>2278431.6</v>
      </c>
      <c r="F49" s="139">
        <f t="shared" si="9"/>
        <v>2102153.44</v>
      </c>
    </row>
    <row r="50" spans="1:6" ht="39.6">
      <c r="A50" s="145" t="s">
        <v>171</v>
      </c>
      <c r="B50" s="138" t="s">
        <v>172</v>
      </c>
      <c r="C50" s="149"/>
      <c r="D50" s="139">
        <f t="shared" ref="D50:F51" si="10">D51</f>
        <v>3990585.04</v>
      </c>
      <c r="E50" s="139">
        <f t="shared" si="10"/>
        <v>2039852.25</v>
      </c>
      <c r="F50" s="139">
        <f t="shared" si="10"/>
        <v>1950732.79</v>
      </c>
    </row>
    <row r="51" spans="1:6" ht="66">
      <c r="A51" s="189" t="s">
        <v>38</v>
      </c>
      <c r="B51" s="138" t="s">
        <v>172</v>
      </c>
      <c r="C51" s="149" t="s">
        <v>139</v>
      </c>
      <c r="D51" s="139">
        <f t="shared" si="10"/>
        <v>3990585.04</v>
      </c>
      <c r="E51" s="139">
        <f t="shared" si="10"/>
        <v>2039852.25</v>
      </c>
      <c r="F51" s="139">
        <f t="shared" si="10"/>
        <v>1950732.79</v>
      </c>
    </row>
    <row r="52" spans="1:6" ht="26.4">
      <c r="A52" s="189" t="s">
        <v>140</v>
      </c>
      <c r="B52" s="138" t="s">
        <v>172</v>
      </c>
      <c r="C52" s="149" t="s">
        <v>141</v>
      </c>
      <c r="D52" s="140">
        <f>'Расходы_ведомств структура'!F46</f>
        <v>3990585.04</v>
      </c>
      <c r="E52" s="140">
        <f>'Расходы_ведомств структура'!G46</f>
        <v>2039852.25</v>
      </c>
      <c r="F52" s="133">
        <f>D52-E52</f>
        <v>1950732.79</v>
      </c>
    </row>
    <row r="53" spans="1:6" ht="39.6">
      <c r="A53" s="145" t="s">
        <v>173</v>
      </c>
      <c r="B53" s="131" t="s">
        <v>174</v>
      </c>
      <c r="C53" s="147"/>
      <c r="D53" s="133">
        <f>D54</f>
        <v>390000</v>
      </c>
      <c r="E53" s="133">
        <f t="shared" ref="E53:F54" si="11">E54</f>
        <v>238579.35</v>
      </c>
      <c r="F53" s="133">
        <f t="shared" si="11"/>
        <v>151420.65</v>
      </c>
    </row>
    <row r="54" spans="1:6" ht="26.4">
      <c r="A54" s="189" t="s">
        <v>175</v>
      </c>
      <c r="B54" s="131" t="s">
        <v>174</v>
      </c>
      <c r="C54" s="147" t="s">
        <v>149</v>
      </c>
      <c r="D54" s="133">
        <f>D55</f>
        <v>390000</v>
      </c>
      <c r="E54" s="133">
        <f t="shared" si="11"/>
        <v>238579.35</v>
      </c>
      <c r="F54" s="133">
        <f t="shared" si="11"/>
        <v>151420.65</v>
      </c>
    </row>
    <row r="55" spans="1:6" ht="26.4">
      <c r="A55" s="189" t="s">
        <v>150</v>
      </c>
      <c r="B55" s="131" t="s">
        <v>174</v>
      </c>
      <c r="C55" s="147" t="s">
        <v>151</v>
      </c>
      <c r="D55" s="134">
        <f>'Расходы_ведомств структура'!F49</f>
        <v>390000</v>
      </c>
      <c r="E55" s="134">
        <f>'Расходы_ведомств структура'!G49</f>
        <v>238579.35</v>
      </c>
      <c r="F55" s="133">
        <f>D55-E55</f>
        <v>151420.65</v>
      </c>
    </row>
    <row r="56" spans="1:6" ht="55.2">
      <c r="A56" s="187" t="s">
        <v>160</v>
      </c>
      <c r="B56" s="152" t="s">
        <v>161</v>
      </c>
      <c r="C56" s="149"/>
      <c r="D56" s="141">
        <f>D57</f>
        <v>2058022.7899999998</v>
      </c>
      <c r="E56" s="141">
        <f t="shared" ref="E56" si="12">E57</f>
        <v>792324.47</v>
      </c>
      <c r="F56" s="141">
        <f>D56-E56</f>
        <v>1265698.3199999998</v>
      </c>
    </row>
    <row r="57" spans="1:6" ht="39.6">
      <c r="A57" s="188" t="s">
        <v>51</v>
      </c>
      <c r="B57" s="131" t="s">
        <v>162</v>
      </c>
      <c r="C57" s="149"/>
      <c r="D57" s="139">
        <f>D58+D61+D64+D69+D74</f>
        <v>2058022.7899999998</v>
      </c>
      <c r="E57" s="139">
        <f>E58+E61+E64+E69+E74</f>
        <v>792324.47</v>
      </c>
      <c r="F57" s="139">
        <f>D57-E57</f>
        <v>1265698.3199999998</v>
      </c>
    </row>
    <row r="58" spans="1:6">
      <c r="A58" s="145" t="s">
        <v>163</v>
      </c>
      <c r="B58" s="131" t="s">
        <v>164</v>
      </c>
      <c r="C58" s="149"/>
      <c r="D58" s="139">
        <f>D59</f>
        <v>200000</v>
      </c>
      <c r="E58" s="139">
        <f t="shared" ref="E58:E59" si="13">E59</f>
        <v>0</v>
      </c>
      <c r="F58" s="139">
        <f t="shared" ref="F58:F78" si="14">D58-E58</f>
        <v>200000</v>
      </c>
    </row>
    <row r="59" spans="1:6">
      <c r="A59" s="189" t="s">
        <v>152</v>
      </c>
      <c r="B59" s="131" t="s">
        <v>164</v>
      </c>
      <c r="C59" s="149" t="s">
        <v>153</v>
      </c>
      <c r="D59" s="139">
        <f>D60</f>
        <v>200000</v>
      </c>
      <c r="E59" s="139">
        <f t="shared" si="13"/>
        <v>0</v>
      </c>
      <c r="F59" s="139">
        <f t="shared" si="14"/>
        <v>200000</v>
      </c>
    </row>
    <row r="60" spans="1:6">
      <c r="A60" s="189" t="s">
        <v>165</v>
      </c>
      <c r="B60" s="131" t="s">
        <v>164</v>
      </c>
      <c r="C60" s="149" t="s">
        <v>166</v>
      </c>
      <c r="D60" s="140">
        <f>'Расходы_ведомств структура'!F35</f>
        <v>200000</v>
      </c>
      <c r="E60" s="140">
        <f>'Расходы_ведомств структура'!G35</f>
        <v>0</v>
      </c>
      <c r="F60" s="139">
        <f t="shared" si="14"/>
        <v>200000</v>
      </c>
    </row>
    <row r="61" spans="1:6" ht="26.4">
      <c r="A61" s="145" t="s">
        <v>214</v>
      </c>
      <c r="B61" s="131" t="s">
        <v>215</v>
      </c>
      <c r="C61" s="147"/>
      <c r="D61" s="133">
        <f>D62</f>
        <v>272167.90999999997</v>
      </c>
      <c r="E61" s="133">
        <f t="shared" ref="E61:E62" si="15">E62</f>
        <v>131223.48000000001</v>
      </c>
      <c r="F61" s="139">
        <f t="shared" si="14"/>
        <v>140944.42999999996</v>
      </c>
    </row>
    <row r="62" spans="1:6" ht="26.4">
      <c r="A62" s="189" t="s">
        <v>175</v>
      </c>
      <c r="B62" s="131" t="s">
        <v>215</v>
      </c>
      <c r="C62" s="147" t="s">
        <v>149</v>
      </c>
      <c r="D62" s="133">
        <f>D63</f>
        <v>272167.90999999997</v>
      </c>
      <c r="E62" s="133">
        <f t="shared" si="15"/>
        <v>131223.48000000001</v>
      </c>
      <c r="F62" s="139">
        <f t="shared" si="14"/>
        <v>140944.42999999996</v>
      </c>
    </row>
    <row r="63" spans="1:6" ht="26.4">
      <c r="A63" s="189" t="s">
        <v>150</v>
      </c>
      <c r="B63" s="131" t="s">
        <v>215</v>
      </c>
      <c r="C63" s="147" t="s">
        <v>151</v>
      </c>
      <c r="D63" s="134">
        <f>'Расходы_ведомств структура'!F104</f>
        <v>272167.90999999997</v>
      </c>
      <c r="E63" s="134">
        <f>'Расходы_ведомств структура'!G104</f>
        <v>131223.48000000001</v>
      </c>
      <c r="F63" s="139">
        <f t="shared" si="14"/>
        <v>140944.42999999996</v>
      </c>
    </row>
    <row r="64" spans="1:6">
      <c r="A64" s="145" t="s">
        <v>216</v>
      </c>
      <c r="B64" s="138" t="s">
        <v>217</v>
      </c>
      <c r="C64" s="149"/>
      <c r="D64" s="139">
        <f>D65+D67</f>
        <v>1288095.8799999999</v>
      </c>
      <c r="E64" s="139">
        <f>E65+E67</f>
        <v>574270.99</v>
      </c>
      <c r="F64" s="139">
        <f t="shared" si="14"/>
        <v>713824.8899999999</v>
      </c>
    </row>
    <row r="65" spans="1:6" ht="66">
      <c r="A65" s="189" t="s">
        <v>38</v>
      </c>
      <c r="B65" s="138" t="s">
        <v>217</v>
      </c>
      <c r="C65" s="149" t="s">
        <v>139</v>
      </c>
      <c r="D65" s="139">
        <f>D66</f>
        <v>1284344.8799999999</v>
      </c>
      <c r="E65" s="139">
        <f t="shared" ref="E65" si="16">E66</f>
        <v>570519.99</v>
      </c>
      <c r="F65" s="139">
        <f t="shared" si="14"/>
        <v>713824.8899999999</v>
      </c>
    </row>
    <row r="66" spans="1:6" ht="26.4">
      <c r="A66" s="189" t="s">
        <v>140</v>
      </c>
      <c r="B66" s="138" t="s">
        <v>217</v>
      </c>
      <c r="C66" s="149" t="s">
        <v>141</v>
      </c>
      <c r="D66" s="140">
        <f>'Расходы_ведомств структура'!F107</f>
        <v>1284344.8799999999</v>
      </c>
      <c r="E66" s="140">
        <f>'Расходы_ведомств структура'!G107</f>
        <v>570519.99</v>
      </c>
      <c r="F66" s="139">
        <f t="shared" si="14"/>
        <v>713824.8899999999</v>
      </c>
    </row>
    <row r="67" spans="1:6" ht="26.4">
      <c r="A67" s="189" t="s">
        <v>175</v>
      </c>
      <c r="B67" s="138" t="s">
        <v>217</v>
      </c>
      <c r="C67" s="147" t="s">
        <v>149</v>
      </c>
      <c r="D67" s="139">
        <f t="shared" ref="D67:E67" si="17">D68</f>
        <v>3751</v>
      </c>
      <c r="E67" s="139">
        <f t="shared" si="17"/>
        <v>3751</v>
      </c>
      <c r="F67" s="139">
        <f t="shared" si="14"/>
        <v>0</v>
      </c>
    </row>
    <row r="68" spans="1:6" ht="26.4">
      <c r="A68" s="189" t="s">
        <v>150</v>
      </c>
      <c r="B68" s="138" t="s">
        <v>217</v>
      </c>
      <c r="C68" s="147" t="s">
        <v>151</v>
      </c>
      <c r="D68" s="140">
        <f>'Расходы_ведомств структура'!F109</f>
        <v>3751</v>
      </c>
      <c r="E68" s="140">
        <f>'Расходы_ведомств структура'!G109</f>
        <v>3751</v>
      </c>
      <c r="F68" s="139">
        <f t="shared" si="14"/>
        <v>0</v>
      </c>
    </row>
    <row r="69" spans="1:6">
      <c r="A69" s="145" t="s">
        <v>218</v>
      </c>
      <c r="B69" s="131" t="s">
        <v>219</v>
      </c>
      <c r="C69" s="147"/>
      <c r="D69" s="133">
        <f>D70+D72</f>
        <v>191000</v>
      </c>
      <c r="E69" s="133">
        <f t="shared" ref="E69" si="18">E70+E72</f>
        <v>86830</v>
      </c>
      <c r="F69" s="139">
        <f t="shared" si="14"/>
        <v>104170</v>
      </c>
    </row>
    <row r="70" spans="1:6" ht="66">
      <c r="A70" s="189" t="s">
        <v>38</v>
      </c>
      <c r="B70" s="138" t="s">
        <v>219</v>
      </c>
      <c r="C70" s="149" t="s">
        <v>139</v>
      </c>
      <c r="D70" s="139">
        <f>D71</f>
        <v>172900</v>
      </c>
      <c r="E70" s="139">
        <f t="shared" ref="E70" si="19">E71</f>
        <v>81330</v>
      </c>
      <c r="F70" s="139">
        <f t="shared" si="14"/>
        <v>91570</v>
      </c>
    </row>
    <row r="71" spans="1:6" ht="26.4">
      <c r="A71" s="189" t="s">
        <v>140</v>
      </c>
      <c r="B71" s="138" t="s">
        <v>219</v>
      </c>
      <c r="C71" s="149" t="s">
        <v>141</v>
      </c>
      <c r="D71" s="140">
        <f>'Расходы_ведомств структура'!F112</f>
        <v>172900</v>
      </c>
      <c r="E71" s="140">
        <f>'Расходы_ведомств структура'!G112</f>
        <v>81330</v>
      </c>
      <c r="F71" s="139">
        <f t="shared" si="14"/>
        <v>91570</v>
      </c>
    </row>
    <row r="72" spans="1:6" ht="26.4">
      <c r="A72" s="189" t="s">
        <v>148</v>
      </c>
      <c r="B72" s="131" t="s">
        <v>219</v>
      </c>
      <c r="C72" s="147" t="s">
        <v>149</v>
      </c>
      <c r="D72" s="133">
        <f>D73</f>
        <v>18100</v>
      </c>
      <c r="E72" s="133">
        <f t="shared" ref="E72" si="20">E73</f>
        <v>5500</v>
      </c>
      <c r="F72" s="139">
        <f t="shared" si="14"/>
        <v>12600</v>
      </c>
    </row>
    <row r="73" spans="1:6" ht="26.4">
      <c r="A73" s="189" t="s">
        <v>150</v>
      </c>
      <c r="B73" s="131" t="s">
        <v>219</v>
      </c>
      <c r="C73" s="147" t="s">
        <v>151</v>
      </c>
      <c r="D73" s="134">
        <f>'Расходы_ведомств структура'!F114</f>
        <v>18100</v>
      </c>
      <c r="E73" s="134">
        <f>'Расходы_ведомств структура'!G114</f>
        <v>5500</v>
      </c>
      <c r="F73" s="139">
        <f t="shared" si="14"/>
        <v>12600</v>
      </c>
    </row>
    <row r="74" spans="1:6" ht="39.6">
      <c r="A74" s="74" t="s">
        <v>354</v>
      </c>
      <c r="B74" s="75" t="s">
        <v>355</v>
      </c>
      <c r="C74" s="178"/>
      <c r="D74" s="133">
        <f>D75+D77</f>
        <v>106759</v>
      </c>
      <c r="E74" s="133">
        <f>E75+E77</f>
        <v>0</v>
      </c>
      <c r="F74" s="139">
        <f t="shared" si="14"/>
        <v>106759</v>
      </c>
    </row>
    <row r="75" spans="1:6" ht="66">
      <c r="A75" s="179" t="s">
        <v>356</v>
      </c>
      <c r="B75" s="75" t="s">
        <v>355</v>
      </c>
      <c r="C75" s="75">
        <v>100</v>
      </c>
      <c r="D75" s="133">
        <f t="shared" ref="D75:E75" si="21">D76</f>
        <v>78120</v>
      </c>
      <c r="E75" s="133">
        <f t="shared" si="21"/>
        <v>0</v>
      </c>
      <c r="F75" s="139">
        <f t="shared" si="14"/>
        <v>78120</v>
      </c>
    </row>
    <row r="76" spans="1:6" ht="26.4">
      <c r="A76" s="179" t="s">
        <v>357</v>
      </c>
      <c r="B76" s="75" t="s">
        <v>355</v>
      </c>
      <c r="C76" s="75">
        <v>120</v>
      </c>
      <c r="D76" s="134">
        <f>'Расходы_ведомств структура'!F120</f>
        <v>78120</v>
      </c>
      <c r="E76" s="134">
        <f>'Расходы_ведомств структура'!G120</f>
        <v>0</v>
      </c>
      <c r="F76" s="139">
        <f t="shared" si="14"/>
        <v>78120</v>
      </c>
    </row>
    <row r="77" spans="1:6" ht="26.4">
      <c r="A77" s="179" t="s">
        <v>175</v>
      </c>
      <c r="B77" s="75" t="s">
        <v>355</v>
      </c>
      <c r="C77" s="75" t="s">
        <v>149</v>
      </c>
      <c r="D77" s="133">
        <f t="shared" ref="D77:E77" si="22">D78</f>
        <v>28639</v>
      </c>
      <c r="E77" s="133">
        <f t="shared" si="22"/>
        <v>0</v>
      </c>
      <c r="F77" s="139">
        <f t="shared" si="14"/>
        <v>28639</v>
      </c>
    </row>
    <row r="78" spans="1:6" ht="26.4">
      <c r="A78" s="179" t="s">
        <v>150</v>
      </c>
      <c r="B78" s="75" t="s">
        <v>355</v>
      </c>
      <c r="C78" s="75" t="s">
        <v>151</v>
      </c>
      <c r="D78" s="134">
        <f>'Расходы_ведомств структура'!F122</f>
        <v>28639</v>
      </c>
      <c r="E78" s="134">
        <f>'Расходы_ведомств структура'!G122</f>
        <v>0</v>
      </c>
      <c r="F78" s="139">
        <f t="shared" si="14"/>
        <v>28639</v>
      </c>
    </row>
    <row r="79" spans="1:6" ht="27.6">
      <c r="A79" s="187" t="s">
        <v>60</v>
      </c>
      <c r="B79" s="138" t="s">
        <v>271</v>
      </c>
      <c r="C79" s="149"/>
      <c r="D79" s="141">
        <f>D80+D95</f>
        <v>13194610</v>
      </c>
      <c r="E79" s="141">
        <f t="shared" ref="E79:F79" si="23">E80+E95</f>
        <v>5659240.669999999</v>
      </c>
      <c r="F79" s="141">
        <f t="shared" si="23"/>
        <v>7535369.330000001</v>
      </c>
    </row>
    <row r="80" spans="1:6" ht="41.4">
      <c r="A80" s="187" t="s">
        <v>61</v>
      </c>
      <c r="B80" s="143" t="s">
        <v>272</v>
      </c>
      <c r="C80" s="150"/>
      <c r="D80" s="141">
        <f>D81</f>
        <v>11872810</v>
      </c>
      <c r="E80" s="141">
        <f t="shared" ref="E80:F80" si="24">E81</f>
        <v>5111072.8599999994</v>
      </c>
      <c r="F80" s="141">
        <f t="shared" si="24"/>
        <v>6761737.1400000006</v>
      </c>
    </row>
    <row r="81" spans="1:6" ht="26.4">
      <c r="A81" s="188" t="s">
        <v>62</v>
      </c>
      <c r="B81" s="138" t="s">
        <v>273</v>
      </c>
      <c r="C81" s="149"/>
      <c r="D81" s="139">
        <f>D82+D89+D92</f>
        <v>11872810</v>
      </c>
      <c r="E81" s="139">
        <f t="shared" ref="E81:F81" si="25">E82+E89+E92</f>
        <v>5111072.8599999994</v>
      </c>
      <c r="F81" s="139">
        <f t="shared" si="25"/>
        <v>6761737.1400000006</v>
      </c>
    </row>
    <row r="82" spans="1:6" ht="26.4">
      <c r="A82" s="145" t="s">
        <v>274</v>
      </c>
      <c r="B82" s="138" t="s">
        <v>275</v>
      </c>
      <c r="C82" s="149"/>
      <c r="D82" s="139">
        <f>D83+D85+D87</f>
        <v>9613638.8200000003</v>
      </c>
      <c r="E82" s="139">
        <f t="shared" ref="E82:F82" si="26">E83+E85+E87</f>
        <v>4900417.9499999993</v>
      </c>
      <c r="F82" s="139">
        <f t="shared" si="26"/>
        <v>4713220.87</v>
      </c>
    </row>
    <row r="83" spans="1:6" ht="66">
      <c r="A83" s="189" t="s">
        <v>38</v>
      </c>
      <c r="B83" s="138" t="s">
        <v>275</v>
      </c>
      <c r="C83" s="149" t="s">
        <v>139</v>
      </c>
      <c r="D83" s="139">
        <f>D84</f>
        <v>7881682</v>
      </c>
      <c r="E83" s="139">
        <f t="shared" ref="E83:F83" si="27">E84</f>
        <v>4069750.77</v>
      </c>
      <c r="F83" s="139">
        <f t="shared" si="27"/>
        <v>3811931.23</v>
      </c>
    </row>
    <row r="84" spans="1:6">
      <c r="A84" s="189" t="s">
        <v>276</v>
      </c>
      <c r="B84" s="138" t="s">
        <v>275</v>
      </c>
      <c r="C84" s="149" t="s">
        <v>277</v>
      </c>
      <c r="D84" s="140">
        <f>'Расходы_ведомств структура'!F246</f>
        <v>7881682</v>
      </c>
      <c r="E84" s="140">
        <f>'Расходы_ведомств структура'!G246</f>
        <v>4069750.77</v>
      </c>
      <c r="F84" s="133">
        <f>D84-E84</f>
        <v>3811931.23</v>
      </c>
    </row>
    <row r="85" spans="1:6" ht="26.4">
      <c r="A85" s="189" t="s">
        <v>175</v>
      </c>
      <c r="B85" s="138" t="s">
        <v>275</v>
      </c>
      <c r="C85" s="149" t="s">
        <v>149</v>
      </c>
      <c r="D85" s="139">
        <f>D86</f>
        <v>1716956.82</v>
      </c>
      <c r="E85" s="139">
        <f t="shared" ref="E85:F85" si="28">E86</f>
        <v>830632.12</v>
      </c>
      <c r="F85" s="139">
        <f t="shared" si="28"/>
        <v>886324.70000000007</v>
      </c>
    </row>
    <row r="86" spans="1:6" ht="26.4">
      <c r="A86" s="189" t="s">
        <v>150</v>
      </c>
      <c r="B86" s="138" t="s">
        <v>275</v>
      </c>
      <c r="C86" s="149" t="s">
        <v>151</v>
      </c>
      <c r="D86" s="140">
        <f>'Расходы_ведомств структура'!F248</f>
        <v>1716956.82</v>
      </c>
      <c r="E86" s="140">
        <f>'Расходы_ведомств структура'!G248</f>
        <v>830632.12</v>
      </c>
      <c r="F86" s="133">
        <f>D86-E86</f>
        <v>886324.70000000007</v>
      </c>
    </row>
    <row r="87" spans="1:6">
      <c r="A87" s="189" t="s">
        <v>152</v>
      </c>
      <c r="B87" s="138" t="s">
        <v>275</v>
      </c>
      <c r="C87" s="149" t="s">
        <v>153</v>
      </c>
      <c r="D87" s="139">
        <f>D88</f>
        <v>15000</v>
      </c>
      <c r="E87" s="139">
        <f t="shared" ref="E87:F87" si="29">E88</f>
        <v>35.06</v>
      </c>
      <c r="F87" s="139">
        <f t="shared" si="29"/>
        <v>14964.94</v>
      </c>
    </row>
    <row r="88" spans="1:6">
      <c r="A88" s="189" t="s">
        <v>154</v>
      </c>
      <c r="B88" s="138" t="s">
        <v>275</v>
      </c>
      <c r="C88" s="149" t="s">
        <v>155</v>
      </c>
      <c r="D88" s="140">
        <f>'Расходы_ведомств структура'!F250</f>
        <v>15000</v>
      </c>
      <c r="E88" s="140">
        <f>'Расходы_ведомств структура'!G250</f>
        <v>35.06</v>
      </c>
      <c r="F88" s="133">
        <f>D88-E88</f>
        <v>14964.94</v>
      </c>
    </row>
    <row r="89" spans="1:6" ht="26.4">
      <c r="A89" s="145" t="s">
        <v>278</v>
      </c>
      <c r="B89" s="138" t="s">
        <v>279</v>
      </c>
      <c r="C89" s="153"/>
      <c r="D89" s="139">
        <f>D90</f>
        <v>2198061.1800000002</v>
      </c>
      <c r="E89" s="139">
        <f t="shared" ref="E89:F90" si="30">E90</f>
        <v>199804.91</v>
      </c>
      <c r="F89" s="139">
        <f t="shared" si="30"/>
        <v>1998256.2700000003</v>
      </c>
    </row>
    <row r="90" spans="1:6" ht="26.4">
      <c r="A90" s="189" t="s">
        <v>175</v>
      </c>
      <c r="B90" s="138" t="s">
        <v>279</v>
      </c>
      <c r="C90" s="149" t="s">
        <v>149</v>
      </c>
      <c r="D90" s="139">
        <f>D91</f>
        <v>2198061.1800000002</v>
      </c>
      <c r="E90" s="139">
        <f t="shared" si="30"/>
        <v>199804.91</v>
      </c>
      <c r="F90" s="139">
        <f t="shared" si="30"/>
        <v>1998256.2700000003</v>
      </c>
    </row>
    <row r="91" spans="1:6" ht="26.4">
      <c r="A91" s="189" t="s">
        <v>150</v>
      </c>
      <c r="B91" s="138" t="s">
        <v>279</v>
      </c>
      <c r="C91" s="149" t="s">
        <v>151</v>
      </c>
      <c r="D91" s="140">
        <f>'Расходы_ведомств структура'!F253</f>
        <v>2198061.1800000002</v>
      </c>
      <c r="E91" s="140">
        <f>'Расходы_ведомств структура'!G253</f>
        <v>199804.91</v>
      </c>
      <c r="F91" s="133">
        <f>D91-E91</f>
        <v>1998256.2700000003</v>
      </c>
    </row>
    <row r="92" spans="1:6" ht="26.4">
      <c r="A92" s="145" t="s">
        <v>280</v>
      </c>
      <c r="B92" s="138" t="s">
        <v>281</v>
      </c>
      <c r="C92" s="149"/>
      <c r="D92" s="139">
        <f>D93</f>
        <v>61110</v>
      </c>
      <c r="E92" s="139">
        <f t="shared" ref="E92:F92" si="31">E93</f>
        <v>10850</v>
      </c>
      <c r="F92" s="139">
        <f t="shared" si="31"/>
        <v>50260</v>
      </c>
    </row>
    <row r="93" spans="1:6" ht="26.4">
      <c r="A93" s="189" t="s">
        <v>175</v>
      </c>
      <c r="B93" s="138" t="s">
        <v>281</v>
      </c>
      <c r="C93" s="149" t="s">
        <v>149</v>
      </c>
      <c r="D93" s="139">
        <f>D94</f>
        <v>61110</v>
      </c>
      <c r="E93" s="139">
        <f t="shared" ref="E93:F93" si="32">E94</f>
        <v>10850</v>
      </c>
      <c r="F93" s="139">
        <f t="shared" si="32"/>
        <v>50260</v>
      </c>
    </row>
    <row r="94" spans="1:6" ht="26.4">
      <c r="A94" s="189" t="s">
        <v>150</v>
      </c>
      <c r="B94" s="138" t="s">
        <v>281</v>
      </c>
      <c r="C94" s="149" t="s">
        <v>151</v>
      </c>
      <c r="D94" s="140">
        <f>'Расходы_ведомств структура'!F256</f>
        <v>61110</v>
      </c>
      <c r="E94" s="140">
        <f>'Расходы_ведомств структура'!G256</f>
        <v>10850</v>
      </c>
      <c r="F94" s="133">
        <f>D94-E94</f>
        <v>50260</v>
      </c>
    </row>
    <row r="95" spans="1:6" ht="41.4">
      <c r="A95" s="187" t="s">
        <v>63</v>
      </c>
      <c r="B95" s="143" t="s">
        <v>282</v>
      </c>
      <c r="C95" s="149"/>
      <c r="D95" s="141">
        <f>D96</f>
        <v>1321800</v>
      </c>
      <c r="E95" s="141">
        <f t="shared" ref="E95:F95" si="33">E96</f>
        <v>548167.80999999994</v>
      </c>
      <c r="F95" s="141">
        <f t="shared" si="33"/>
        <v>773632.19000000006</v>
      </c>
    </row>
    <row r="96" spans="1:6" ht="26.4">
      <c r="A96" s="188" t="s">
        <v>64</v>
      </c>
      <c r="B96" s="138" t="s">
        <v>283</v>
      </c>
      <c r="C96" s="149"/>
      <c r="D96" s="139">
        <f>D97+D100</f>
        <v>1321800</v>
      </c>
      <c r="E96" s="139">
        <f t="shared" ref="E96:F96" si="34">E97+E100</f>
        <v>548167.80999999994</v>
      </c>
      <c r="F96" s="139">
        <f t="shared" si="34"/>
        <v>773632.19000000006</v>
      </c>
    </row>
    <row r="97" spans="1:6" ht="26.4">
      <c r="A97" s="145" t="s">
        <v>274</v>
      </c>
      <c r="B97" s="138" t="s">
        <v>284</v>
      </c>
      <c r="C97" s="149"/>
      <c r="D97" s="139">
        <f>D98</f>
        <v>1171800</v>
      </c>
      <c r="E97" s="139">
        <f t="shared" ref="E97:F98" si="35">E98</f>
        <v>485496.68</v>
      </c>
      <c r="F97" s="139">
        <f t="shared" si="35"/>
        <v>686303.32000000007</v>
      </c>
    </row>
    <row r="98" spans="1:6" ht="66">
      <c r="A98" s="189" t="s">
        <v>38</v>
      </c>
      <c r="B98" s="138" t="s">
        <v>284</v>
      </c>
      <c r="C98" s="148" t="s">
        <v>139</v>
      </c>
      <c r="D98" s="137">
        <f>D99</f>
        <v>1171800</v>
      </c>
      <c r="E98" s="137">
        <f t="shared" si="35"/>
        <v>485496.68</v>
      </c>
      <c r="F98" s="137">
        <f t="shared" si="35"/>
        <v>686303.32000000007</v>
      </c>
    </row>
    <row r="99" spans="1:6">
      <c r="A99" s="189" t="s">
        <v>276</v>
      </c>
      <c r="B99" s="138" t="s">
        <v>284</v>
      </c>
      <c r="C99" s="149" t="s">
        <v>277</v>
      </c>
      <c r="D99" s="140">
        <f>'Расходы_ведомств структура'!F261</f>
        <v>1171800</v>
      </c>
      <c r="E99" s="140">
        <f>'Расходы_ведомств структура'!G261</f>
        <v>485496.68</v>
      </c>
      <c r="F99" s="133">
        <f>D99-E99</f>
        <v>686303.32000000007</v>
      </c>
    </row>
    <row r="100" spans="1:6" ht="26.4">
      <c r="A100" s="145" t="s">
        <v>278</v>
      </c>
      <c r="B100" s="138" t="s">
        <v>285</v>
      </c>
      <c r="C100" s="149"/>
      <c r="D100" s="137">
        <f>D101</f>
        <v>150000</v>
      </c>
      <c r="E100" s="137">
        <f t="shared" ref="E100:F101" si="36">E101</f>
        <v>62671.13</v>
      </c>
      <c r="F100" s="137">
        <f t="shared" si="36"/>
        <v>87328.87</v>
      </c>
    </row>
    <row r="101" spans="1:6" ht="26.4">
      <c r="A101" s="189" t="s">
        <v>175</v>
      </c>
      <c r="B101" s="138" t="s">
        <v>285</v>
      </c>
      <c r="C101" s="149" t="s">
        <v>149</v>
      </c>
      <c r="D101" s="137">
        <f>D102</f>
        <v>150000</v>
      </c>
      <c r="E101" s="137">
        <f t="shared" si="36"/>
        <v>62671.13</v>
      </c>
      <c r="F101" s="137">
        <f t="shared" si="36"/>
        <v>87328.87</v>
      </c>
    </row>
    <row r="102" spans="1:6" ht="26.4">
      <c r="A102" s="189" t="s">
        <v>150</v>
      </c>
      <c r="B102" s="138" t="s">
        <v>285</v>
      </c>
      <c r="C102" s="149" t="s">
        <v>151</v>
      </c>
      <c r="D102" s="140">
        <f>'Расходы_ведомств структура'!F264</f>
        <v>150000</v>
      </c>
      <c r="E102" s="140">
        <f>'Расходы_ведомств структура'!G264</f>
        <v>62671.13</v>
      </c>
      <c r="F102" s="133">
        <f>D102-E102</f>
        <v>87328.87</v>
      </c>
    </row>
    <row r="103" spans="1:6" ht="41.4">
      <c r="A103" s="187" t="s">
        <v>311</v>
      </c>
      <c r="B103" s="143" t="s">
        <v>312</v>
      </c>
      <c r="C103" s="149"/>
      <c r="D103" s="141">
        <f>D104</f>
        <v>10089814.48</v>
      </c>
      <c r="E103" s="141">
        <f t="shared" ref="E103:F103" si="37">E104</f>
        <v>5275401.97</v>
      </c>
      <c r="F103" s="141">
        <f t="shared" si="37"/>
        <v>4814412.5100000007</v>
      </c>
    </row>
    <row r="104" spans="1:6" ht="39.6">
      <c r="A104" s="188" t="s">
        <v>313</v>
      </c>
      <c r="B104" s="138" t="s">
        <v>314</v>
      </c>
      <c r="C104" s="149"/>
      <c r="D104" s="139">
        <f>D105+D112+D117</f>
        <v>10089814.48</v>
      </c>
      <c r="E104" s="139">
        <f t="shared" ref="E104:F104" si="38">E105+E112+E117</f>
        <v>5275401.97</v>
      </c>
      <c r="F104" s="139">
        <f t="shared" si="38"/>
        <v>4814412.5100000007</v>
      </c>
    </row>
    <row r="105" spans="1:6" ht="26.4">
      <c r="A105" s="145" t="s">
        <v>274</v>
      </c>
      <c r="B105" s="138" t="s">
        <v>315</v>
      </c>
      <c r="C105" s="149"/>
      <c r="D105" s="139">
        <f>D106+D108+D110</f>
        <v>7878069.04</v>
      </c>
      <c r="E105" s="139">
        <f t="shared" ref="E105:F105" si="39">E106+E108+E110</f>
        <v>4069439.8299999996</v>
      </c>
      <c r="F105" s="139">
        <f t="shared" si="39"/>
        <v>3808629.2100000004</v>
      </c>
    </row>
    <row r="106" spans="1:6" ht="66">
      <c r="A106" s="189" t="s">
        <v>38</v>
      </c>
      <c r="B106" s="138" t="s">
        <v>315</v>
      </c>
      <c r="C106" s="148" t="s">
        <v>139</v>
      </c>
      <c r="D106" s="137">
        <f>D107</f>
        <v>7054221</v>
      </c>
      <c r="E106" s="137">
        <f t="shared" ref="E106:F106" si="40">E107</f>
        <v>3503041.57</v>
      </c>
      <c r="F106" s="137">
        <f t="shared" si="40"/>
        <v>3551179.43</v>
      </c>
    </row>
    <row r="107" spans="1:6">
      <c r="A107" s="189" t="s">
        <v>276</v>
      </c>
      <c r="B107" s="138" t="s">
        <v>315</v>
      </c>
      <c r="C107" s="149" t="s">
        <v>277</v>
      </c>
      <c r="D107" s="140">
        <f>'Расходы_ведомств структура'!F299</f>
        <v>7054221</v>
      </c>
      <c r="E107" s="140">
        <f>'Расходы_ведомств структура'!G299</f>
        <v>3503041.57</v>
      </c>
      <c r="F107" s="133">
        <f>D107-E107</f>
        <v>3551179.43</v>
      </c>
    </row>
    <row r="108" spans="1:6" ht="26.4">
      <c r="A108" s="189" t="s">
        <v>175</v>
      </c>
      <c r="B108" s="138" t="s">
        <v>315</v>
      </c>
      <c r="C108" s="148" t="s">
        <v>149</v>
      </c>
      <c r="D108" s="137">
        <f>D109</f>
        <v>817148.04</v>
      </c>
      <c r="E108" s="137">
        <f t="shared" ref="E108:F108" si="41">E109</f>
        <v>566290.15</v>
      </c>
      <c r="F108" s="137">
        <f t="shared" si="41"/>
        <v>250857.89</v>
      </c>
    </row>
    <row r="109" spans="1:6" ht="26.4">
      <c r="A109" s="189" t="s">
        <v>150</v>
      </c>
      <c r="B109" s="138" t="s">
        <v>315</v>
      </c>
      <c r="C109" s="149" t="s">
        <v>151</v>
      </c>
      <c r="D109" s="140">
        <f>'Расходы_ведомств структура'!F301</f>
        <v>817148.04</v>
      </c>
      <c r="E109" s="140">
        <f>'Расходы_ведомств структура'!G301</f>
        <v>566290.15</v>
      </c>
      <c r="F109" s="133">
        <f>D109-E109</f>
        <v>250857.89</v>
      </c>
    </row>
    <row r="110" spans="1:6">
      <c r="A110" s="189" t="s">
        <v>152</v>
      </c>
      <c r="B110" s="138" t="s">
        <v>315</v>
      </c>
      <c r="C110" s="148" t="s">
        <v>153</v>
      </c>
      <c r="D110" s="137">
        <f>D111</f>
        <v>6700</v>
      </c>
      <c r="E110" s="137">
        <f t="shared" ref="E110:F110" si="42">E111</f>
        <v>108.11</v>
      </c>
      <c r="F110" s="137">
        <f t="shared" si="42"/>
        <v>6591.89</v>
      </c>
    </row>
    <row r="111" spans="1:6">
      <c r="A111" s="189" t="s">
        <v>154</v>
      </c>
      <c r="B111" s="138" t="s">
        <v>315</v>
      </c>
      <c r="C111" s="149" t="s">
        <v>155</v>
      </c>
      <c r="D111" s="140">
        <f>'Расходы_ведомств структура'!F303</f>
        <v>6700</v>
      </c>
      <c r="E111" s="140">
        <f>'Расходы_ведомств структура'!G303</f>
        <v>108.11</v>
      </c>
      <c r="F111" s="133">
        <f>D111-E111</f>
        <v>6591.89</v>
      </c>
    </row>
    <row r="112" spans="1:6" ht="39.6">
      <c r="A112" s="145" t="s">
        <v>316</v>
      </c>
      <c r="B112" s="138" t="s">
        <v>317</v>
      </c>
      <c r="C112" s="149"/>
      <c r="D112" s="139">
        <f>D113+D115</f>
        <v>1340766.06</v>
      </c>
      <c r="E112" s="139">
        <f t="shared" ref="E112:F112" si="43">E113+E115</f>
        <v>580443.30000000005</v>
      </c>
      <c r="F112" s="139">
        <f t="shared" si="43"/>
        <v>760322.76</v>
      </c>
    </row>
    <row r="113" spans="1:6" ht="66">
      <c r="A113" s="189" t="s">
        <v>38</v>
      </c>
      <c r="B113" s="138" t="s">
        <v>317</v>
      </c>
      <c r="C113" s="149" t="s">
        <v>139</v>
      </c>
      <c r="D113" s="139">
        <f>D114</f>
        <v>178163.06</v>
      </c>
      <c r="E113" s="139">
        <f t="shared" ref="E113:F113" si="44">E114</f>
        <v>28400</v>
      </c>
      <c r="F113" s="139">
        <f t="shared" si="44"/>
        <v>149763.06</v>
      </c>
    </row>
    <row r="114" spans="1:6">
      <c r="A114" s="189" t="s">
        <v>276</v>
      </c>
      <c r="B114" s="138" t="s">
        <v>317</v>
      </c>
      <c r="C114" s="149" t="s">
        <v>277</v>
      </c>
      <c r="D114" s="140">
        <f>'Расходы_ведомств структура'!F306</f>
        <v>178163.06</v>
      </c>
      <c r="E114" s="140">
        <f>'Расходы_ведомств структура'!G306</f>
        <v>28400</v>
      </c>
      <c r="F114" s="133">
        <f>D114-E114</f>
        <v>149763.06</v>
      </c>
    </row>
    <row r="115" spans="1:6" ht="26.4">
      <c r="A115" s="189" t="s">
        <v>175</v>
      </c>
      <c r="B115" s="138" t="s">
        <v>317</v>
      </c>
      <c r="C115" s="149" t="s">
        <v>149</v>
      </c>
      <c r="D115" s="139">
        <f>D116</f>
        <v>1162603</v>
      </c>
      <c r="E115" s="139">
        <f t="shared" ref="E115:F115" si="45">E116</f>
        <v>552043.30000000005</v>
      </c>
      <c r="F115" s="139">
        <f t="shared" si="45"/>
        <v>610559.69999999995</v>
      </c>
    </row>
    <row r="116" spans="1:6" ht="26.4">
      <c r="A116" s="189" t="s">
        <v>150</v>
      </c>
      <c r="B116" s="138" t="s">
        <v>317</v>
      </c>
      <c r="C116" s="149" t="s">
        <v>151</v>
      </c>
      <c r="D116" s="140">
        <f>'Расходы_ведомств структура'!F308</f>
        <v>1162603</v>
      </c>
      <c r="E116" s="140">
        <f>'Расходы_ведомств структура'!G308</f>
        <v>552043.30000000005</v>
      </c>
      <c r="F116" s="133">
        <f>D116-E116</f>
        <v>610559.69999999995</v>
      </c>
    </row>
    <row r="117" spans="1:6" ht="39.6">
      <c r="A117" s="145" t="s">
        <v>318</v>
      </c>
      <c r="B117" s="138" t="s">
        <v>319</v>
      </c>
      <c r="C117" s="149"/>
      <c r="D117" s="139">
        <f>D118</f>
        <v>870979.38</v>
      </c>
      <c r="E117" s="139">
        <f t="shared" ref="E117:F118" si="46">E118</f>
        <v>625518.84</v>
      </c>
      <c r="F117" s="139">
        <f t="shared" si="46"/>
        <v>245460.54000000004</v>
      </c>
    </row>
    <row r="118" spans="1:6" ht="26.4">
      <c r="A118" s="189" t="s">
        <v>175</v>
      </c>
      <c r="B118" s="138" t="s">
        <v>319</v>
      </c>
      <c r="C118" s="149" t="s">
        <v>149</v>
      </c>
      <c r="D118" s="139">
        <f>D119</f>
        <v>870979.38</v>
      </c>
      <c r="E118" s="139">
        <f t="shared" si="46"/>
        <v>625518.84</v>
      </c>
      <c r="F118" s="139">
        <f t="shared" si="46"/>
        <v>245460.54000000004</v>
      </c>
    </row>
    <row r="119" spans="1:6" ht="26.4">
      <c r="A119" s="189" t="s">
        <v>150</v>
      </c>
      <c r="B119" s="138" t="s">
        <v>319</v>
      </c>
      <c r="C119" s="149" t="s">
        <v>151</v>
      </c>
      <c r="D119" s="140">
        <f>'Расходы_ведомств структура'!F311</f>
        <v>870979.38</v>
      </c>
      <c r="E119" s="140">
        <f>'Расходы_ведомств структура'!G311</f>
        <v>625518.84</v>
      </c>
      <c r="F119" s="133">
        <f t="shared" ref="F119:F124" si="47">D119-E119</f>
        <v>245460.54000000004</v>
      </c>
    </row>
    <row r="120" spans="1:6" ht="41.4">
      <c r="A120" s="187" t="s">
        <v>248</v>
      </c>
      <c r="B120" s="146" t="s">
        <v>249</v>
      </c>
      <c r="C120" s="148"/>
      <c r="D120" s="136">
        <f>D121</f>
        <v>26723343.210000001</v>
      </c>
      <c r="E120" s="136">
        <f t="shared" ref="E120" si="48">E121</f>
        <v>6115159.2699999996</v>
      </c>
      <c r="F120" s="136">
        <f t="shared" si="47"/>
        <v>20608183.940000001</v>
      </c>
    </row>
    <row r="121" spans="1:6" ht="26.4">
      <c r="A121" s="188" t="s">
        <v>58</v>
      </c>
      <c r="B121" s="135" t="s">
        <v>250</v>
      </c>
      <c r="C121" s="148"/>
      <c r="D121" s="137">
        <f>D122+D125+D130+D133+D136+D139+D142</f>
        <v>26723343.210000001</v>
      </c>
      <c r="E121" s="137">
        <f>E122+E125+E130+E133+E136+E139+E142</f>
        <v>6115159.2699999996</v>
      </c>
      <c r="F121" s="137">
        <f t="shared" si="47"/>
        <v>20608183.940000001</v>
      </c>
    </row>
    <row r="122" spans="1:6" ht="39.6">
      <c r="A122" s="74" t="s">
        <v>366</v>
      </c>
      <c r="B122" s="83" t="s">
        <v>365</v>
      </c>
      <c r="C122" s="81"/>
      <c r="D122" s="137">
        <f t="shared" ref="D122:D123" si="49">D123</f>
        <v>2923229.28</v>
      </c>
      <c r="E122" s="137">
        <f t="shared" ref="E122:E123" si="50">E123</f>
        <v>0</v>
      </c>
      <c r="F122" s="133">
        <f t="shared" si="47"/>
        <v>2923229.28</v>
      </c>
    </row>
    <row r="123" spans="1:6" ht="26.4">
      <c r="A123" s="179" t="s">
        <v>175</v>
      </c>
      <c r="B123" s="83" t="s">
        <v>365</v>
      </c>
      <c r="C123" s="81" t="s">
        <v>149</v>
      </c>
      <c r="D123" s="137">
        <f t="shared" si="49"/>
        <v>2923229.28</v>
      </c>
      <c r="E123" s="137">
        <f t="shared" si="50"/>
        <v>0</v>
      </c>
      <c r="F123" s="133">
        <f t="shared" si="47"/>
        <v>2923229.28</v>
      </c>
    </row>
    <row r="124" spans="1:6" ht="26.4">
      <c r="A124" s="179" t="s">
        <v>150</v>
      </c>
      <c r="B124" s="83" t="s">
        <v>365</v>
      </c>
      <c r="C124" s="81" t="s">
        <v>151</v>
      </c>
      <c r="D124" s="142">
        <f>'Расходы_ведомств структура'!F198</f>
        <v>2923229.28</v>
      </c>
      <c r="E124" s="142">
        <f>'Расходы_ведомств структура'!G198</f>
        <v>0</v>
      </c>
      <c r="F124" s="133">
        <f t="shared" si="47"/>
        <v>2923229.28</v>
      </c>
    </row>
    <row r="125" spans="1:6">
      <c r="A125" s="145" t="s">
        <v>251</v>
      </c>
      <c r="B125" s="135" t="s">
        <v>252</v>
      </c>
      <c r="C125" s="148"/>
      <c r="D125" s="137">
        <f>D126+D128</f>
        <v>3614804.46</v>
      </c>
      <c r="E125" s="137">
        <f t="shared" ref="E125:F125" si="51">E126+E128</f>
        <v>1817360.98</v>
      </c>
      <c r="F125" s="137">
        <f t="shared" si="51"/>
        <v>1797443.48</v>
      </c>
    </row>
    <row r="126" spans="1:6" ht="26.4">
      <c r="A126" s="189" t="s">
        <v>175</v>
      </c>
      <c r="B126" s="135" t="s">
        <v>252</v>
      </c>
      <c r="C126" s="148" t="s">
        <v>149</v>
      </c>
      <c r="D126" s="137">
        <f>D127</f>
        <v>3610804.46</v>
      </c>
      <c r="E126" s="137">
        <f t="shared" ref="E126:F126" si="52">E127</f>
        <v>1814122.06</v>
      </c>
      <c r="F126" s="137">
        <f t="shared" si="52"/>
        <v>1796682.4</v>
      </c>
    </row>
    <row r="127" spans="1:6" ht="26.4">
      <c r="A127" s="189" t="s">
        <v>150</v>
      </c>
      <c r="B127" s="135" t="s">
        <v>252</v>
      </c>
      <c r="C127" s="148" t="s">
        <v>151</v>
      </c>
      <c r="D127" s="142">
        <f>'Расходы_ведомств структура'!F201</f>
        <v>3610804.46</v>
      </c>
      <c r="E127" s="142">
        <f>'Расходы_ведомств структура'!G201</f>
        <v>1814122.06</v>
      </c>
      <c r="F127" s="133">
        <f>D127-E127</f>
        <v>1796682.4</v>
      </c>
    </row>
    <row r="128" spans="1:6">
      <c r="A128" s="189" t="s">
        <v>152</v>
      </c>
      <c r="B128" s="135" t="s">
        <v>252</v>
      </c>
      <c r="C128" s="148" t="s">
        <v>153</v>
      </c>
      <c r="D128" s="137">
        <f>D129</f>
        <v>4000</v>
      </c>
      <c r="E128" s="137">
        <f t="shared" ref="E128:F128" si="53">E129</f>
        <v>3238.92</v>
      </c>
      <c r="F128" s="137">
        <f t="shared" si="53"/>
        <v>761.07999999999993</v>
      </c>
    </row>
    <row r="129" spans="1:6">
      <c r="A129" s="189" t="s">
        <v>154</v>
      </c>
      <c r="B129" s="135" t="s">
        <v>252</v>
      </c>
      <c r="C129" s="148" t="s">
        <v>155</v>
      </c>
      <c r="D129" s="142">
        <f>'Расходы_ведомств структура'!F203</f>
        <v>4000</v>
      </c>
      <c r="E129" s="142">
        <f>'Расходы_ведомств структура'!G203</f>
        <v>3238.92</v>
      </c>
      <c r="F129" s="133">
        <f>D129-E129</f>
        <v>761.07999999999993</v>
      </c>
    </row>
    <row r="130" spans="1:6" ht="26.4">
      <c r="A130" s="145" t="s">
        <v>253</v>
      </c>
      <c r="B130" s="135" t="s">
        <v>254</v>
      </c>
      <c r="C130" s="148"/>
      <c r="D130" s="137">
        <f>D131</f>
        <v>702376.02</v>
      </c>
      <c r="E130" s="137">
        <f t="shared" ref="E130:F131" si="54">E131</f>
        <v>276090.65999999997</v>
      </c>
      <c r="F130" s="137">
        <f t="shared" si="54"/>
        <v>426285.36000000004</v>
      </c>
    </row>
    <row r="131" spans="1:6" ht="26.4">
      <c r="A131" s="189" t="s">
        <v>175</v>
      </c>
      <c r="B131" s="135" t="s">
        <v>254</v>
      </c>
      <c r="C131" s="148" t="s">
        <v>149</v>
      </c>
      <c r="D131" s="137">
        <f>D132</f>
        <v>702376.02</v>
      </c>
      <c r="E131" s="137">
        <f t="shared" si="54"/>
        <v>276090.65999999997</v>
      </c>
      <c r="F131" s="137">
        <f t="shared" si="54"/>
        <v>426285.36000000004</v>
      </c>
    </row>
    <row r="132" spans="1:6" ht="26.4">
      <c r="A132" s="189" t="s">
        <v>150</v>
      </c>
      <c r="B132" s="135" t="s">
        <v>254</v>
      </c>
      <c r="C132" s="148" t="s">
        <v>151</v>
      </c>
      <c r="D132" s="142">
        <f>'Расходы_ведомств структура'!F206</f>
        <v>702376.02</v>
      </c>
      <c r="E132" s="142">
        <f>'Расходы_ведомств структура'!G206</f>
        <v>276090.65999999997</v>
      </c>
      <c r="F132" s="133">
        <f>D132-E132</f>
        <v>426285.36000000004</v>
      </c>
    </row>
    <row r="133" spans="1:6">
      <c r="A133" s="145" t="s">
        <v>255</v>
      </c>
      <c r="B133" s="138" t="s">
        <v>256</v>
      </c>
      <c r="C133" s="149"/>
      <c r="D133" s="139">
        <f>D134</f>
        <v>458437.49</v>
      </c>
      <c r="E133" s="139">
        <f t="shared" ref="E133:F134" si="55">E134</f>
        <v>458437.49</v>
      </c>
      <c r="F133" s="139">
        <f t="shared" si="55"/>
        <v>0</v>
      </c>
    </row>
    <row r="134" spans="1:6" ht="26.4">
      <c r="A134" s="189" t="s">
        <v>175</v>
      </c>
      <c r="B134" s="138" t="s">
        <v>256</v>
      </c>
      <c r="C134" s="149" t="s">
        <v>149</v>
      </c>
      <c r="D134" s="139">
        <f>D135</f>
        <v>458437.49</v>
      </c>
      <c r="E134" s="139">
        <f t="shared" si="55"/>
        <v>458437.49</v>
      </c>
      <c r="F134" s="139">
        <f t="shared" si="55"/>
        <v>0</v>
      </c>
    </row>
    <row r="135" spans="1:6" ht="26.4">
      <c r="A135" s="189" t="s">
        <v>150</v>
      </c>
      <c r="B135" s="138" t="s">
        <v>256</v>
      </c>
      <c r="C135" s="149" t="s">
        <v>151</v>
      </c>
      <c r="D135" s="140">
        <f>'Расходы_ведомств структура'!F209</f>
        <v>458437.49</v>
      </c>
      <c r="E135" s="140">
        <f>'Расходы_ведомств структура'!G209</f>
        <v>458437.49</v>
      </c>
      <c r="F135" s="133">
        <f>D135-E135</f>
        <v>0</v>
      </c>
    </row>
    <row r="136" spans="1:6" ht="26.4">
      <c r="A136" s="145" t="s">
        <v>257</v>
      </c>
      <c r="B136" s="135" t="s">
        <v>258</v>
      </c>
      <c r="C136" s="148"/>
      <c r="D136" s="137">
        <f>D137</f>
        <v>636455.30000000005</v>
      </c>
      <c r="E136" s="137">
        <f t="shared" ref="E136:F137" si="56">E137</f>
        <v>98865</v>
      </c>
      <c r="F136" s="137">
        <f t="shared" si="56"/>
        <v>537590.30000000005</v>
      </c>
    </row>
    <row r="137" spans="1:6" ht="26.4">
      <c r="A137" s="189" t="s">
        <v>175</v>
      </c>
      <c r="B137" s="135" t="s">
        <v>258</v>
      </c>
      <c r="C137" s="148" t="s">
        <v>149</v>
      </c>
      <c r="D137" s="137">
        <f>D138</f>
        <v>636455.30000000005</v>
      </c>
      <c r="E137" s="137">
        <f t="shared" si="56"/>
        <v>98865</v>
      </c>
      <c r="F137" s="137">
        <f t="shared" si="56"/>
        <v>537590.30000000005</v>
      </c>
    </row>
    <row r="138" spans="1:6" ht="26.4">
      <c r="A138" s="189" t="s">
        <v>150</v>
      </c>
      <c r="B138" s="135" t="s">
        <v>258</v>
      </c>
      <c r="C138" s="148" t="s">
        <v>151</v>
      </c>
      <c r="D138" s="142">
        <f>'Расходы_ведомств структура'!F212</f>
        <v>636455.30000000005</v>
      </c>
      <c r="E138" s="142">
        <f>'Расходы_ведомств структура'!G212</f>
        <v>98865</v>
      </c>
      <c r="F138" s="133">
        <f>D138-E138</f>
        <v>537590.30000000005</v>
      </c>
    </row>
    <row r="139" spans="1:6">
      <c r="A139" s="145" t="s">
        <v>259</v>
      </c>
      <c r="B139" s="135" t="s">
        <v>260</v>
      </c>
      <c r="C139" s="148"/>
      <c r="D139" s="137">
        <f>D140</f>
        <v>17388040.66</v>
      </c>
      <c r="E139" s="137">
        <f>E140</f>
        <v>3464405.14</v>
      </c>
      <c r="F139" s="137">
        <f>D139-E139</f>
        <v>13923635.52</v>
      </c>
    </row>
    <row r="140" spans="1:6" ht="26.4">
      <c r="A140" s="189" t="s">
        <v>175</v>
      </c>
      <c r="B140" s="135" t="s">
        <v>260</v>
      </c>
      <c r="C140" s="148" t="s">
        <v>149</v>
      </c>
      <c r="D140" s="137">
        <f>D141</f>
        <v>17388040.66</v>
      </c>
      <c r="E140" s="137">
        <f t="shared" ref="E140" si="57">E141</f>
        <v>3464405.14</v>
      </c>
      <c r="F140" s="137">
        <f t="shared" ref="F140:F146" si="58">D140-E140</f>
        <v>13923635.52</v>
      </c>
    </row>
    <row r="141" spans="1:6" ht="26.4">
      <c r="A141" s="189" t="s">
        <v>150</v>
      </c>
      <c r="B141" s="135" t="s">
        <v>260</v>
      </c>
      <c r="C141" s="148" t="s">
        <v>151</v>
      </c>
      <c r="D141" s="142">
        <f>'Расходы_ведомств структура'!F215</f>
        <v>17388040.66</v>
      </c>
      <c r="E141" s="142">
        <f>'Расходы_ведомств структура'!G215</f>
        <v>3464405.14</v>
      </c>
      <c r="F141" s="137">
        <f t="shared" si="58"/>
        <v>13923635.52</v>
      </c>
    </row>
    <row r="142" spans="1:6" ht="39.6">
      <c r="A142" s="74" t="s">
        <v>402</v>
      </c>
      <c r="B142" s="83" t="s">
        <v>403</v>
      </c>
      <c r="C142" s="148"/>
      <c r="D142" s="137">
        <f t="shared" ref="D142:E143" si="59">D143</f>
        <v>1000000</v>
      </c>
      <c r="E142" s="137">
        <f t="shared" si="59"/>
        <v>0</v>
      </c>
      <c r="F142" s="137">
        <f t="shared" si="58"/>
        <v>1000000</v>
      </c>
    </row>
    <row r="143" spans="1:6" ht="26.4">
      <c r="A143" s="179" t="s">
        <v>397</v>
      </c>
      <c r="B143" s="83" t="s">
        <v>403</v>
      </c>
      <c r="C143" s="148" t="s">
        <v>149</v>
      </c>
      <c r="D143" s="137">
        <f t="shared" si="59"/>
        <v>1000000</v>
      </c>
      <c r="E143" s="137">
        <f t="shared" si="59"/>
        <v>0</v>
      </c>
      <c r="F143" s="137">
        <f t="shared" si="58"/>
        <v>1000000</v>
      </c>
    </row>
    <row r="144" spans="1:6" ht="26.4">
      <c r="A144" s="179" t="s">
        <v>398</v>
      </c>
      <c r="B144" s="83" t="s">
        <v>403</v>
      </c>
      <c r="C144" s="148" t="s">
        <v>151</v>
      </c>
      <c r="D144" s="142">
        <v>1000000</v>
      </c>
      <c r="E144" s="142">
        <v>0</v>
      </c>
      <c r="F144" s="137">
        <f t="shared" si="58"/>
        <v>1000000</v>
      </c>
    </row>
    <row r="145" spans="1:6" ht="27.6">
      <c r="A145" s="177" t="s">
        <v>367</v>
      </c>
      <c r="B145" s="70" t="s">
        <v>368</v>
      </c>
      <c r="C145" s="148"/>
      <c r="D145" s="136">
        <f>D146</f>
        <v>5963619.2699999996</v>
      </c>
      <c r="E145" s="136">
        <f>E146</f>
        <v>0</v>
      </c>
      <c r="F145" s="132">
        <f t="shared" si="58"/>
        <v>5963619.2699999996</v>
      </c>
    </row>
    <row r="146" spans="1:6" ht="26.4">
      <c r="A146" s="185" t="s">
        <v>372</v>
      </c>
      <c r="B146" s="70" t="s">
        <v>371</v>
      </c>
      <c r="C146" s="148"/>
      <c r="D146" s="137">
        <f>D147+D150+D153</f>
        <v>5963619.2699999996</v>
      </c>
      <c r="E146" s="137">
        <f>E147+E150+E153</f>
        <v>0</v>
      </c>
      <c r="F146" s="133">
        <f t="shared" si="58"/>
        <v>5963619.2699999996</v>
      </c>
    </row>
    <row r="147" spans="1:6" ht="39.6">
      <c r="A147" s="74" t="s">
        <v>369</v>
      </c>
      <c r="B147" s="70" t="s">
        <v>370</v>
      </c>
      <c r="C147" s="148"/>
      <c r="D147" s="137">
        <f t="shared" ref="D147:E154" si="60">D148</f>
        <v>63919.51</v>
      </c>
      <c r="E147" s="137">
        <f t="shared" ref="E147:E151" si="61">E148</f>
        <v>0</v>
      </c>
      <c r="F147" s="133">
        <f t="shared" ref="F147:F155" si="62">D147-E147</f>
        <v>63919.51</v>
      </c>
    </row>
    <row r="148" spans="1:6" ht="26.4">
      <c r="A148" s="179" t="s">
        <v>175</v>
      </c>
      <c r="B148" s="70" t="s">
        <v>370</v>
      </c>
      <c r="C148" s="75" t="s">
        <v>149</v>
      </c>
      <c r="D148" s="137">
        <f t="shared" si="60"/>
        <v>63919.51</v>
      </c>
      <c r="E148" s="137">
        <f t="shared" si="61"/>
        <v>0</v>
      </c>
      <c r="F148" s="133">
        <f t="shared" si="62"/>
        <v>63919.51</v>
      </c>
    </row>
    <row r="149" spans="1:6" ht="30" customHeight="1">
      <c r="A149" s="179" t="s">
        <v>150</v>
      </c>
      <c r="B149" s="70" t="s">
        <v>370</v>
      </c>
      <c r="C149" s="75" t="s">
        <v>151</v>
      </c>
      <c r="D149" s="142">
        <f>'Расходы_ведомств структура'!F223</f>
        <v>63919.51</v>
      </c>
      <c r="E149" s="142">
        <f>'Расходы_ведомств структура'!G223</f>
        <v>0</v>
      </c>
      <c r="F149" s="133">
        <f t="shared" si="62"/>
        <v>63919.51</v>
      </c>
    </row>
    <row r="150" spans="1:6" ht="30" customHeight="1">
      <c r="A150" s="74" t="s">
        <v>405</v>
      </c>
      <c r="B150" s="70" t="s">
        <v>404</v>
      </c>
      <c r="C150" s="75"/>
      <c r="D150" s="137">
        <f t="shared" si="60"/>
        <v>3963683.25</v>
      </c>
      <c r="E150" s="137">
        <f t="shared" si="61"/>
        <v>0</v>
      </c>
      <c r="F150" s="133">
        <f t="shared" si="62"/>
        <v>3963683.25</v>
      </c>
    </row>
    <row r="151" spans="1:6" ht="30" customHeight="1">
      <c r="A151" s="179" t="s">
        <v>397</v>
      </c>
      <c r="B151" s="70" t="s">
        <v>404</v>
      </c>
      <c r="C151" s="75" t="s">
        <v>149</v>
      </c>
      <c r="D151" s="137">
        <f t="shared" si="60"/>
        <v>3963683.25</v>
      </c>
      <c r="E151" s="137">
        <f t="shared" si="61"/>
        <v>0</v>
      </c>
      <c r="F151" s="133">
        <f t="shared" si="62"/>
        <v>3963683.25</v>
      </c>
    </row>
    <row r="152" spans="1:6" ht="30" customHeight="1">
      <c r="A152" s="179" t="s">
        <v>398</v>
      </c>
      <c r="B152" s="70" t="s">
        <v>404</v>
      </c>
      <c r="C152" s="75" t="s">
        <v>151</v>
      </c>
      <c r="D152" s="142">
        <f>'Расходы_ведомств структура'!F226</f>
        <v>3963683.25</v>
      </c>
      <c r="E152" s="142">
        <f>'Расходы_ведомств структура'!G226</f>
        <v>0</v>
      </c>
      <c r="F152" s="133">
        <f t="shared" si="62"/>
        <v>3963683.25</v>
      </c>
    </row>
    <row r="153" spans="1:6" ht="30" customHeight="1">
      <c r="A153" s="74" t="s">
        <v>407</v>
      </c>
      <c r="B153" s="70" t="s">
        <v>406</v>
      </c>
      <c r="C153" s="75"/>
      <c r="D153" s="137">
        <f t="shared" si="60"/>
        <v>1936016.51</v>
      </c>
      <c r="E153" s="137">
        <f t="shared" si="60"/>
        <v>0</v>
      </c>
      <c r="F153" s="133">
        <f t="shared" si="62"/>
        <v>1936016.51</v>
      </c>
    </row>
    <row r="154" spans="1:6" ht="30" customHeight="1">
      <c r="A154" s="179" t="s">
        <v>397</v>
      </c>
      <c r="B154" s="70" t="s">
        <v>406</v>
      </c>
      <c r="C154" s="75" t="s">
        <v>149</v>
      </c>
      <c r="D154" s="137">
        <f t="shared" si="60"/>
        <v>1936016.51</v>
      </c>
      <c r="E154" s="137">
        <f t="shared" si="60"/>
        <v>0</v>
      </c>
      <c r="F154" s="133">
        <f t="shared" si="62"/>
        <v>1936016.51</v>
      </c>
    </row>
    <row r="155" spans="1:6" ht="30" customHeight="1">
      <c r="A155" s="179" t="s">
        <v>398</v>
      </c>
      <c r="B155" s="70" t="s">
        <v>406</v>
      </c>
      <c r="C155" s="75" t="s">
        <v>151</v>
      </c>
      <c r="D155" s="142">
        <f>'Расходы_ведомств структура'!F229</f>
        <v>1936016.51</v>
      </c>
      <c r="E155" s="142">
        <v>0</v>
      </c>
      <c r="F155" s="133">
        <f t="shared" si="62"/>
        <v>1936016.51</v>
      </c>
    </row>
    <row r="156" spans="1:6" ht="55.2">
      <c r="A156" s="187" t="s">
        <v>322</v>
      </c>
      <c r="B156" s="143" t="s">
        <v>323</v>
      </c>
      <c r="C156" s="149"/>
      <c r="D156" s="141">
        <f>D157</f>
        <v>2828560</v>
      </c>
      <c r="E156" s="141">
        <f t="shared" ref="E156:F157" si="63">E157</f>
        <v>1340428.1099999999</v>
      </c>
      <c r="F156" s="141">
        <f t="shared" si="63"/>
        <v>1488131.8900000001</v>
      </c>
    </row>
    <row r="157" spans="1:6" ht="26.4">
      <c r="A157" s="188" t="s">
        <v>67</v>
      </c>
      <c r="B157" s="138" t="s">
        <v>324</v>
      </c>
      <c r="C157" s="149"/>
      <c r="D157" s="139">
        <f>D158</f>
        <v>2828560</v>
      </c>
      <c r="E157" s="139">
        <f t="shared" si="63"/>
        <v>1340428.1099999999</v>
      </c>
      <c r="F157" s="139">
        <f t="shared" si="63"/>
        <v>1488131.8900000001</v>
      </c>
    </row>
    <row r="158" spans="1:6" ht="26.4">
      <c r="A158" s="145" t="s">
        <v>274</v>
      </c>
      <c r="B158" s="138" t="s">
        <v>325</v>
      </c>
      <c r="C158" s="149"/>
      <c r="D158" s="139">
        <f>D159+D161+D163</f>
        <v>2828560</v>
      </c>
      <c r="E158" s="139">
        <f t="shared" ref="E158:F158" si="64">E159+E161+E163</f>
        <v>1340428.1099999999</v>
      </c>
      <c r="F158" s="139">
        <f t="shared" si="64"/>
        <v>1488131.8900000001</v>
      </c>
    </row>
    <row r="159" spans="1:6" ht="66">
      <c r="A159" s="189" t="s">
        <v>38</v>
      </c>
      <c r="B159" s="131" t="s">
        <v>325</v>
      </c>
      <c r="C159" s="147" t="s">
        <v>139</v>
      </c>
      <c r="D159" s="133">
        <f>D160</f>
        <v>2264448</v>
      </c>
      <c r="E159" s="133">
        <f t="shared" ref="E159:F159" si="65">E160</f>
        <v>1184548.67</v>
      </c>
      <c r="F159" s="133">
        <f t="shared" si="65"/>
        <v>1079899.33</v>
      </c>
    </row>
    <row r="160" spans="1:6">
      <c r="A160" s="189" t="s">
        <v>276</v>
      </c>
      <c r="B160" s="131" t="s">
        <v>325</v>
      </c>
      <c r="C160" s="147" t="s">
        <v>277</v>
      </c>
      <c r="D160" s="134">
        <f>'Расходы_ведомств структура'!F318</f>
        <v>2264448</v>
      </c>
      <c r="E160" s="134">
        <f>'Расходы_ведомств структура'!G318</f>
        <v>1184548.67</v>
      </c>
      <c r="F160" s="133">
        <f>D160-E160</f>
        <v>1079899.33</v>
      </c>
    </row>
    <row r="161" spans="1:6" ht="26.4">
      <c r="A161" s="189" t="s">
        <v>175</v>
      </c>
      <c r="B161" s="131" t="s">
        <v>325</v>
      </c>
      <c r="C161" s="147" t="s">
        <v>149</v>
      </c>
      <c r="D161" s="133">
        <f>D162</f>
        <v>561112</v>
      </c>
      <c r="E161" s="133">
        <f t="shared" ref="E161:F161" si="66">E162</f>
        <v>155879.44</v>
      </c>
      <c r="F161" s="133">
        <f t="shared" si="66"/>
        <v>405232.56</v>
      </c>
    </row>
    <row r="162" spans="1:6" ht="26.4">
      <c r="A162" s="189" t="s">
        <v>150</v>
      </c>
      <c r="B162" s="131" t="s">
        <v>325</v>
      </c>
      <c r="C162" s="147" t="s">
        <v>151</v>
      </c>
      <c r="D162" s="134">
        <f>'Расходы_ведомств структура'!F320</f>
        <v>561112</v>
      </c>
      <c r="E162" s="134">
        <f>'Расходы_ведомств структура'!G320</f>
        <v>155879.44</v>
      </c>
      <c r="F162" s="133">
        <f>D162-E162</f>
        <v>405232.56</v>
      </c>
    </row>
    <row r="163" spans="1:6">
      <c r="A163" s="189" t="s">
        <v>152</v>
      </c>
      <c r="B163" s="138" t="s">
        <v>325</v>
      </c>
      <c r="C163" s="148" t="s">
        <v>153</v>
      </c>
      <c r="D163" s="137">
        <f>D164</f>
        <v>3000</v>
      </c>
      <c r="E163" s="137">
        <f t="shared" ref="E163:F163" si="67">E164</f>
        <v>0</v>
      </c>
      <c r="F163" s="137">
        <f t="shared" si="67"/>
        <v>3000</v>
      </c>
    </row>
    <row r="164" spans="1:6">
      <c r="A164" s="189" t="s">
        <v>154</v>
      </c>
      <c r="B164" s="138" t="s">
        <v>325</v>
      </c>
      <c r="C164" s="149" t="s">
        <v>155</v>
      </c>
      <c r="D164" s="140">
        <f>'Расходы_ведомств структура'!F322</f>
        <v>3000</v>
      </c>
      <c r="E164" s="140">
        <f>'Расходы_ведомств структура'!G322</f>
        <v>0</v>
      </c>
      <c r="F164" s="133">
        <f>D164-E164</f>
        <v>3000</v>
      </c>
    </row>
    <row r="165" spans="1:6" ht="41.4">
      <c r="A165" s="187" t="s">
        <v>221</v>
      </c>
      <c r="B165" s="152" t="s">
        <v>222</v>
      </c>
      <c r="C165" s="147"/>
      <c r="D165" s="132">
        <f>D166</f>
        <v>13257018.530000001</v>
      </c>
      <c r="E165" s="132">
        <f t="shared" ref="E165" si="68">E166</f>
        <v>5712413.7300000004</v>
      </c>
      <c r="F165" s="132">
        <f>D165-E165</f>
        <v>7544604.8000000007</v>
      </c>
    </row>
    <row r="166" spans="1:6" ht="39.6">
      <c r="A166" s="188" t="s">
        <v>52</v>
      </c>
      <c r="B166" s="131" t="s">
        <v>223</v>
      </c>
      <c r="C166" s="147"/>
      <c r="D166" s="133">
        <f>D167+D170+D173+D176</f>
        <v>13257018.530000001</v>
      </c>
      <c r="E166" s="133">
        <f>E167+E170+E173+E176</f>
        <v>5712413.7300000004</v>
      </c>
      <c r="F166" s="133">
        <f>D166-E166</f>
        <v>7544604.8000000007</v>
      </c>
    </row>
    <row r="167" spans="1:6">
      <c r="A167" s="145" t="s">
        <v>224</v>
      </c>
      <c r="B167" s="131" t="s">
        <v>225</v>
      </c>
      <c r="C167" s="147"/>
      <c r="D167" s="133">
        <f>D168</f>
        <v>7249306.2000000002</v>
      </c>
      <c r="E167" s="133">
        <f t="shared" ref="E167:F168" si="69">E168</f>
        <v>4505983.4800000004</v>
      </c>
      <c r="F167" s="133">
        <f t="shared" si="69"/>
        <v>2743322.7199999997</v>
      </c>
    </row>
    <row r="168" spans="1:6" ht="26.4">
      <c r="A168" s="189" t="s">
        <v>175</v>
      </c>
      <c r="B168" s="131" t="s">
        <v>225</v>
      </c>
      <c r="C168" s="147" t="s">
        <v>149</v>
      </c>
      <c r="D168" s="133">
        <f>D169</f>
        <v>7249306.2000000002</v>
      </c>
      <c r="E168" s="133">
        <f t="shared" si="69"/>
        <v>4505983.4800000004</v>
      </c>
      <c r="F168" s="133">
        <f t="shared" si="69"/>
        <v>2743322.7199999997</v>
      </c>
    </row>
    <row r="169" spans="1:6" ht="26.4">
      <c r="A169" s="189" t="s">
        <v>150</v>
      </c>
      <c r="B169" s="131" t="s">
        <v>225</v>
      </c>
      <c r="C169" s="147" t="s">
        <v>151</v>
      </c>
      <c r="D169" s="134">
        <f>'Расходы_ведомств структура'!F129</f>
        <v>7249306.2000000002</v>
      </c>
      <c r="E169" s="134">
        <f>'Расходы_ведомств структура'!G129</f>
        <v>4505983.4800000004</v>
      </c>
      <c r="F169" s="133">
        <f>D169-E169</f>
        <v>2743322.7199999997</v>
      </c>
    </row>
    <row r="170" spans="1:6" ht="26.4">
      <c r="A170" s="74" t="s">
        <v>359</v>
      </c>
      <c r="B170" s="70" t="s">
        <v>360</v>
      </c>
      <c r="C170" s="75"/>
      <c r="D170" s="133">
        <f t="shared" ref="D170:D171" si="70">D171</f>
        <v>4547343.33</v>
      </c>
      <c r="E170" s="133">
        <f t="shared" ref="E170:E171" si="71">E171</f>
        <v>1102774.22</v>
      </c>
      <c r="F170" s="133">
        <f t="shared" ref="F170:F172" si="72">D170-E170</f>
        <v>3444569.1100000003</v>
      </c>
    </row>
    <row r="171" spans="1:6" ht="26.4">
      <c r="A171" s="179" t="s">
        <v>175</v>
      </c>
      <c r="B171" s="70" t="s">
        <v>360</v>
      </c>
      <c r="C171" s="75" t="s">
        <v>149</v>
      </c>
      <c r="D171" s="133">
        <f t="shared" si="70"/>
        <v>4547343.33</v>
      </c>
      <c r="E171" s="133">
        <f t="shared" si="71"/>
        <v>1102774.22</v>
      </c>
      <c r="F171" s="133">
        <f t="shared" si="72"/>
        <v>3444569.1100000003</v>
      </c>
    </row>
    <row r="172" spans="1:6" ht="26.4">
      <c r="A172" s="179" t="s">
        <v>150</v>
      </c>
      <c r="B172" s="70" t="s">
        <v>360</v>
      </c>
      <c r="C172" s="75" t="s">
        <v>151</v>
      </c>
      <c r="D172" s="134">
        <f>'Расходы_ведомств структура'!F132</f>
        <v>4547343.33</v>
      </c>
      <c r="E172" s="134">
        <f>'Расходы_ведомств структура'!G132</f>
        <v>1102774.22</v>
      </c>
      <c r="F172" s="133">
        <f t="shared" si="72"/>
        <v>3444569.1100000003</v>
      </c>
    </row>
    <row r="173" spans="1:6" ht="26.4">
      <c r="A173" s="145" t="s">
        <v>226</v>
      </c>
      <c r="B173" s="131" t="s">
        <v>227</v>
      </c>
      <c r="C173" s="147"/>
      <c r="D173" s="133">
        <f>D174</f>
        <v>348391.97</v>
      </c>
      <c r="E173" s="133">
        <f t="shared" ref="E173:F174" si="73">E174</f>
        <v>7200</v>
      </c>
      <c r="F173" s="133">
        <f t="shared" si="73"/>
        <v>341191.97</v>
      </c>
    </row>
    <row r="174" spans="1:6" ht="26.4">
      <c r="A174" s="189" t="s">
        <v>148</v>
      </c>
      <c r="B174" s="131" t="s">
        <v>227</v>
      </c>
      <c r="C174" s="147" t="s">
        <v>149</v>
      </c>
      <c r="D174" s="133">
        <f>D175</f>
        <v>348391.97</v>
      </c>
      <c r="E174" s="133">
        <f t="shared" si="73"/>
        <v>7200</v>
      </c>
      <c r="F174" s="133">
        <f t="shared" si="73"/>
        <v>341191.97</v>
      </c>
    </row>
    <row r="175" spans="1:6" ht="26.4">
      <c r="A175" s="189" t="s">
        <v>150</v>
      </c>
      <c r="B175" s="131" t="s">
        <v>227</v>
      </c>
      <c r="C175" s="147" t="s">
        <v>151</v>
      </c>
      <c r="D175" s="134">
        <f>'Расходы_ведомств структура'!F135</f>
        <v>348391.97</v>
      </c>
      <c r="E175" s="134">
        <f>'Расходы_ведомств структура'!G135</f>
        <v>7200</v>
      </c>
      <c r="F175" s="133">
        <f>D175-E175</f>
        <v>341191.97</v>
      </c>
    </row>
    <row r="176" spans="1:6" ht="39.6">
      <c r="A176" s="145" t="s">
        <v>228</v>
      </c>
      <c r="B176" s="131" t="s">
        <v>229</v>
      </c>
      <c r="C176" s="147"/>
      <c r="D176" s="133">
        <f>D177</f>
        <v>1111977.03</v>
      </c>
      <c r="E176" s="133">
        <f t="shared" ref="E176:F177" si="74">E177</f>
        <v>96456.03</v>
      </c>
      <c r="F176" s="133">
        <f t="shared" si="74"/>
        <v>1015521</v>
      </c>
    </row>
    <row r="177" spans="1:6" ht="26.4">
      <c r="A177" s="189" t="s">
        <v>148</v>
      </c>
      <c r="B177" s="131" t="s">
        <v>229</v>
      </c>
      <c r="C177" s="147" t="s">
        <v>149</v>
      </c>
      <c r="D177" s="133">
        <f>D178</f>
        <v>1111977.03</v>
      </c>
      <c r="E177" s="133">
        <f t="shared" si="74"/>
        <v>96456.03</v>
      </c>
      <c r="F177" s="133">
        <f t="shared" si="74"/>
        <v>1015521</v>
      </c>
    </row>
    <row r="178" spans="1:6" ht="26.4">
      <c r="A178" s="189" t="s">
        <v>150</v>
      </c>
      <c r="B178" s="131" t="s">
        <v>229</v>
      </c>
      <c r="C178" s="147" t="s">
        <v>151</v>
      </c>
      <c r="D178" s="134">
        <f>'Расходы_ведомств структура'!F138</f>
        <v>1111977.03</v>
      </c>
      <c r="E178" s="134">
        <f>'Расходы_ведомств структура'!G138</f>
        <v>96456.03</v>
      </c>
      <c r="F178" s="133">
        <f>D178-E178</f>
        <v>1015521</v>
      </c>
    </row>
    <row r="179" spans="1:6" ht="55.2">
      <c r="A179" s="187" t="s">
        <v>176</v>
      </c>
      <c r="B179" s="152" t="s">
        <v>177</v>
      </c>
      <c r="C179" s="151"/>
      <c r="D179" s="141">
        <f>D180+D186+D193</f>
        <v>1169000</v>
      </c>
      <c r="E179" s="141">
        <f>E180+E186+E193</f>
        <v>910549.04</v>
      </c>
      <c r="F179" s="141">
        <f>F180+F186+F193</f>
        <v>258450.95999999996</v>
      </c>
    </row>
    <row r="180" spans="1:6" ht="26.4">
      <c r="A180" s="188" t="s">
        <v>178</v>
      </c>
      <c r="B180" s="131" t="s">
        <v>179</v>
      </c>
      <c r="C180" s="147"/>
      <c r="D180" s="139">
        <f>D181</f>
        <v>539720</v>
      </c>
      <c r="E180" s="139">
        <f t="shared" ref="E180:F180" si="75">E181</f>
        <v>396394</v>
      </c>
      <c r="F180" s="139">
        <f t="shared" si="75"/>
        <v>143326</v>
      </c>
    </row>
    <row r="181" spans="1:6" ht="26.4">
      <c r="A181" s="145" t="s">
        <v>180</v>
      </c>
      <c r="B181" s="131" t="s">
        <v>181</v>
      </c>
      <c r="C181" s="147"/>
      <c r="D181" s="139">
        <f>D182+D184</f>
        <v>539720</v>
      </c>
      <c r="E181" s="139">
        <f t="shared" ref="E181:F181" si="76">E182+E184</f>
        <v>396394</v>
      </c>
      <c r="F181" s="139">
        <f t="shared" si="76"/>
        <v>143326</v>
      </c>
    </row>
    <row r="182" spans="1:6" ht="26.4">
      <c r="A182" s="189" t="s">
        <v>175</v>
      </c>
      <c r="B182" s="131" t="s">
        <v>181</v>
      </c>
      <c r="C182" s="147" t="s">
        <v>149</v>
      </c>
      <c r="D182" s="139">
        <f>D183</f>
        <v>387997</v>
      </c>
      <c r="E182" s="139">
        <f t="shared" ref="E182:F182" si="77">E183</f>
        <v>244671</v>
      </c>
      <c r="F182" s="139">
        <f t="shared" si="77"/>
        <v>143326</v>
      </c>
    </row>
    <row r="183" spans="1:6" ht="26.4">
      <c r="A183" s="189" t="s">
        <v>150</v>
      </c>
      <c r="B183" s="131" t="s">
        <v>181</v>
      </c>
      <c r="C183" s="147" t="s">
        <v>151</v>
      </c>
      <c r="D183" s="134">
        <f>'Расходы_ведомств структура'!F54</f>
        <v>387997</v>
      </c>
      <c r="E183" s="134">
        <f>'Расходы_ведомств структура'!G54</f>
        <v>244671</v>
      </c>
      <c r="F183" s="133">
        <f>D183-E183</f>
        <v>143326</v>
      </c>
    </row>
    <row r="184" spans="1:6">
      <c r="A184" s="189" t="s">
        <v>182</v>
      </c>
      <c r="B184" s="131" t="s">
        <v>181</v>
      </c>
      <c r="C184" s="147" t="s">
        <v>183</v>
      </c>
      <c r="D184" s="139">
        <f>D185</f>
        <v>151723</v>
      </c>
      <c r="E184" s="139">
        <f t="shared" ref="E184:F184" si="78">E185</f>
        <v>151723</v>
      </c>
      <c r="F184" s="139">
        <f t="shared" si="78"/>
        <v>0</v>
      </c>
    </row>
    <row r="185" spans="1:6">
      <c r="A185" s="189" t="s">
        <v>184</v>
      </c>
      <c r="B185" s="131" t="s">
        <v>181</v>
      </c>
      <c r="C185" s="147" t="s">
        <v>185</v>
      </c>
      <c r="D185" s="134">
        <f>'Расходы_ведомств структура'!F56</f>
        <v>151723</v>
      </c>
      <c r="E185" s="134">
        <f>'Расходы_ведомств структура'!G56</f>
        <v>151723</v>
      </c>
      <c r="F185" s="133">
        <f>D185-E185</f>
        <v>0</v>
      </c>
    </row>
    <row r="186" spans="1:6" ht="39.6">
      <c r="A186" s="188" t="s">
        <v>186</v>
      </c>
      <c r="B186" s="131" t="s">
        <v>187</v>
      </c>
      <c r="C186" s="147"/>
      <c r="D186" s="139">
        <f>D187+D190</f>
        <v>186760.7</v>
      </c>
      <c r="E186" s="139">
        <f>E187+E190</f>
        <v>176760.7</v>
      </c>
      <c r="F186" s="139">
        <f>D186-E186</f>
        <v>10000</v>
      </c>
    </row>
    <row r="187" spans="1:6" ht="26.4">
      <c r="A187" s="145" t="s">
        <v>348</v>
      </c>
      <c r="B187" s="131" t="s">
        <v>189</v>
      </c>
      <c r="C187" s="147"/>
      <c r="D187" s="139">
        <f>D188</f>
        <v>151760.70000000001</v>
      </c>
      <c r="E187" s="139">
        <f t="shared" ref="E187:F188" si="79">E188</f>
        <v>151760.70000000001</v>
      </c>
      <c r="F187" s="139">
        <f t="shared" si="79"/>
        <v>0</v>
      </c>
    </row>
    <row r="188" spans="1:6" ht="26.4">
      <c r="A188" s="189" t="s">
        <v>175</v>
      </c>
      <c r="B188" s="131" t="s">
        <v>189</v>
      </c>
      <c r="C188" s="147" t="s">
        <v>149</v>
      </c>
      <c r="D188" s="139">
        <f>D189</f>
        <v>151760.70000000001</v>
      </c>
      <c r="E188" s="139">
        <f t="shared" si="79"/>
        <v>151760.70000000001</v>
      </c>
      <c r="F188" s="139">
        <f t="shared" si="79"/>
        <v>0</v>
      </c>
    </row>
    <row r="189" spans="1:6" ht="26.4">
      <c r="A189" s="189" t="s">
        <v>150</v>
      </c>
      <c r="B189" s="131" t="s">
        <v>189</v>
      </c>
      <c r="C189" s="147" t="s">
        <v>151</v>
      </c>
      <c r="D189" s="134">
        <f>'Расходы_ведомств структура'!F60</f>
        <v>151760.70000000001</v>
      </c>
      <c r="E189" s="134">
        <f>'Расходы_ведомств структура'!G60</f>
        <v>151760.70000000001</v>
      </c>
      <c r="F189" s="133">
        <f>D189-E189</f>
        <v>0</v>
      </c>
    </row>
    <row r="190" spans="1:6" ht="26.4">
      <c r="A190" s="145" t="s">
        <v>303</v>
      </c>
      <c r="B190" s="131" t="s">
        <v>304</v>
      </c>
      <c r="C190" s="147"/>
      <c r="D190" s="139">
        <f>D191</f>
        <v>35000</v>
      </c>
      <c r="E190" s="139">
        <f t="shared" ref="E190:F191" si="80">E191</f>
        <v>25000</v>
      </c>
      <c r="F190" s="139">
        <f t="shared" si="80"/>
        <v>10000</v>
      </c>
    </row>
    <row r="191" spans="1:6">
      <c r="A191" s="189" t="s">
        <v>182</v>
      </c>
      <c r="B191" s="131" t="s">
        <v>304</v>
      </c>
      <c r="C191" s="147" t="s">
        <v>183</v>
      </c>
      <c r="D191" s="139">
        <f>D192</f>
        <v>35000</v>
      </c>
      <c r="E191" s="139">
        <f t="shared" si="80"/>
        <v>25000</v>
      </c>
      <c r="F191" s="139">
        <f t="shared" si="80"/>
        <v>10000</v>
      </c>
    </row>
    <row r="192" spans="1:6">
      <c r="A192" s="189" t="s">
        <v>184</v>
      </c>
      <c r="B192" s="131" t="s">
        <v>304</v>
      </c>
      <c r="C192" s="147" t="s">
        <v>185</v>
      </c>
      <c r="D192" s="134">
        <f>'Расходы_ведомств структура'!F292</f>
        <v>35000</v>
      </c>
      <c r="E192" s="134">
        <f>'Расходы_ведомств структура'!G292</f>
        <v>25000</v>
      </c>
      <c r="F192" s="133">
        <f>D192-E192</f>
        <v>10000</v>
      </c>
    </row>
    <row r="193" spans="1:6" ht="26.4">
      <c r="A193" s="188" t="s">
        <v>190</v>
      </c>
      <c r="B193" s="131" t="s">
        <v>191</v>
      </c>
      <c r="C193" s="147"/>
      <c r="D193" s="139">
        <f>D194</f>
        <v>442519.3</v>
      </c>
      <c r="E193" s="139">
        <f t="shared" ref="E193:F195" si="81">E194</f>
        <v>337394.34</v>
      </c>
      <c r="F193" s="139">
        <f t="shared" si="81"/>
        <v>105124.95999999996</v>
      </c>
    </row>
    <row r="194" spans="1:6">
      <c r="A194" s="145" t="s">
        <v>192</v>
      </c>
      <c r="B194" s="131" t="s">
        <v>193</v>
      </c>
      <c r="C194" s="147"/>
      <c r="D194" s="139">
        <f>D195</f>
        <v>442519.3</v>
      </c>
      <c r="E194" s="139">
        <f t="shared" si="81"/>
        <v>337394.34</v>
      </c>
      <c r="F194" s="139">
        <f t="shared" si="81"/>
        <v>105124.95999999996</v>
      </c>
    </row>
    <row r="195" spans="1:6" ht="26.4">
      <c r="A195" s="189" t="s">
        <v>175</v>
      </c>
      <c r="B195" s="131" t="s">
        <v>193</v>
      </c>
      <c r="C195" s="147" t="s">
        <v>149</v>
      </c>
      <c r="D195" s="139">
        <f>D196</f>
        <v>442519.3</v>
      </c>
      <c r="E195" s="139">
        <f t="shared" si="81"/>
        <v>337394.34</v>
      </c>
      <c r="F195" s="139">
        <f t="shared" si="81"/>
        <v>105124.95999999996</v>
      </c>
    </row>
    <row r="196" spans="1:6" ht="26.4">
      <c r="A196" s="189" t="s">
        <v>150</v>
      </c>
      <c r="B196" s="131" t="s">
        <v>193</v>
      </c>
      <c r="C196" s="147" t="s">
        <v>151</v>
      </c>
      <c r="D196" s="134">
        <f>'Расходы_ведомств структура'!F64</f>
        <v>442519.3</v>
      </c>
      <c r="E196" s="134">
        <f>'Расходы_ведомств структура'!G64</f>
        <v>337394.34</v>
      </c>
      <c r="F196" s="133">
        <f>D196-E196</f>
        <v>105124.95999999996</v>
      </c>
    </row>
    <row r="197" spans="1:6" ht="41.4">
      <c r="A197" s="187" t="s">
        <v>241</v>
      </c>
      <c r="B197" s="146" t="s">
        <v>242</v>
      </c>
      <c r="C197" s="148"/>
      <c r="D197" s="136">
        <f>D198</f>
        <v>21590153.030000001</v>
      </c>
      <c r="E197" s="136">
        <f t="shared" ref="E197" si="82">E198</f>
        <v>10980188.08</v>
      </c>
      <c r="F197" s="136">
        <f>D197-E197</f>
        <v>10609964.950000001</v>
      </c>
    </row>
    <row r="198" spans="1:6" ht="26.4">
      <c r="A198" s="188" t="s">
        <v>57</v>
      </c>
      <c r="B198" s="135" t="s">
        <v>243</v>
      </c>
      <c r="C198" s="148"/>
      <c r="D198" s="137">
        <f>D199+D204+D207</f>
        <v>21590153.030000001</v>
      </c>
      <c r="E198" s="137">
        <f>E199+E204+E207</f>
        <v>10980188.08</v>
      </c>
      <c r="F198" s="137">
        <f>D198-E198</f>
        <v>10609964.950000001</v>
      </c>
    </row>
    <row r="199" spans="1:6">
      <c r="A199" s="145" t="s">
        <v>244</v>
      </c>
      <c r="B199" s="131" t="s">
        <v>245</v>
      </c>
      <c r="C199" s="147"/>
      <c r="D199" s="133">
        <f>D200+D202</f>
        <v>14665379.710000001</v>
      </c>
      <c r="E199" s="133">
        <f t="shared" ref="E199" si="83">E200+E202</f>
        <v>10881188.08</v>
      </c>
      <c r="F199" s="137">
        <f t="shared" ref="F199:F209" si="84">D199-E199</f>
        <v>3784191.6300000008</v>
      </c>
    </row>
    <row r="200" spans="1:6" ht="26.4">
      <c r="A200" s="189" t="s">
        <v>175</v>
      </c>
      <c r="B200" s="131" t="s">
        <v>245</v>
      </c>
      <c r="C200" s="147" t="s">
        <v>149</v>
      </c>
      <c r="D200" s="133">
        <f>D201</f>
        <v>3470108.08</v>
      </c>
      <c r="E200" s="133">
        <f t="shared" ref="E200" si="85">E201</f>
        <v>77188.08</v>
      </c>
      <c r="F200" s="137">
        <f t="shared" si="84"/>
        <v>3392920</v>
      </c>
    </row>
    <row r="201" spans="1:6" ht="26.4">
      <c r="A201" s="189" t="s">
        <v>150</v>
      </c>
      <c r="B201" s="131" t="s">
        <v>245</v>
      </c>
      <c r="C201" s="147" t="s">
        <v>151</v>
      </c>
      <c r="D201" s="134">
        <f>'Расходы_ведомств структура'!F179</f>
        <v>3470108.08</v>
      </c>
      <c r="E201" s="134">
        <f>'Расходы_ведомств структура'!G179</f>
        <v>77188.08</v>
      </c>
      <c r="F201" s="137">
        <f t="shared" si="84"/>
        <v>3392920</v>
      </c>
    </row>
    <row r="202" spans="1:6">
      <c r="A202" s="189" t="s">
        <v>152</v>
      </c>
      <c r="B202" s="131" t="s">
        <v>245</v>
      </c>
      <c r="C202" s="147" t="s">
        <v>153</v>
      </c>
      <c r="D202" s="133">
        <f>D203</f>
        <v>11195271.630000001</v>
      </c>
      <c r="E202" s="133">
        <f>E203</f>
        <v>10804000</v>
      </c>
      <c r="F202" s="137">
        <f t="shared" si="84"/>
        <v>391271.63000000082</v>
      </c>
    </row>
    <row r="203" spans="1:6" ht="52.8">
      <c r="A203" s="189" t="s">
        <v>239</v>
      </c>
      <c r="B203" s="135" t="s">
        <v>245</v>
      </c>
      <c r="C203" s="148" t="s">
        <v>240</v>
      </c>
      <c r="D203" s="140">
        <f>'Расходы_ведомств структура'!F181</f>
        <v>11195271.630000001</v>
      </c>
      <c r="E203" s="140">
        <f>'Расходы_ведомств структура'!G181</f>
        <v>10804000</v>
      </c>
      <c r="F203" s="137">
        <f t="shared" si="84"/>
        <v>391271.63000000082</v>
      </c>
    </row>
    <row r="204" spans="1:6" ht="26.4">
      <c r="A204" s="145" t="s">
        <v>246</v>
      </c>
      <c r="B204" s="135" t="s">
        <v>247</v>
      </c>
      <c r="C204" s="148"/>
      <c r="D204" s="137">
        <f>D205</f>
        <v>1952273.32</v>
      </c>
      <c r="E204" s="137">
        <f t="shared" ref="E204:E205" si="86">E205</f>
        <v>99000</v>
      </c>
      <c r="F204" s="137">
        <f t="shared" si="84"/>
        <v>1853273.32</v>
      </c>
    </row>
    <row r="205" spans="1:6" ht="26.4">
      <c r="A205" s="189" t="s">
        <v>175</v>
      </c>
      <c r="B205" s="135" t="s">
        <v>247</v>
      </c>
      <c r="C205" s="148" t="s">
        <v>149</v>
      </c>
      <c r="D205" s="137">
        <f>D206</f>
        <v>1952273.32</v>
      </c>
      <c r="E205" s="137">
        <f t="shared" si="86"/>
        <v>99000</v>
      </c>
      <c r="F205" s="137">
        <f t="shared" si="84"/>
        <v>1853273.32</v>
      </c>
    </row>
    <row r="206" spans="1:6" ht="26.4">
      <c r="A206" s="189" t="s">
        <v>150</v>
      </c>
      <c r="B206" s="135" t="s">
        <v>247</v>
      </c>
      <c r="C206" s="148" t="s">
        <v>151</v>
      </c>
      <c r="D206" s="140">
        <f>'Расходы_ведомств структура'!F184</f>
        <v>1952273.32</v>
      </c>
      <c r="E206" s="140">
        <f>'Расходы_ведомств структура'!G184</f>
        <v>99000</v>
      </c>
      <c r="F206" s="137">
        <f t="shared" si="84"/>
        <v>1853273.32</v>
      </c>
    </row>
    <row r="207" spans="1:6" ht="39.6">
      <c r="A207" s="145" t="s">
        <v>402</v>
      </c>
      <c r="B207" s="83" t="s">
        <v>401</v>
      </c>
      <c r="C207" s="148"/>
      <c r="D207" s="137">
        <f t="shared" ref="D207:E208" si="87">D208</f>
        <v>4972500</v>
      </c>
      <c r="E207" s="137">
        <f t="shared" si="87"/>
        <v>0</v>
      </c>
      <c r="F207" s="137">
        <f t="shared" si="84"/>
        <v>4972500</v>
      </c>
    </row>
    <row r="208" spans="1:6" ht="26.4">
      <c r="A208" s="189" t="s">
        <v>175</v>
      </c>
      <c r="B208" s="83" t="s">
        <v>401</v>
      </c>
      <c r="C208" s="148" t="s">
        <v>149</v>
      </c>
      <c r="D208" s="137">
        <f t="shared" si="87"/>
        <v>4972500</v>
      </c>
      <c r="E208" s="137">
        <f t="shared" si="87"/>
        <v>0</v>
      </c>
      <c r="F208" s="137">
        <f t="shared" si="84"/>
        <v>4972500</v>
      </c>
    </row>
    <row r="209" spans="1:6" ht="26.4">
      <c r="A209" s="189" t="s">
        <v>150</v>
      </c>
      <c r="B209" s="83" t="s">
        <v>401</v>
      </c>
      <c r="C209" s="148" t="s">
        <v>151</v>
      </c>
      <c r="D209" s="140">
        <f>'Расходы_ведомств структура'!F187</f>
        <v>4972500</v>
      </c>
      <c r="E209" s="140">
        <f>'Расходы_ведомств структура'!G187</f>
        <v>0</v>
      </c>
      <c r="F209" s="137">
        <f t="shared" si="84"/>
        <v>4972500</v>
      </c>
    </row>
    <row r="210" spans="1:6" ht="55.2">
      <c r="A210" s="187" t="s">
        <v>194</v>
      </c>
      <c r="B210" s="143" t="s">
        <v>195</v>
      </c>
      <c r="C210" s="149"/>
      <c r="D210" s="136">
        <f>D211</f>
        <v>1555757.0900000003</v>
      </c>
      <c r="E210" s="136">
        <f t="shared" ref="E210:F210" si="88">E211</f>
        <v>333968.64000000001</v>
      </c>
      <c r="F210" s="136">
        <f t="shared" si="88"/>
        <v>1221788.4500000002</v>
      </c>
    </row>
    <row r="211" spans="1:6" ht="52.8">
      <c r="A211" s="188" t="s">
        <v>196</v>
      </c>
      <c r="B211" s="138" t="s">
        <v>197</v>
      </c>
      <c r="C211" s="149"/>
      <c r="D211" s="137">
        <f>D212+D215</f>
        <v>1555757.0900000003</v>
      </c>
      <c r="E211" s="137">
        <f t="shared" ref="E211:F211" si="89">E212+E215</f>
        <v>333968.64000000001</v>
      </c>
      <c r="F211" s="137">
        <f t="shared" si="89"/>
        <v>1221788.4500000002</v>
      </c>
    </row>
    <row r="212" spans="1:6" ht="26.4">
      <c r="A212" s="145" t="s">
        <v>198</v>
      </c>
      <c r="B212" s="131" t="s">
        <v>342</v>
      </c>
      <c r="C212" s="147"/>
      <c r="D212" s="133">
        <f>D213</f>
        <v>329495.66000000003</v>
      </c>
      <c r="E212" s="133">
        <f t="shared" ref="E212:F212" si="90">E213</f>
        <v>136668.64000000001</v>
      </c>
      <c r="F212" s="133">
        <f t="shared" si="90"/>
        <v>192827.02000000002</v>
      </c>
    </row>
    <row r="213" spans="1:6" ht="26.4">
      <c r="A213" s="189" t="s">
        <v>175</v>
      </c>
      <c r="B213" s="131" t="s">
        <v>342</v>
      </c>
      <c r="C213" s="147" t="s">
        <v>149</v>
      </c>
      <c r="D213" s="133">
        <f>D214</f>
        <v>329495.66000000003</v>
      </c>
      <c r="E213" s="133">
        <f t="shared" ref="E213:F213" si="91">E214</f>
        <v>136668.64000000001</v>
      </c>
      <c r="F213" s="133">
        <f t="shared" si="91"/>
        <v>192827.02000000002</v>
      </c>
    </row>
    <row r="214" spans="1:6" ht="26.4">
      <c r="A214" s="189" t="s">
        <v>150</v>
      </c>
      <c r="B214" s="131" t="s">
        <v>342</v>
      </c>
      <c r="C214" s="147" t="s">
        <v>151</v>
      </c>
      <c r="D214" s="134">
        <f>'Расходы_ведомств структура'!F69+'Расходы_ведомств структура'!F156</f>
        <v>329495.66000000003</v>
      </c>
      <c r="E214" s="134">
        <f>'Расходы_ведомств структура'!G69+'Расходы_ведомств структура'!G156</f>
        <v>136668.64000000001</v>
      </c>
      <c r="F214" s="133">
        <f>D214-E214</f>
        <v>192827.02000000002</v>
      </c>
    </row>
    <row r="215" spans="1:6" ht="26.4">
      <c r="A215" s="145" t="s">
        <v>230</v>
      </c>
      <c r="B215" s="138" t="s">
        <v>343</v>
      </c>
      <c r="C215" s="149"/>
      <c r="D215" s="137">
        <f>D216</f>
        <v>1226261.4300000002</v>
      </c>
      <c r="E215" s="137">
        <f>E216</f>
        <v>197300</v>
      </c>
      <c r="F215" s="137">
        <f>D215-E215</f>
        <v>1028961.4300000002</v>
      </c>
    </row>
    <row r="216" spans="1:6" ht="26.4">
      <c r="A216" s="189" t="s">
        <v>175</v>
      </c>
      <c r="B216" s="138" t="s">
        <v>343</v>
      </c>
      <c r="C216" s="148" t="s">
        <v>149</v>
      </c>
      <c r="D216" s="137">
        <f>D217</f>
        <v>1226261.4300000002</v>
      </c>
      <c r="E216" s="137">
        <f t="shared" ref="E216" si="92">E217</f>
        <v>197300</v>
      </c>
      <c r="F216" s="137">
        <f t="shared" ref="F216:F217" si="93">D216-E216</f>
        <v>1028961.4300000002</v>
      </c>
    </row>
    <row r="217" spans="1:6" ht="26.4">
      <c r="A217" s="189" t="s">
        <v>150</v>
      </c>
      <c r="B217" s="138" t="s">
        <v>343</v>
      </c>
      <c r="C217" s="149" t="s">
        <v>151</v>
      </c>
      <c r="D217" s="142">
        <f>'Расходы_ведомств структура'!F144+'Расходы_ведомств структура'!F192</f>
        <v>1226261.4300000002</v>
      </c>
      <c r="E217" s="142">
        <f>'Расходы_ведомств структура'!G144+'Расходы_ведомств структура'!G192</f>
        <v>197300</v>
      </c>
      <c r="F217" s="137">
        <f t="shared" si="93"/>
        <v>1028961.4300000002</v>
      </c>
    </row>
    <row r="218" spans="1:6" ht="69">
      <c r="A218" s="187" t="s">
        <v>199</v>
      </c>
      <c r="B218" s="152" t="s">
        <v>200</v>
      </c>
      <c r="C218" s="151"/>
      <c r="D218" s="141">
        <f>D219</f>
        <v>100000</v>
      </c>
      <c r="E218" s="141">
        <f t="shared" ref="E218:F221" si="94">E219</f>
        <v>0</v>
      </c>
      <c r="F218" s="141">
        <f t="shared" si="94"/>
        <v>100000</v>
      </c>
    </row>
    <row r="219" spans="1:6" ht="26.4">
      <c r="A219" s="188" t="s">
        <v>201</v>
      </c>
      <c r="B219" s="131" t="s">
        <v>202</v>
      </c>
      <c r="C219" s="147"/>
      <c r="D219" s="139">
        <f>D220</f>
        <v>100000</v>
      </c>
      <c r="E219" s="139">
        <f t="shared" si="94"/>
        <v>0</v>
      </c>
      <c r="F219" s="139">
        <f t="shared" si="94"/>
        <v>100000</v>
      </c>
    </row>
    <row r="220" spans="1:6" ht="26.4">
      <c r="A220" s="145" t="s">
        <v>203</v>
      </c>
      <c r="B220" s="138" t="s">
        <v>204</v>
      </c>
      <c r="C220" s="147"/>
      <c r="D220" s="139">
        <f>D221</f>
        <v>100000</v>
      </c>
      <c r="E220" s="139">
        <f t="shared" si="94"/>
        <v>0</v>
      </c>
      <c r="F220" s="139">
        <f t="shared" si="94"/>
        <v>100000</v>
      </c>
    </row>
    <row r="221" spans="1:6" ht="26.4">
      <c r="A221" s="189" t="s">
        <v>175</v>
      </c>
      <c r="B221" s="138" t="s">
        <v>204</v>
      </c>
      <c r="C221" s="149" t="s">
        <v>149</v>
      </c>
      <c r="D221" s="139">
        <f>D222</f>
        <v>100000</v>
      </c>
      <c r="E221" s="139">
        <f t="shared" si="94"/>
        <v>0</v>
      </c>
      <c r="F221" s="139">
        <f t="shared" si="94"/>
        <v>100000</v>
      </c>
    </row>
    <row r="222" spans="1:6" ht="26.4">
      <c r="A222" s="189" t="s">
        <v>150</v>
      </c>
      <c r="B222" s="138" t="s">
        <v>204</v>
      </c>
      <c r="C222" s="149" t="s">
        <v>151</v>
      </c>
      <c r="D222" s="134">
        <f>'Расходы_ведомств структура'!F74</f>
        <v>100000</v>
      </c>
      <c r="E222" s="134">
        <f>'Расходы_ведомств структура'!G74</f>
        <v>0</v>
      </c>
      <c r="F222" s="133">
        <f>D222-E222</f>
        <v>100000</v>
      </c>
    </row>
    <row r="223" spans="1:6">
      <c r="A223" s="187" t="s">
        <v>263</v>
      </c>
      <c r="B223" s="143" t="s">
        <v>264</v>
      </c>
      <c r="C223" s="154"/>
      <c r="D223" s="141">
        <f>D224</f>
        <v>242428</v>
      </c>
      <c r="E223" s="141">
        <f t="shared" ref="E223:F226" si="95">E224</f>
        <v>222428</v>
      </c>
      <c r="F223" s="141">
        <f t="shared" si="95"/>
        <v>20000</v>
      </c>
    </row>
    <row r="224" spans="1:6" ht="26.4">
      <c r="A224" s="188" t="s">
        <v>265</v>
      </c>
      <c r="B224" s="138" t="s">
        <v>266</v>
      </c>
      <c r="C224" s="154"/>
      <c r="D224" s="139">
        <f>D225</f>
        <v>242428</v>
      </c>
      <c r="E224" s="139">
        <f t="shared" si="95"/>
        <v>222428</v>
      </c>
      <c r="F224" s="139">
        <f t="shared" si="95"/>
        <v>20000</v>
      </c>
    </row>
    <row r="225" spans="1:6">
      <c r="A225" s="145" t="s">
        <v>267</v>
      </c>
      <c r="B225" s="138" t="s">
        <v>268</v>
      </c>
      <c r="C225" s="154"/>
      <c r="D225" s="139">
        <f>D226+D228</f>
        <v>242428</v>
      </c>
      <c r="E225" s="139">
        <f>E226+E228</f>
        <v>222428</v>
      </c>
      <c r="F225" s="139">
        <f t="shared" si="95"/>
        <v>20000</v>
      </c>
    </row>
    <row r="226" spans="1:6" ht="26.4">
      <c r="A226" s="189" t="s">
        <v>175</v>
      </c>
      <c r="B226" s="138" t="s">
        <v>268</v>
      </c>
      <c r="C226" s="154" t="s">
        <v>149</v>
      </c>
      <c r="D226" s="139">
        <f>D227</f>
        <v>46216</v>
      </c>
      <c r="E226" s="139">
        <f t="shared" si="95"/>
        <v>26216</v>
      </c>
      <c r="F226" s="139">
        <f t="shared" si="95"/>
        <v>20000</v>
      </c>
    </row>
    <row r="227" spans="1:6" ht="26.4">
      <c r="A227" s="189" t="s">
        <v>150</v>
      </c>
      <c r="B227" s="138" t="s">
        <v>268</v>
      </c>
      <c r="C227" s="154" t="s">
        <v>151</v>
      </c>
      <c r="D227" s="140">
        <f>'Расходы_ведомств структура'!F236</f>
        <v>46216</v>
      </c>
      <c r="E227" s="140">
        <f>'Расходы_ведомств структура'!G236</f>
        <v>26216</v>
      </c>
      <c r="F227" s="133">
        <f>D227-E227</f>
        <v>20000</v>
      </c>
    </row>
    <row r="228" spans="1:6">
      <c r="A228" s="179" t="s">
        <v>408</v>
      </c>
      <c r="B228" s="138" t="s">
        <v>268</v>
      </c>
      <c r="C228" s="154" t="s">
        <v>300</v>
      </c>
      <c r="D228" s="139">
        <f t="shared" ref="D228:E228" si="96">D229</f>
        <v>196212</v>
      </c>
      <c r="E228" s="139">
        <f t="shared" si="96"/>
        <v>196212</v>
      </c>
      <c r="F228" s="133">
        <f t="shared" ref="F228:F229" si="97">D228-E228</f>
        <v>0</v>
      </c>
    </row>
    <row r="229" spans="1:6">
      <c r="A229" s="179" t="s">
        <v>409</v>
      </c>
      <c r="B229" s="138" t="s">
        <v>268</v>
      </c>
      <c r="C229" s="154" t="s">
        <v>302</v>
      </c>
      <c r="D229" s="140">
        <f>'Расходы_ведомств структура'!F238</f>
        <v>196212</v>
      </c>
      <c r="E229" s="140">
        <f>'Расходы_ведомств структура'!G238</f>
        <v>196212</v>
      </c>
      <c r="F229" s="133">
        <f t="shared" si="97"/>
        <v>0</v>
      </c>
    </row>
    <row r="230" spans="1:6" ht="55.2">
      <c r="A230" s="187" t="s">
        <v>143</v>
      </c>
      <c r="B230" s="146" t="s">
        <v>144</v>
      </c>
      <c r="C230" s="148"/>
      <c r="D230" s="136">
        <f>D231</f>
        <v>15214760.630000001</v>
      </c>
      <c r="E230" s="136">
        <f t="shared" ref="E230" si="98">E231</f>
        <v>8780925.9499999993</v>
      </c>
      <c r="F230" s="136">
        <f>D230-E230</f>
        <v>6433834.6800000016</v>
      </c>
    </row>
    <row r="231" spans="1:6" ht="26.4">
      <c r="A231" s="188" t="s">
        <v>50</v>
      </c>
      <c r="B231" s="135" t="s">
        <v>145</v>
      </c>
      <c r="C231" s="148"/>
      <c r="D231" s="137">
        <f>D232+D239+D242+D245</f>
        <v>15214760.630000001</v>
      </c>
      <c r="E231" s="137">
        <f>E232+E239+E242+E245</f>
        <v>8780925.9499999993</v>
      </c>
      <c r="F231" s="137">
        <f>D231-E231</f>
        <v>6433834.6800000016</v>
      </c>
    </row>
    <row r="232" spans="1:6">
      <c r="A232" s="145" t="s">
        <v>146</v>
      </c>
      <c r="B232" s="135" t="s">
        <v>147</v>
      </c>
      <c r="C232" s="148"/>
      <c r="D232" s="137">
        <f>D233+D235+D237</f>
        <v>10457305.960000001</v>
      </c>
      <c r="E232" s="137">
        <f t="shared" ref="E232" si="99">E233+E235+E237</f>
        <v>4896778.74</v>
      </c>
      <c r="F232" s="137">
        <f t="shared" ref="F232:F256" si="100">D232-E232</f>
        <v>5560527.2200000007</v>
      </c>
    </row>
    <row r="233" spans="1:6" ht="66">
      <c r="A233" s="189" t="s">
        <v>38</v>
      </c>
      <c r="B233" s="138" t="s">
        <v>147</v>
      </c>
      <c r="C233" s="149" t="s">
        <v>139</v>
      </c>
      <c r="D233" s="139">
        <f>D234</f>
        <v>8344062.9199999999</v>
      </c>
      <c r="E233" s="139">
        <f t="shared" ref="E233" si="101">E234</f>
        <v>3753902.56</v>
      </c>
      <c r="F233" s="137">
        <f t="shared" si="100"/>
        <v>4590160.3599999994</v>
      </c>
    </row>
    <row r="234" spans="1:6" ht="26.4">
      <c r="A234" s="189" t="s">
        <v>140</v>
      </c>
      <c r="B234" s="138" t="s">
        <v>147</v>
      </c>
      <c r="C234" s="149" t="s">
        <v>141</v>
      </c>
      <c r="D234" s="140">
        <f>'Расходы_ведомств структура'!F21</f>
        <v>8344062.9199999999</v>
      </c>
      <c r="E234" s="140">
        <f>'Расходы_ведомств структура'!G21</f>
        <v>3753902.56</v>
      </c>
      <c r="F234" s="137">
        <f t="shared" si="100"/>
        <v>4590160.3599999994</v>
      </c>
    </row>
    <row r="235" spans="1:6" ht="26.4">
      <c r="A235" s="189" t="s">
        <v>148</v>
      </c>
      <c r="B235" s="138" t="s">
        <v>147</v>
      </c>
      <c r="C235" s="149" t="s">
        <v>149</v>
      </c>
      <c r="D235" s="139">
        <f>D236</f>
        <v>2105743.04</v>
      </c>
      <c r="E235" s="139">
        <f t="shared" ref="E235" si="102">E236</f>
        <v>1140543.52</v>
      </c>
      <c r="F235" s="137">
        <f t="shared" si="100"/>
        <v>965199.52</v>
      </c>
    </row>
    <row r="236" spans="1:6" ht="26.4">
      <c r="A236" s="189" t="s">
        <v>150</v>
      </c>
      <c r="B236" s="138" t="s">
        <v>147</v>
      </c>
      <c r="C236" s="149" t="s">
        <v>151</v>
      </c>
      <c r="D236" s="140">
        <f>'Расходы_ведомств структура'!F23</f>
        <v>2105743.04</v>
      </c>
      <c r="E236" s="140">
        <f>'Расходы_ведомств структура'!G23</f>
        <v>1140543.52</v>
      </c>
      <c r="F236" s="137">
        <f t="shared" si="100"/>
        <v>965199.52</v>
      </c>
    </row>
    <row r="237" spans="1:6">
      <c r="A237" s="189" t="s">
        <v>152</v>
      </c>
      <c r="B237" s="138" t="s">
        <v>147</v>
      </c>
      <c r="C237" s="149" t="s">
        <v>153</v>
      </c>
      <c r="D237" s="139">
        <f>D238</f>
        <v>7500</v>
      </c>
      <c r="E237" s="139">
        <f t="shared" ref="E237" si="103">E238</f>
        <v>2332.66</v>
      </c>
      <c r="F237" s="137">
        <f t="shared" si="100"/>
        <v>5167.34</v>
      </c>
    </row>
    <row r="238" spans="1:6">
      <c r="A238" s="189" t="s">
        <v>154</v>
      </c>
      <c r="B238" s="138" t="s">
        <v>147</v>
      </c>
      <c r="C238" s="149" t="s">
        <v>155</v>
      </c>
      <c r="D238" s="140">
        <f>'Расходы_ведомств структура'!F25</f>
        <v>7500</v>
      </c>
      <c r="E238" s="140">
        <f>'Расходы_ведомств структура'!G25</f>
        <v>2332.66</v>
      </c>
      <c r="F238" s="137">
        <f t="shared" si="100"/>
        <v>5167.34</v>
      </c>
    </row>
    <row r="239" spans="1:6" ht="26.4">
      <c r="A239" s="145" t="s">
        <v>327</v>
      </c>
      <c r="B239" s="138" t="s">
        <v>328</v>
      </c>
      <c r="C239" s="149"/>
      <c r="D239" s="139">
        <f>D240</f>
        <v>1568802.67</v>
      </c>
      <c r="E239" s="139">
        <f t="shared" ref="E239:E240" si="104">E240</f>
        <v>783290.96</v>
      </c>
      <c r="F239" s="137">
        <f t="shared" si="100"/>
        <v>785511.71</v>
      </c>
    </row>
    <row r="240" spans="1:6" ht="26.4">
      <c r="A240" s="189" t="s">
        <v>329</v>
      </c>
      <c r="B240" s="138" t="s">
        <v>328</v>
      </c>
      <c r="C240" s="149" t="s">
        <v>330</v>
      </c>
      <c r="D240" s="139">
        <f>D241</f>
        <v>1568802.67</v>
      </c>
      <c r="E240" s="139">
        <f t="shared" si="104"/>
        <v>783290.96</v>
      </c>
      <c r="F240" s="137">
        <f t="shared" si="100"/>
        <v>785511.71</v>
      </c>
    </row>
    <row r="241" spans="1:6">
      <c r="A241" s="189" t="s">
        <v>331</v>
      </c>
      <c r="B241" s="138" t="s">
        <v>328</v>
      </c>
      <c r="C241" s="149" t="s">
        <v>332</v>
      </c>
      <c r="D241" s="140">
        <f>'Расходы_ведомств структура'!F329</f>
        <v>1568802.67</v>
      </c>
      <c r="E241" s="140">
        <f>'Расходы_ведомств структура'!G329</f>
        <v>783290.96</v>
      </c>
      <c r="F241" s="137">
        <f t="shared" si="100"/>
        <v>785511.71</v>
      </c>
    </row>
    <row r="242" spans="1:6" ht="39.6">
      <c r="A242" s="74" t="s">
        <v>378</v>
      </c>
      <c r="B242" s="86" t="s">
        <v>379</v>
      </c>
      <c r="C242" s="85"/>
      <c r="D242" s="139">
        <f t="shared" ref="D242:E243" si="105">D243</f>
        <v>2766080</v>
      </c>
      <c r="E242" s="139">
        <f t="shared" si="105"/>
        <v>2766080</v>
      </c>
      <c r="F242" s="137">
        <f t="shared" si="100"/>
        <v>0</v>
      </c>
    </row>
    <row r="243" spans="1:6">
      <c r="A243" s="179" t="s">
        <v>299</v>
      </c>
      <c r="B243" s="86" t="s">
        <v>379</v>
      </c>
      <c r="C243" s="85" t="s">
        <v>300</v>
      </c>
      <c r="D243" s="139">
        <f t="shared" si="105"/>
        <v>2766080</v>
      </c>
      <c r="E243" s="139">
        <f t="shared" si="105"/>
        <v>2766080</v>
      </c>
      <c r="F243" s="137">
        <f t="shared" si="100"/>
        <v>0</v>
      </c>
    </row>
    <row r="244" spans="1:6">
      <c r="A244" s="179" t="s">
        <v>301</v>
      </c>
      <c r="B244" s="86" t="s">
        <v>379</v>
      </c>
      <c r="C244" s="85" t="s">
        <v>302</v>
      </c>
      <c r="D244" s="140">
        <f>'Расходы_ведомств структура'!F336</f>
        <v>2766080</v>
      </c>
      <c r="E244" s="140">
        <f>'Расходы_ведомств структура'!G336</f>
        <v>2766080</v>
      </c>
      <c r="F244" s="137">
        <f t="shared" si="100"/>
        <v>0</v>
      </c>
    </row>
    <row r="245" spans="1:6">
      <c r="A245" s="145" t="s">
        <v>205</v>
      </c>
      <c r="B245" s="138" t="s">
        <v>206</v>
      </c>
      <c r="C245" s="149"/>
      <c r="D245" s="139">
        <f>D246+D248</f>
        <v>422572</v>
      </c>
      <c r="E245" s="139">
        <f t="shared" ref="E245" si="106">E246+E248</f>
        <v>334776.25</v>
      </c>
      <c r="F245" s="137">
        <f t="shared" si="100"/>
        <v>87795.75</v>
      </c>
    </row>
    <row r="246" spans="1:6" ht="26.4">
      <c r="A246" s="189" t="s">
        <v>175</v>
      </c>
      <c r="B246" s="138" t="s">
        <v>206</v>
      </c>
      <c r="C246" s="149" t="s">
        <v>149</v>
      </c>
      <c r="D246" s="139">
        <f>D247</f>
        <v>345092</v>
      </c>
      <c r="E246" s="139">
        <f t="shared" ref="E246" si="107">E247</f>
        <v>257296.25</v>
      </c>
      <c r="F246" s="137">
        <f t="shared" si="100"/>
        <v>87795.75</v>
      </c>
    </row>
    <row r="247" spans="1:6" ht="26.4">
      <c r="A247" s="189" t="s">
        <v>150</v>
      </c>
      <c r="B247" s="138" t="s">
        <v>206</v>
      </c>
      <c r="C247" s="149" t="s">
        <v>151</v>
      </c>
      <c r="D247" s="140">
        <f>'Расходы_ведомств структура'!F79</f>
        <v>345092</v>
      </c>
      <c r="E247" s="140">
        <f>'Расходы_ведомств структура'!G79</f>
        <v>257296.25</v>
      </c>
      <c r="F247" s="137">
        <f t="shared" si="100"/>
        <v>87795.75</v>
      </c>
    </row>
    <row r="248" spans="1:6">
      <c r="A248" s="189" t="s">
        <v>152</v>
      </c>
      <c r="B248" s="138" t="s">
        <v>206</v>
      </c>
      <c r="C248" s="149" t="s">
        <v>153</v>
      </c>
      <c r="D248" s="139">
        <f>SUM(D249:D250)</f>
        <v>77480</v>
      </c>
      <c r="E248" s="139">
        <f>SUM(E249:E250)</f>
        <v>77480</v>
      </c>
      <c r="F248" s="137">
        <f t="shared" si="100"/>
        <v>0</v>
      </c>
    </row>
    <row r="249" spans="1:6">
      <c r="A249" s="179" t="s">
        <v>394</v>
      </c>
      <c r="B249" s="138" t="s">
        <v>206</v>
      </c>
      <c r="C249" s="149" t="s">
        <v>393</v>
      </c>
      <c r="D249" s="140">
        <f>'Расходы_ведомств структура'!F81</f>
        <v>30300</v>
      </c>
      <c r="E249" s="140">
        <f>'Расходы_ведомств структура'!G81</f>
        <v>30300</v>
      </c>
      <c r="F249" s="137">
        <f t="shared" si="100"/>
        <v>0</v>
      </c>
    </row>
    <row r="250" spans="1:6">
      <c r="A250" s="189" t="s">
        <v>154</v>
      </c>
      <c r="B250" s="138" t="s">
        <v>206</v>
      </c>
      <c r="C250" s="149" t="s">
        <v>155</v>
      </c>
      <c r="D250" s="140">
        <f>'Расходы_ведомств структура'!F82</f>
        <v>47180</v>
      </c>
      <c r="E250" s="140">
        <f>'Расходы_ведомств структура'!G82</f>
        <v>47180</v>
      </c>
      <c r="F250" s="137">
        <f t="shared" si="100"/>
        <v>0</v>
      </c>
    </row>
    <row r="251" spans="1:6">
      <c r="A251" s="187" t="s">
        <v>337</v>
      </c>
      <c r="B251" s="143" t="s">
        <v>338</v>
      </c>
      <c r="C251" s="150"/>
      <c r="D251" s="141">
        <f>D252</f>
        <v>390600</v>
      </c>
      <c r="E251" s="141">
        <f t="shared" ref="E251:E252" si="108">E252</f>
        <v>162750</v>
      </c>
      <c r="F251" s="136">
        <f t="shared" si="100"/>
        <v>227850</v>
      </c>
    </row>
    <row r="252" spans="1:6" ht="79.2">
      <c r="A252" s="145" t="s">
        <v>38</v>
      </c>
      <c r="B252" s="138" t="s">
        <v>338</v>
      </c>
      <c r="C252" s="149" t="s">
        <v>139</v>
      </c>
      <c r="D252" s="139">
        <f>D253</f>
        <v>390600</v>
      </c>
      <c r="E252" s="139">
        <f t="shared" si="108"/>
        <v>162750</v>
      </c>
      <c r="F252" s="137">
        <f t="shared" si="100"/>
        <v>227850</v>
      </c>
    </row>
    <row r="253" spans="1:6" ht="26.4">
      <c r="A253" s="189" t="s">
        <v>339</v>
      </c>
      <c r="B253" s="138" t="s">
        <v>338</v>
      </c>
      <c r="C253" s="149" t="s">
        <v>141</v>
      </c>
      <c r="D253" s="140">
        <f>'Расходы_ведомств структура'!F85</f>
        <v>390600</v>
      </c>
      <c r="E253" s="140">
        <f>'Расходы_ведомств структура'!G85</f>
        <v>162750</v>
      </c>
      <c r="F253" s="137">
        <f t="shared" si="100"/>
        <v>227850</v>
      </c>
    </row>
    <row r="254" spans="1:6" ht="41.4">
      <c r="A254" s="187" t="s">
        <v>340</v>
      </c>
      <c r="B254" s="143" t="s">
        <v>341</v>
      </c>
      <c r="C254" s="150"/>
      <c r="D254" s="141">
        <f>D255</f>
        <v>562460</v>
      </c>
      <c r="E254" s="141">
        <f t="shared" ref="E254:E255" si="109">E255</f>
        <v>234360</v>
      </c>
      <c r="F254" s="136">
        <f t="shared" si="100"/>
        <v>328100</v>
      </c>
    </row>
    <row r="255" spans="1:6" ht="79.2">
      <c r="A255" s="145" t="s">
        <v>38</v>
      </c>
      <c r="B255" s="138" t="s">
        <v>341</v>
      </c>
      <c r="C255" s="149" t="s">
        <v>139</v>
      </c>
      <c r="D255" s="139">
        <f>D256</f>
        <v>562460</v>
      </c>
      <c r="E255" s="139">
        <f t="shared" si="109"/>
        <v>234360</v>
      </c>
      <c r="F255" s="137">
        <f t="shared" si="100"/>
        <v>328100</v>
      </c>
    </row>
    <row r="256" spans="1:6" ht="26.4">
      <c r="A256" s="189" t="s">
        <v>339</v>
      </c>
      <c r="B256" s="138" t="s">
        <v>341</v>
      </c>
      <c r="C256" s="149" t="s">
        <v>141</v>
      </c>
      <c r="D256" s="140">
        <f>'Расходы_ведомств структура'!F88</f>
        <v>562460</v>
      </c>
      <c r="E256" s="140">
        <f>'Расходы_ведомств структура'!G88</f>
        <v>234360</v>
      </c>
      <c r="F256" s="137">
        <f t="shared" si="100"/>
        <v>328100</v>
      </c>
    </row>
    <row r="257" spans="1:6" ht="27.6">
      <c r="A257" s="187" t="s">
        <v>156</v>
      </c>
      <c r="B257" s="143" t="s">
        <v>157</v>
      </c>
      <c r="C257" s="149"/>
      <c r="D257" s="141">
        <f>D258</f>
        <v>806663</v>
      </c>
      <c r="E257" s="141">
        <f t="shared" ref="E257:F259" si="110">E258</f>
        <v>304012.43</v>
      </c>
      <c r="F257" s="141">
        <f t="shared" si="110"/>
        <v>502650.57</v>
      </c>
    </row>
    <row r="258" spans="1:6" ht="39.6">
      <c r="A258" s="145" t="s">
        <v>158</v>
      </c>
      <c r="B258" s="138" t="s">
        <v>159</v>
      </c>
      <c r="C258" s="149"/>
      <c r="D258" s="139">
        <f>D259</f>
        <v>806663</v>
      </c>
      <c r="E258" s="139">
        <f t="shared" si="110"/>
        <v>304012.43</v>
      </c>
      <c r="F258" s="139">
        <f t="shared" si="110"/>
        <v>502650.57</v>
      </c>
    </row>
    <row r="259" spans="1:6" ht="66">
      <c r="A259" s="189" t="s">
        <v>38</v>
      </c>
      <c r="B259" s="138" t="s">
        <v>159</v>
      </c>
      <c r="C259" s="149" t="s">
        <v>139</v>
      </c>
      <c r="D259" s="139">
        <f>D260</f>
        <v>806663</v>
      </c>
      <c r="E259" s="139">
        <f t="shared" si="110"/>
        <v>304012.43</v>
      </c>
      <c r="F259" s="139">
        <f t="shared" si="110"/>
        <v>502650.57</v>
      </c>
    </row>
    <row r="260" spans="1:6" ht="26.4">
      <c r="A260" s="189" t="s">
        <v>140</v>
      </c>
      <c r="B260" s="138" t="s">
        <v>159</v>
      </c>
      <c r="C260" s="149" t="s">
        <v>141</v>
      </c>
      <c r="D260" s="140">
        <f>'Расходы_ведомств структура'!F29</f>
        <v>806663</v>
      </c>
      <c r="E260" s="140">
        <f>'Расходы_ведомств структура'!G29</f>
        <v>304012.43</v>
      </c>
      <c r="F260" s="133">
        <f>D260-E260</f>
        <v>502650.57</v>
      </c>
    </row>
    <row r="261" spans="1:6" ht="55.2">
      <c r="A261" s="187" t="s">
        <v>48</v>
      </c>
      <c r="B261" s="152" t="s">
        <v>136</v>
      </c>
      <c r="C261" s="131"/>
      <c r="D261" s="132">
        <f>D262</f>
        <v>2068920</v>
      </c>
      <c r="E261" s="132">
        <f t="shared" ref="E261:F263" si="111">E262</f>
        <v>1034460</v>
      </c>
      <c r="F261" s="132">
        <f t="shared" si="111"/>
        <v>1034460</v>
      </c>
    </row>
    <row r="262" spans="1:6" ht="26.4">
      <c r="A262" s="145" t="s">
        <v>137</v>
      </c>
      <c r="B262" s="131" t="s">
        <v>138</v>
      </c>
      <c r="C262" s="152"/>
      <c r="D262" s="133">
        <f>D263</f>
        <v>2068920</v>
      </c>
      <c r="E262" s="133">
        <f t="shared" si="111"/>
        <v>1034460</v>
      </c>
      <c r="F262" s="133">
        <f t="shared" si="111"/>
        <v>1034460</v>
      </c>
    </row>
    <row r="263" spans="1:6" ht="66">
      <c r="A263" s="189" t="s">
        <v>38</v>
      </c>
      <c r="B263" s="131" t="s">
        <v>138</v>
      </c>
      <c r="C263" s="147" t="s">
        <v>139</v>
      </c>
      <c r="D263" s="133">
        <f>D264</f>
        <v>2068920</v>
      </c>
      <c r="E263" s="133">
        <f t="shared" si="111"/>
        <v>1034460</v>
      </c>
      <c r="F263" s="133">
        <f t="shared" si="111"/>
        <v>1034460</v>
      </c>
    </row>
    <row r="264" spans="1:6" ht="26.4">
      <c r="A264" s="189" t="s">
        <v>140</v>
      </c>
      <c r="B264" s="131" t="s">
        <v>138</v>
      </c>
      <c r="C264" s="147" t="s">
        <v>141</v>
      </c>
      <c r="D264" s="134">
        <f>'Расходы_ведомств структура'!F15</f>
        <v>2068920</v>
      </c>
      <c r="E264" s="134">
        <f>'Расходы_ведомств структура'!G15</f>
        <v>1034460</v>
      </c>
      <c r="F264" s="133">
        <f>D264-E264</f>
        <v>1034460</v>
      </c>
    </row>
    <row r="265" spans="1:6" ht="27.6">
      <c r="A265" s="187" t="s">
        <v>208</v>
      </c>
      <c r="B265" s="146" t="s">
        <v>209</v>
      </c>
      <c r="C265" s="148"/>
      <c r="D265" s="136">
        <f>D266</f>
        <v>647339</v>
      </c>
      <c r="E265" s="136">
        <f t="shared" ref="E265:F266" si="112">E266</f>
        <v>233779.74</v>
      </c>
      <c r="F265" s="136">
        <f t="shared" si="112"/>
        <v>413559.26</v>
      </c>
    </row>
    <row r="266" spans="1:6">
      <c r="A266" s="145" t="s">
        <v>55</v>
      </c>
      <c r="B266" s="135" t="s">
        <v>210</v>
      </c>
      <c r="C266" s="148"/>
      <c r="D266" s="137">
        <f>D267</f>
        <v>647339</v>
      </c>
      <c r="E266" s="137">
        <f t="shared" si="112"/>
        <v>233779.74</v>
      </c>
      <c r="F266" s="137">
        <f t="shared" si="112"/>
        <v>413559.26</v>
      </c>
    </row>
    <row r="267" spans="1:6" ht="26.4">
      <c r="A267" s="189" t="s">
        <v>211</v>
      </c>
      <c r="B267" s="135" t="s">
        <v>212</v>
      </c>
      <c r="C267" s="148"/>
      <c r="D267" s="137">
        <f>D268+D270</f>
        <v>647339</v>
      </c>
      <c r="E267" s="137">
        <f t="shared" ref="E267:F267" si="113">E268+E270</f>
        <v>233779.74</v>
      </c>
      <c r="F267" s="137">
        <f t="shared" si="113"/>
        <v>413559.26</v>
      </c>
    </row>
    <row r="268" spans="1:6" ht="66">
      <c r="A268" s="189" t="s">
        <v>38</v>
      </c>
      <c r="B268" s="135" t="s">
        <v>212</v>
      </c>
      <c r="C268" s="148" t="s">
        <v>139</v>
      </c>
      <c r="D268" s="137">
        <f>D269</f>
        <v>505025</v>
      </c>
      <c r="E268" s="137">
        <f t="shared" ref="E268:F268" si="114">E269</f>
        <v>222738.16</v>
      </c>
      <c r="F268" s="137">
        <f t="shared" si="114"/>
        <v>282286.83999999997</v>
      </c>
    </row>
    <row r="269" spans="1:6" ht="26.4">
      <c r="A269" s="189" t="s">
        <v>140</v>
      </c>
      <c r="B269" s="135" t="s">
        <v>212</v>
      </c>
      <c r="C269" s="148" t="s">
        <v>141</v>
      </c>
      <c r="D269" s="142">
        <f>'Расходы_ведомств структура'!F95</f>
        <v>505025</v>
      </c>
      <c r="E269" s="142">
        <f>'Расходы_ведомств структура'!G95</f>
        <v>222738.16</v>
      </c>
      <c r="F269" s="133">
        <f>D269-E269</f>
        <v>282286.83999999997</v>
      </c>
    </row>
    <row r="270" spans="1:6" ht="26.4">
      <c r="A270" s="189" t="s">
        <v>175</v>
      </c>
      <c r="B270" s="135" t="s">
        <v>212</v>
      </c>
      <c r="C270" s="148" t="s">
        <v>149</v>
      </c>
      <c r="D270" s="137">
        <f>D271</f>
        <v>142314</v>
      </c>
      <c r="E270" s="137">
        <f t="shared" ref="E270:F270" si="115">E271</f>
        <v>11041.58</v>
      </c>
      <c r="F270" s="137">
        <f t="shared" si="115"/>
        <v>131272.42000000001</v>
      </c>
    </row>
    <row r="271" spans="1:6" ht="26.4">
      <c r="A271" s="189" t="s">
        <v>150</v>
      </c>
      <c r="B271" s="135" t="s">
        <v>212</v>
      </c>
      <c r="C271" s="148" t="s">
        <v>151</v>
      </c>
      <c r="D271" s="142">
        <f>'Расходы_ведомств структура'!F97</f>
        <v>142314</v>
      </c>
      <c r="E271" s="142">
        <f>'Расходы_ведомств структура'!G97</f>
        <v>11041.58</v>
      </c>
      <c r="F271" s="133">
        <f>D271-E271</f>
        <v>131272.42000000001</v>
      </c>
    </row>
    <row r="272" spans="1:6">
      <c r="A272" s="121"/>
      <c r="B272" s="122"/>
      <c r="C272" s="122"/>
      <c r="D272" s="121"/>
      <c r="E272" s="121"/>
      <c r="F272" s="160"/>
    </row>
    <row r="277" spans="1:4">
      <c r="A277" s="121"/>
      <c r="B277" s="122"/>
      <c r="C277" s="122"/>
      <c r="D277" s="121"/>
    </row>
    <row r="278" spans="1:4">
      <c r="A278" s="121"/>
      <c r="B278" s="122"/>
      <c r="C278" s="122"/>
      <c r="D278" s="121"/>
    </row>
    <row r="279" spans="1:4">
      <c r="A279" s="121"/>
      <c r="B279" s="122"/>
      <c r="C279" s="122"/>
      <c r="D279" s="121"/>
    </row>
  </sheetData>
  <mergeCells count="2">
    <mergeCell ref="A2:F2"/>
    <mergeCell ref="A3:F3"/>
  </mergeCells>
  <pageMargins left="0.78740157480314965" right="0.39370078740157483" top="0.59055118110236227" bottom="0.59055118110236227" header="0.31496062992125984" footer="0.31496062992125984"/>
  <pageSetup paperSize="9" scale="85" fitToHeight="10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>
      <selection activeCell="B17" sqref="B17"/>
    </sheetView>
  </sheetViews>
  <sheetFormatPr defaultColWidth="9.21875" defaultRowHeight="13.8"/>
  <cols>
    <col min="1" max="1" width="35.88671875" style="3" customWidth="1"/>
    <col min="2" max="2" width="24.77734375" style="3" customWidth="1"/>
    <col min="3" max="3" width="13.44140625" style="3" customWidth="1"/>
    <col min="4" max="4" width="13.21875" style="3" customWidth="1"/>
    <col min="5" max="5" width="13.33203125" style="3" customWidth="1"/>
    <col min="6" max="16384" width="9.21875" style="3"/>
  </cols>
  <sheetData>
    <row r="1" spans="1:5" ht="14.1" customHeight="1">
      <c r="A1" s="15"/>
      <c r="B1" s="15"/>
      <c r="C1" s="15"/>
      <c r="D1" s="15"/>
      <c r="E1" s="15"/>
    </row>
    <row r="2" spans="1:5" s="16" customFormat="1" ht="14.1" customHeight="1">
      <c r="A2" s="198" t="s">
        <v>35</v>
      </c>
      <c r="B2" s="198"/>
      <c r="C2" s="198"/>
      <c r="D2" s="198"/>
      <c r="E2" s="198"/>
    </row>
    <row r="3" spans="1:5" s="1" customFormat="1" ht="12" customHeight="1">
      <c r="A3" s="198" t="s">
        <v>34</v>
      </c>
      <c r="B3" s="198"/>
      <c r="C3" s="198"/>
      <c r="D3" s="198"/>
      <c r="E3" s="198"/>
    </row>
    <row r="4" spans="1:5" s="1" customFormat="1" ht="12" customHeight="1">
      <c r="A4" s="198" t="s">
        <v>410</v>
      </c>
      <c r="B4" s="198"/>
      <c r="C4" s="198"/>
      <c r="D4" s="198"/>
      <c r="E4" s="198"/>
    </row>
    <row r="5" spans="1:5" ht="12" customHeight="1">
      <c r="A5" s="17"/>
      <c r="B5" s="18"/>
      <c r="C5" s="19"/>
      <c r="D5" s="20"/>
      <c r="E5" s="21"/>
    </row>
    <row r="6" spans="1:5" ht="13.5" customHeight="1">
      <c r="A6" s="199" t="s">
        <v>0</v>
      </c>
      <c r="B6" s="199" t="s">
        <v>22</v>
      </c>
      <c r="C6" s="199" t="s">
        <v>2</v>
      </c>
      <c r="D6" s="199" t="s">
        <v>3</v>
      </c>
      <c r="E6" s="199" t="s">
        <v>4</v>
      </c>
    </row>
    <row r="7" spans="1:5" ht="12" customHeight="1">
      <c r="A7" s="199"/>
      <c r="B7" s="199"/>
      <c r="C7" s="199"/>
      <c r="D7" s="199"/>
      <c r="E7" s="199"/>
    </row>
    <row r="8" spans="1:5" ht="12" customHeight="1">
      <c r="A8" s="199"/>
      <c r="B8" s="199"/>
      <c r="C8" s="199"/>
      <c r="D8" s="199"/>
      <c r="E8" s="199"/>
    </row>
    <row r="9" spans="1:5" ht="11.25" customHeight="1">
      <c r="A9" s="199"/>
      <c r="B9" s="199"/>
      <c r="C9" s="199"/>
      <c r="D9" s="199"/>
      <c r="E9" s="199"/>
    </row>
    <row r="10" spans="1:5" ht="10.5" customHeight="1">
      <c r="A10" s="199"/>
      <c r="B10" s="199"/>
      <c r="C10" s="199"/>
      <c r="D10" s="199"/>
      <c r="E10" s="199"/>
    </row>
    <row r="11" spans="1:5" ht="12" customHeight="1">
      <c r="A11" s="6">
        <v>1</v>
      </c>
      <c r="B11" s="22">
        <v>2</v>
      </c>
      <c r="C11" s="23" t="s">
        <v>53</v>
      </c>
      <c r="D11" s="23" t="s">
        <v>5</v>
      </c>
      <c r="E11" s="23" t="s">
        <v>6</v>
      </c>
    </row>
    <row r="12" spans="1:5" ht="27.6">
      <c r="A12" s="24" t="s">
        <v>23</v>
      </c>
      <c r="B12" s="25" t="s">
        <v>8</v>
      </c>
      <c r="C12" s="180">
        <f>C14+C19</f>
        <v>3335927.1800000072</v>
      </c>
      <c r="D12" s="180">
        <f>D14+D19</f>
        <v>-6740142.3999999985</v>
      </c>
      <c r="E12" s="181">
        <f>C12-D12</f>
        <v>10076069.580000006</v>
      </c>
    </row>
    <row r="13" spans="1:5">
      <c r="A13" s="26" t="s">
        <v>9</v>
      </c>
      <c r="B13" s="27"/>
      <c r="C13" s="182"/>
      <c r="D13" s="182"/>
      <c r="E13" s="181"/>
    </row>
    <row r="14" spans="1:5" ht="27.6">
      <c r="A14" s="26" t="s">
        <v>386</v>
      </c>
      <c r="B14" s="27"/>
      <c r="C14" s="182">
        <f>SUM(C15:C17)</f>
        <v>-7800000</v>
      </c>
      <c r="D14" s="182">
        <f>SUM(D15:D17)</f>
        <v>-6600000</v>
      </c>
      <c r="E14" s="181">
        <f>C14-D14</f>
        <v>-1200000</v>
      </c>
    </row>
    <row r="15" spans="1:5" ht="41.4">
      <c r="A15" s="32" t="s">
        <v>389</v>
      </c>
      <c r="B15" s="27" t="s">
        <v>383</v>
      </c>
      <c r="C15" s="183">
        <v>12000000</v>
      </c>
      <c r="D15" s="183">
        <v>0</v>
      </c>
      <c r="E15" s="181">
        <f>C15-D15</f>
        <v>12000000</v>
      </c>
    </row>
    <row r="16" spans="1:5" ht="41.4">
      <c r="A16" s="32" t="s">
        <v>388</v>
      </c>
      <c r="B16" s="27" t="s">
        <v>384</v>
      </c>
      <c r="C16" s="183">
        <v>-19500000</v>
      </c>
      <c r="D16" s="183">
        <v>-6500000</v>
      </c>
      <c r="E16" s="181">
        <f>C16-D16</f>
        <v>-13000000</v>
      </c>
    </row>
    <row r="17" spans="1:5" ht="69">
      <c r="A17" s="32" t="s">
        <v>390</v>
      </c>
      <c r="B17" s="27" t="s">
        <v>385</v>
      </c>
      <c r="C17" s="183">
        <v>-300000</v>
      </c>
      <c r="D17" s="183">
        <v>-100000</v>
      </c>
      <c r="E17" s="181">
        <f>C17-D17</f>
        <v>-200000</v>
      </c>
    </row>
    <row r="18" spans="1:5">
      <c r="A18" s="26"/>
      <c r="B18" s="27"/>
      <c r="C18" s="28"/>
      <c r="D18" s="28"/>
      <c r="E18" s="29"/>
    </row>
    <row r="19" spans="1:5">
      <c r="A19" s="26" t="s">
        <v>387</v>
      </c>
      <c r="B19" s="27" t="s">
        <v>24</v>
      </c>
      <c r="C19" s="30">
        <f>C20+C21</f>
        <v>11135927.180000007</v>
      </c>
      <c r="D19" s="30">
        <f>D20+D21</f>
        <v>-140142.39999999851</v>
      </c>
      <c r="E19" s="31">
        <v>0</v>
      </c>
    </row>
    <row r="20" spans="1:5">
      <c r="A20" s="32" t="s">
        <v>25</v>
      </c>
      <c r="B20" s="27" t="s">
        <v>26</v>
      </c>
      <c r="C20" s="33">
        <v>-142071791.09</v>
      </c>
      <c r="D20" s="33">
        <v>-60917057.719999999</v>
      </c>
      <c r="E20" s="34" t="s">
        <v>27</v>
      </c>
    </row>
    <row r="21" spans="1:5">
      <c r="A21" s="32" t="s">
        <v>28</v>
      </c>
      <c r="B21" s="27" t="s">
        <v>29</v>
      </c>
      <c r="C21" s="33">
        <v>153207718.27000001</v>
      </c>
      <c r="D21" s="33">
        <v>60776915.32</v>
      </c>
      <c r="E21" s="34" t="s">
        <v>27</v>
      </c>
    </row>
    <row r="22" spans="1:5" ht="10.050000000000001" customHeight="1">
      <c r="A22" s="35"/>
      <c r="B22" s="36"/>
      <c r="C22" s="37"/>
      <c r="D22" s="38"/>
      <c r="E22" s="38"/>
    </row>
    <row r="23" spans="1:5" hidden="1">
      <c r="A23" s="39" t="s">
        <v>30</v>
      </c>
      <c r="B23" s="39"/>
      <c r="C23" s="39"/>
      <c r="D23" s="39"/>
      <c r="E23" s="39"/>
    </row>
    <row r="24" spans="1:5" hidden="1">
      <c r="A24" s="197" t="s">
        <v>30</v>
      </c>
      <c r="B24" s="197"/>
      <c r="C24" s="197"/>
      <c r="D24" s="197"/>
      <c r="E24" s="197"/>
    </row>
    <row r="25" spans="1:5" hidden="1">
      <c r="A25" s="40" t="s">
        <v>30</v>
      </c>
      <c r="B25" s="40"/>
      <c r="C25" s="40"/>
      <c r="D25" s="40"/>
      <c r="E25" s="40"/>
    </row>
  </sheetData>
  <mergeCells count="9">
    <mergeCell ref="A24:E24"/>
    <mergeCell ref="A2:E2"/>
    <mergeCell ref="A6:A10"/>
    <mergeCell ref="B6:B10"/>
    <mergeCell ref="C6:C10"/>
    <mergeCell ref="D6:D10"/>
    <mergeCell ref="E6:E10"/>
    <mergeCell ref="A3:E3"/>
    <mergeCell ref="A4:E4"/>
  </mergeCells>
  <pageMargins left="0.78740157480314965" right="0.39370078740157483" top="0.78740157480314965" bottom="0.78740157480314965" header="0.31496062992125984" footer="0.31496062992125984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0F23E5C-4C69-4227-9985-38ABC482CD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Расходы_ведомств структура</vt:lpstr>
      <vt:lpstr>расходы_разделы подразделы</vt:lpstr>
      <vt:lpstr>целевые программы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User</cp:lastModifiedBy>
  <cp:lastPrinted>2018-08-02T05:09:37Z</cp:lastPrinted>
  <dcterms:created xsi:type="dcterms:W3CDTF">2016-07-11T12:17:39Z</dcterms:created>
  <dcterms:modified xsi:type="dcterms:W3CDTF">2018-08-02T05:14:28Z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C:\Users\User\AppData\Local\Кейсистемс\Свод-Смарт\ReportManager\sv_0503117m_20160101__win_1.xlsx</vt:lpwstr>
  </property>
</Properties>
</file>