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6740" tabRatio="724" firstSheet="3" activeTab="9"/>
  </bookViews>
  <sheets>
    <sheet name="приложение_1" sheetId="1" r:id="rId1"/>
    <sheet name="приложение_2" sheetId="2" r:id="rId2"/>
    <sheet name="приложение_3" sheetId="3" r:id="rId3"/>
    <sheet name="приложение_4" sheetId="4" r:id="rId4"/>
    <sheet name="приложение_4_1" sheetId="5" r:id="rId5"/>
    <sheet name="приложение 5" sheetId="6" r:id="rId6"/>
    <sheet name="приложение 6" sheetId="7" r:id="rId7"/>
    <sheet name="приложение 7" sheetId="8" r:id="rId8"/>
    <sheet name="приложение 8" sheetId="9" r:id="rId9"/>
    <sheet name="приложение_9" sheetId="10" r:id="rId10"/>
  </sheets>
  <definedNames>
    <definedName name="_xlnm.Print_Area" localSheetId="3">'приложение_4'!$A$1:$G$258</definedName>
  </definedNames>
  <calcPr fullCalcOnLoad="1"/>
</workbook>
</file>

<file path=xl/sharedStrings.xml><?xml version="1.0" encoding="utf-8"?>
<sst xmlns="http://schemas.openxmlformats.org/spreadsheetml/2006/main" count="3290" uniqueCount="567">
  <si>
    <t>02</t>
  </si>
  <si>
    <t>01</t>
  </si>
  <si>
    <t>03</t>
  </si>
  <si>
    <t>08</t>
  </si>
  <si>
    <t>2</t>
  </si>
  <si>
    <t>3</t>
  </si>
  <si>
    <t>10</t>
  </si>
  <si>
    <t>05</t>
  </si>
  <si>
    <t>110</t>
  </si>
  <si>
    <t>062</t>
  </si>
  <si>
    <t>120</t>
  </si>
  <si>
    <t xml:space="preserve">Наименование </t>
  </si>
  <si>
    <t>04</t>
  </si>
  <si>
    <t>09</t>
  </si>
  <si>
    <t>11</t>
  </si>
  <si>
    <t>07</t>
  </si>
  <si>
    <t>(в рублях)</t>
  </si>
  <si>
    <t>13</t>
  </si>
  <si>
    <t>410</t>
  </si>
  <si>
    <t>100</t>
  </si>
  <si>
    <t>240</t>
  </si>
  <si>
    <t>Иные межбюджетные трансферты</t>
  </si>
  <si>
    <t>Наименование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</si>
  <si>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</si>
  <si>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</si>
  <si>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</si>
  <si>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</si>
  <si>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Другие общегосударственные вопросы</t>
  </si>
  <si>
    <t>Национальная оборона</t>
  </si>
  <si>
    <t>Мобилизационная  и вневойсковая подготовка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</si>
  <si>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</si>
  <si>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</si>
  <si>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</si>
  <si>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</si>
  <si>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12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</si>
  <si>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</si>
  <si>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</si>
  <si>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</si>
  <si>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</si>
  <si>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</si>
  <si>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</si>
  <si>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</si>
  <si>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кинематография, средства массовой информации</t>
  </si>
  <si>
    <t xml:space="preserve">Культура </t>
  </si>
  <si>
    <t>Социальная политика</t>
  </si>
  <si>
    <t>Социальное обеспечение населения</t>
  </si>
  <si>
    <t>Физическая культура и спорт</t>
  </si>
  <si>
    <t xml:space="preserve">Физическая культура </t>
  </si>
  <si>
    <t>Средства массовой информации</t>
  </si>
  <si>
    <t xml:space="preserve">Периодическая печать и издательства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</si>
  <si>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</si>
  <si>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</si>
  <si>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4</t>
  </si>
  <si>
    <t>5</t>
  </si>
  <si>
    <t>81 0 00 00000</t>
  </si>
  <si>
    <t>Обеспечение деятельности законодательных (представительных) органов государственной власти и представительных органов муниципальных образований</t>
  </si>
  <si>
    <t>81 0 00 00420</t>
  </si>
  <si>
    <t>Депутаты представительного органа муниципального образования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</si>
  <si>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</si>
  <si>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выплату персоналу государственных (муниципальных) органов</t>
  </si>
  <si>
    <t>68 0 00 00000</t>
  </si>
  <si>
    <t>68 0 01 00000</t>
  </si>
  <si>
    <t>Основное мероприятие "Повышение качества управления муниципальными финансами"</t>
  </si>
  <si>
    <t>68 0 01 00400</t>
  </si>
  <si>
    <t>Центральный аппарат</t>
  </si>
  <si>
    <t>200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</si>
  <si>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</si>
  <si>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</si>
  <si>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</si>
  <si>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</si>
  <si>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850</t>
  </si>
  <si>
    <t>Уплата налогов, сборов и иных платежей</t>
  </si>
  <si>
    <t>75 0 00 00000</t>
  </si>
  <si>
    <t>Обеспечение деятельности главы местной администрации</t>
  </si>
  <si>
    <t>75 0 00 00480</t>
  </si>
  <si>
    <t>Глава местной администрации (исполнительно-распорядительного органа муниципального образования)</t>
  </si>
  <si>
    <t>84 0 00 00000</t>
  </si>
  <si>
    <t>84 0 00 00600</t>
  </si>
  <si>
    <t>Резервные фонды местных администраций</t>
  </si>
  <si>
    <t>870</t>
  </si>
  <si>
    <t>Резервные средства</t>
  </si>
  <si>
    <t>68 0 01 00920</t>
  </si>
  <si>
    <t>Выполнение других обязательств государства</t>
  </si>
  <si>
    <t>Закупка товаров, работ и услуг для государственных (муниципальных) нужд</t>
  </si>
  <si>
    <t>08 0 00 00000</t>
  </si>
  <si>
    <t>Муниципальная программа "Кадровая политика"</t>
  </si>
  <si>
    <t>08 0 01 00000</t>
  </si>
  <si>
    <t>08 0 01 00750</t>
  </si>
  <si>
    <t>Кадровый потенциал учреждений и повышение заинтересованности муниципальных служащих в качестве оказываемых услуг населению</t>
  </si>
  <si>
    <t>06 0 00 00000</t>
  </si>
  <si>
    <t>06 0 01 00000</t>
  </si>
  <si>
    <t>06 0 01 06010</t>
  </si>
  <si>
    <t>Укрепление материально-технической базы</t>
  </si>
  <si>
    <t>88 0 00 00000</t>
  </si>
  <si>
    <t>Непрограммные расходы Федеральных и областных органов исполнительной власти</t>
  </si>
  <si>
    <t>88 8 00 00000</t>
  </si>
  <si>
    <t>Непрограммные мероприятия</t>
  </si>
  <si>
    <t>88 8 00 51180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</si>
  <si>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</si>
  <si>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</si>
  <si>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500</t>
  </si>
  <si>
    <t>09 0 00 00000</t>
  </si>
  <si>
    <t>Муниципальная программа "Безопасность жизнедеятельности на территории МО "Городское поселение "Г.Ермолино" на 2016г."</t>
  </si>
  <si>
    <t>09 0 01 00000</t>
  </si>
  <si>
    <t>Основное мероприятие "Подготовка населения в области обеспечения безопасности жизнедеятельности"</t>
  </si>
  <si>
    <t>09 0 01 09020</t>
  </si>
  <si>
    <t>Предупреждение и ликвидация чрезвычайных ситуаций</t>
  </si>
  <si>
    <t>09 0 01 09050</t>
  </si>
  <si>
    <t>Расходы на обеспечение деятельности ЕДДС</t>
  </si>
  <si>
    <t>09 0 01 09060</t>
  </si>
  <si>
    <t>Расходы на обеспечение деятельности ДНД</t>
  </si>
  <si>
    <t>24 0 00 00000</t>
  </si>
  <si>
    <t xml:space="preserve">Муниципальная программа "Ремонт и содержание сети автомобильных дорог" </t>
  </si>
  <si>
    <t>24 0 01 00000</t>
  </si>
  <si>
    <t>Основное мероприятие "Приведение сети автомобильных дорог в соответствие с нормативными требованиями"</t>
  </si>
  <si>
    <t>24 0 01 24010</t>
  </si>
  <si>
    <t>Содержание сети автомобильных дорог</t>
  </si>
  <si>
    <t>24 0 01 24020</t>
  </si>
  <si>
    <t>Ремонт и капитальный ремонт сети автомобильных дорог</t>
  </si>
  <si>
    <t>24 0 01 24050</t>
  </si>
  <si>
    <t>Содержание, капитальный ремонт сети автомобильных дорог за счет средств дорожного фонда</t>
  </si>
  <si>
    <t>48 0 00 00000</t>
  </si>
  <si>
    <t>48 0 01 00000</t>
  </si>
  <si>
    <t>Основное мероприятие "Создание безопасных условий движения"</t>
  </si>
  <si>
    <t>48 0 01 48010</t>
  </si>
  <si>
    <t>Повышение безопасности дорожного движения</t>
  </si>
  <si>
    <t>76 0 00 00000</t>
  </si>
  <si>
    <t>Вопросы в области национальной экономики</t>
  </si>
  <si>
    <t>76 0 00 76010</t>
  </si>
  <si>
    <t>Мероприятия по землеустройству и землепользованию</t>
  </si>
  <si>
    <t>05 0 00 00000</t>
  </si>
  <si>
    <t>Муниципальная программа "Развитие жилищной и культурной инфраструктуры"</t>
  </si>
  <si>
    <t>05 0 01 00000</t>
  </si>
  <si>
    <t>Основное мероприятие "Обеспечение комфортных условий проживания граждан"</t>
  </si>
  <si>
    <t>05 0 01 05020</t>
  </si>
  <si>
    <t>Плата за капитальный ремонт доли муниципального образования в праве долевой собственности МКД в региональный фонд капитального ремонта на счете "регионального оператора"</t>
  </si>
  <si>
    <t>810</t>
  </si>
  <si>
    <t>30 0 00 00000</t>
  </si>
  <si>
    <t xml:space="preserve">Муниципальная программа "Энергосбережение и повышение энергетической эффективности в системах коммунальной инфраструктуры" </t>
  </si>
  <si>
    <t>30 0 01 00000</t>
  </si>
  <si>
    <t>Основное мероприятие "Обеспечение рационального использования топливно-энергетических ресурсов  "</t>
  </si>
  <si>
    <t>Организация водоснабжения</t>
  </si>
  <si>
    <t>Организация теплоснабжения</t>
  </si>
  <si>
    <t>Субсидии юридическим лицам (кроме некоммерческих организаций), индивидуальным предпринимателям, физическим лицам</t>
  </si>
  <si>
    <t>Уличное освещение</t>
  </si>
  <si>
    <t>19 0 00 00000</t>
  </si>
  <si>
    <t>19 0 01 00000</t>
  </si>
  <si>
    <t>Основное мероприятие "Улучшение благоустройства города"</t>
  </si>
  <si>
    <t>19 0 01 19010</t>
  </si>
  <si>
    <t>19 0 01 19030</t>
  </si>
  <si>
    <t>Организация ритуальных услуг и содержание мест захоронения</t>
  </si>
  <si>
    <t>19 0 01 19040</t>
  </si>
  <si>
    <t>Содержание зеленого хозяйства</t>
  </si>
  <si>
    <t>19 0 01 19050</t>
  </si>
  <si>
    <t>Организация сбора и вывоза бытовых отходов и мусора</t>
  </si>
  <si>
    <t>19 0 01 19060</t>
  </si>
  <si>
    <t>Прочие мероприятия по благоустройству</t>
  </si>
  <si>
    <t>300</t>
  </si>
  <si>
    <t>Пособия по социальной помощи населению</t>
  </si>
  <si>
    <t>360</t>
  </si>
  <si>
    <t>Иные выплаты населению</t>
  </si>
  <si>
    <t>07 0 00 00000</t>
  </si>
  <si>
    <t>07 0 01 00000</t>
  </si>
  <si>
    <t>07 0 01 07010</t>
  </si>
  <si>
    <t>Содействие занятости населения</t>
  </si>
  <si>
    <t>Культура</t>
  </si>
  <si>
    <t>11 0 00 00000</t>
  </si>
  <si>
    <t>Муниципальная программа "Развитие культуры в городе Ермолино"</t>
  </si>
  <si>
    <t>11 1 00 00000</t>
  </si>
  <si>
    <t>Подпрограмма "Обеспечение деятельности МУК ДК "Полёт" муниципальной программы "Развитие культуры в городе Ермолино"</t>
  </si>
  <si>
    <t>11 1 01 00000</t>
  </si>
  <si>
    <t>Основное мероприятие "Создание условий для развития культуры"</t>
  </si>
  <si>
    <t>11 1 01 00590</t>
  </si>
  <si>
    <t>Расходы на обеспечение деятельности муниципальных учреждений</t>
  </si>
  <si>
    <t>Расходы на выплаты персоналу казенных учреждений</t>
  </si>
  <si>
    <t>11 2 00 00000</t>
  </si>
  <si>
    <t>Подпрограмма "Обслуживание библиотек" муниципальной программы "Развитие культуры в городе Ермолино"</t>
  </si>
  <si>
    <t>11 2 01 00000</t>
  </si>
  <si>
    <t>Основное мероприятие "Создание условий для развития библиотечного обслуживания"</t>
  </si>
  <si>
    <t>11 2 01 00590</t>
  </si>
  <si>
    <t>03 0 00 00000</t>
  </si>
  <si>
    <t>03 0 01 00000</t>
  </si>
  <si>
    <t>Основное мероприятие "Улучшение качества жизни пожилых людей, инвалидов и других категорий граждан"</t>
  </si>
  <si>
    <t>03 0 01 03020</t>
  </si>
  <si>
    <t>Осуществление мер социальной поддержки малообеспеченных граждан, пенсионеров и инвалидов</t>
  </si>
  <si>
    <t>03 0 01 03030</t>
  </si>
  <si>
    <t xml:space="preserve"> Проведение мероприятий для граждан пожилого возраста, инвалидов и других категорий граждан</t>
  </si>
  <si>
    <t>04 0 00 00000</t>
  </si>
  <si>
    <t>Муниципальная программа "Доступная среда"</t>
  </si>
  <si>
    <t>04 0 01 00000</t>
  </si>
  <si>
    <t>Основное мероприятие" Обеспечение комфортных условий жизнедеятельности инвалидов и маломобильных категорий граждан"</t>
  </si>
  <si>
    <t>04 0 01 04020</t>
  </si>
  <si>
    <t>Мероприятия, способствующие улучшению жизнедеятельности инвалидов и лиц с ограниченными возможностями здоровья</t>
  </si>
  <si>
    <t>79 0 00 00000</t>
  </si>
  <si>
    <t>Мероприятия в области социальной политики</t>
  </si>
  <si>
    <t>79 0 00 79210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</si>
  <si>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МО ГП город Ермолино</t>
  </si>
  <si>
    <t>Межбюджетные трансферты</t>
  </si>
  <si>
    <t>540</t>
  </si>
  <si>
    <t>Физическая культура</t>
  </si>
  <si>
    <t>13 0 00 00000</t>
  </si>
  <si>
    <t>13 0 01 00000</t>
  </si>
  <si>
    <t>Основное мероприятие "Создание условий для благоприятной адаптации молодежи в современном обществе"</t>
  </si>
  <si>
    <t>13 0 01 00590</t>
  </si>
  <si>
    <t>Периодическая печать и издательства</t>
  </si>
  <si>
    <t>23 0 00 00000</t>
  </si>
  <si>
    <t>23 0 01 00000</t>
  </si>
  <si>
    <t>Основное мероприятие "Создание условий для информационного обеспечения населения"</t>
  </si>
  <si>
    <t>23 0 01 00590</t>
  </si>
  <si>
    <t>68 0 01 00650</t>
  </si>
  <si>
    <t>Процентные платежи по муниципальному долгу</t>
  </si>
  <si>
    <t>700</t>
  </si>
  <si>
    <t>Обслуживание государственного (муниципального) долга</t>
  </si>
  <si>
    <t>730</t>
  </si>
  <si>
    <t>Обслуживание муниципального долга</t>
  </si>
  <si>
    <t>72 8 00 00530</t>
  </si>
  <si>
    <t>Стимулирование глав администраций</t>
  </si>
  <si>
    <t>Расходы на выплаты персоналу государственных (муниципальных) органов</t>
  </si>
  <si>
    <t xml:space="preserve"> 88 8 00 00530</t>
  </si>
  <si>
    <t>Стимулирование руководителей исполнительно-распорядительных органов муниципальных образований области</t>
  </si>
  <si>
    <t>05 0 01 05010</t>
  </si>
  <si>
    <t>Осуществление муниципальной поддержки по проведению мероприятий по капитальному ремонту МЖД</t>
  </si>
  <si>
    <t>400</t>
  </si>
  <si>
    <t>Капитальные вложения в объекты государственной (муниципальной) собственности</t>
  </si>
  <si>
    <t>Бюджетные инвестиции</t>
  </si>
  <si>
    <t>Проведение мероприятий для граждан пожилого возраста, инвалидов и других категорий граждан</t>
  </si>
  <si>
    <t>880</t>
  </si>
  <si>
    <t>Специальные расходы</t>
  </si>
  <si>
    <t>24 0 01 85000</t>
  </si>
  <si>
    <t>Реализация мероприятий подпрограммы "Совершенствование и развитие автомобильных дорог Калужской области"</t>
  </si>
  <si>
    <t xml:space="preserve">Иные бюджетные ассигнования </t>
  </si>
  <si>
    <t>Целевая статья</t>
  </si>
  <si>
    <t>Социальное обеспечение и иные выплаты населению</t>
  </si>
  <si>
    <t>Капитальный ремонт в многоквартирных жилых домах</t>
  </si>
  <si>
    <t>Муниципальная программа "Укрепление материально-технической базы органов местного самоуправления"</t>
  </si>
  <si>
    <t>08  0 01 00750</t>
  </si>
  <si>
    <t>Предупреждение и ликвидация чрезвычайный ситуаций</t>
  </si>
  <si>
    <t>Муниципальная программа "Развития физической культуры и спорта на территории МО "Городское поселение "Г. Ермолино"</t>
  </si>
  <si>
    <t>Муниципальная программа "Благоустройство территории МО "Городское поселение "Г. Ермолино"</t>
  </si>
  <si>
    <t xml:space="preserve">Резервные фонды </t>
  </si>
  <si>
    <t>Непрограммные расходы</t>
  </si>
  <si>
    <t>31 0 01 30040</t>
  </si>
  <si>
    <t>32 0 01 30040</t>
  </si>
  <si>
    <t>30 0 01 90030</t>
  </si>
  <si>
    <t>30 0 01 90040</t>
  </si>
  <si>
    <t>33 0 01 90040</t>
  </si>
  <si>
    <t>34 0 01 90040</t>
  </si>
  <si>
    <t>к Решению Городской Думы МО "Городское поселение "Г.   Ермолино"  "О бюджете МО "Городское поселение "Город Ермолино на 2016 год" от 21.12.2015 № 102</t>
  </si>
  <si>
    <t>Раздел</t>
  </si>
  <si>
    <t>Подраздел</t>
  </si>
  <si>
    <t>Измененные бюджетные ассигнования на 2016 год</t>
  </si>
  <si>
    <t>АДМИНИСТРАЦИЯ МУНИЦИПАЛЬНОГО ОБРАЗОВАНИЯ "ГОРОДСКОЕ ПОСЕЛЕНИЕ "ГОРОД ЕРМОЛИНО"</t>
  </si>
  <si>
    <t>Всего расходы бюджета</t>
  </si>
  <si>
    <t>Вид расходов</t>
  </si>
  <si>
    <t>Приложение 3</t>
  </si>
  <si>
    <t>Приложение 4</t>
  </si>
  <si>
    <t>Приложение 5</t>
  </si>
  <si>
    <t>Наименование расходов</t>
  </si>
  <si>
    <t>Код главного администратора (администратора) источников</t>
  </si>
  <si>
    <t>24 0 02 85000</t>
  </si>
  <si>
    <t>Основное мероприятие "Капитальный ремонт и ремонт дворовых территорий многоквартирных домов"</t>
  </si>
  <si>
    <t>24 0 02 00000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</si>
  <si>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 подпрограммы "Совершенствование и развитие сети автомобильных дорог "Калужской области"</t>
  </si>
  <si>
    <t>Расходы   бюджета  муниципального  образования "Городское поселение "Город Ермолино"  на 2016 год по разделам и подразделам классификации расходов бюджета</t>
  </si>
  <si>
    <t>к Решению Городской Думы МО "Городское поселение "Г. Ермолино"  "О внесении изменений в Решение Городской Думы МО "Городское поселение "Г. Ермолино" от 21.12.2015 № 102 "О бюджете МО "Городское поселение "Город Ермолино на 2016 год"</t>
  </si>
  <si>
    <t>к Решению Городской Думы МО "Городское поселение "Г. Ермолино"  "О внесении изменений в Решение Городской Думы МО "Городское поселение "Город Ермолино" от 21.12.2015 № 102 "О бюджете МО "Городское поселение "Город Ермолино на 2016 год"</t>
  </si>
  <si>
    <t>7</t>
  </si>
  <si>
    <t>Ведомственная структура расходов бюджета муниципального образования "Городское поселение "Город Ермолино" на 2016 год</t>
  </si>
  <si>
    <t>Распределение бюджетных ассигнований бюджета муниципального образования "Городское поселение "Город Ермолино"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2016 год</t>
  </si>
  <si>
    <t>Непрограммные расходы федеральных и областных органов исполнительной власти</t>
  </si>
  <si>
    <t>Муниципальная программа "Развитие социальной и культурной инфраструктуры МО "Городское поселение "Г. Ермолино"</t>
  </si>
  <si>
    <t>Муниципальная программа "Содействие занятости населения"</t>
  </si>
  <si>
    <t>Основное мероприятие "Создание качественно новой системы информационного  обеспечения и предоставления муниципальных услуг"</t>
  </si>
  <si>
    <t>Основное мероприятие "Снижение социальной напряженности на рынке труда"</t>
  </si>
  <si>
    <t>Основное мероприятие "Обеспечение рационального использования топливно-энергетических ресурсов"</t>
  </si>
  <si>
    <t>Муниципальная программа "Совершенствование системы муниципального управления МО "Городское поселение "Г. Ермолино"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</si>
  <si>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</si>
  <si>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</si>
  <si>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 программа "Совершенствование системы муниципального управления МО "Городское поселение "Г. Ермолино"</t>
  </si>
  <si>
    <t>Основное мероприятие" Повышение  социальной защиты и привлекательности службы в органах местного самоуправления"</t>
  </si>
  <si>
    <t>Муниципальная программа "Укрепление МТБ органов местного самоуправления"</t>
  </si>
  <si>
    <t>Основное мероприятие" Создание качественно новой системы информационного  обеспечения и предоставления муниципальных услуг"</t>
  </si>
  <si>
    <t>Муниципальная программа "Ремонт и содержание сети автомобильных дорог"</t>
  </si>
  <si>
    <t>Муниципальная программа "Безопасность дорожного движения на территории МО "Городское поселение "Г.Ермолино"</t>
  </si>
  <si>
    <t>Муниципальная программа "Энергосбережение и повышение энергетической эффективности в системах коммунальной инфраструктуры"</t>
  </si>
  <si>
    <t>Муниципальная программа "Развитие и деятельность средств массовой информации на территории МО "Городское поселение "Г. Ермолино"</t>
  </si>
  <si>
    <t>Основное мероприятие "Повышение  социальной защиты и привлекательности службы в органах местного самоуправления"</t>
  </si>
  <si>
    <t>Муниципальная программа "Проведение капитального ремонта в многоквартирных жилых домах"</t>
  </si>
  <si>
    <t>Измененные бюджетные ассигнования                               на 2016 год</t>
  </si>
  <si>
    <t>к Решению Городской Думы МО "Городское поселение "Г. Ермолино"  "О внесении изменений в Решение Городской Думы МО "Городское поселение "Город Ермолино" от 21.12.2015 № 02 "О бюджете МО "Городское поселение "Город Ермолино на 2016 год"</t>
  </si>
  <si>
    <t xml:space="preserve">Приложение 6     </t>
  </si>
  <si>
    <t xml:space="preserve">МЕЖБЮДЖЕТНЫЕ ТРАНСФЕРТЫ, ПОЛУЧАЕМЫЕ ОТ ДРУГИХ БЮДЖЕТОВ В БЮДЖЕТ МО "ГОРОДСКОЕ ПОСЕЛЕНИЕ "Г. ЕРМОЛИНО" В   2016 ГОДУ                                                                       </t>
  </si>
  <si>
    <t>Код классификации</t>
  </si>
  <si>
    <t>Наименование вида межбюджетных трансфертов</t>
  </si>
  <si>
    <t>МЕЖБЮДЖЕТНЫЕ ТРАНСФЕРТЫ - ВСЕГО</t>
  </si>
  <si>
    <t>920 2 02 01 001 13 0315 151</t>
  </si>
  <si>
    <t xml:space="preserve">Дотации бюджетам городских поселений на выравнивание бюджетной обеспеченности </t>
  </si>
  <si>
    <t>062 2 02 02999 13 0275 151</t>
  </si>
  <si>
    <t>Прочие субсидии бюджетам городских поселений на реализацию мероприятий подпрограммы "Оказание государственной поддержки органам местного самоуправления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подпрограммы "Совершенствование и развитие сети автомобильных дорог Калужской области"</t>
  </si>
  <si>
    <t>64 2 02 02 999 13 0276 151</t>
  </si>
  <si>
    <t>Прочие субсидии бюджетам городских поселений на реализацию мероприятий подпрограммы "Совершенствование и развитие сети автомобильных дорог Калужской области"</t>
  </si>
  <si>
    <t>65 2 02 02 999 13 0286 151</t>
  </si>
  <si>
    <t>Прочие субсидии бюджетам городских поселений на мероприятия, направленные на энергосбережение и повышение энергоэффективности в Калужской области</t>
  </si>
  <si>
    <t>062 2 02 03 015 13 0000 151</t>
  </si>
  <si>
    <t>Субвенции бюджетам субъектов Российской Федерации на осуществление полномочий по первичному воинскому учету на территориях, где отсутствуют военные комиссариаты</t>
  </si>
  <si>
    <t>062 2 02 04 999 13 0465 151</t>
  </si>
  <si>
    <t>Прочие межбюджетные трансферты, передаваемые бюджетам городских поселений на стимулирование руководителей исполнительно-распорядительных органов муниципальных образований</t>
  </si>
  <si>
    <t>062 2 02 04 012 13 0478 151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</si>
  <si>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стимулирование глав администрации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</si>
  <si>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прочие мероприятия по благоустройству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</si>
  <si>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Ремонт и капитальный ремонт сети автомобильных дорог</t>
  </si>
  <si>
    <t>06</t>
  </si>
  <si>
    <t>Охрана объектов растительного и животного мира и среды их обитания</t>
  </si>
  <si>
    <t>72 0 00 00000</t>
  </si>
  <si>
    <t>Межбюджетные трансферты поселениям</t>
  </si>
  <si>
    <t>72 8 00 12010</t>
  </si>
  <si>
    <t>Ликвидация несанкционированных свалок</t>
  </si>
  <si>
    <t>Охрана окружающей среды</t>
  </si>
  <si>
    <t>0100</t>
  </si>
  <si>
    <t>0103</t>
  </si>
  <si>
    <t>0104</t>
  </si>
  <si>
    <t>0111</t>
  </si>
  <si>
    <t>0113</t>
  </si>
  <si>
    <t>0200</t>
  </si>
  <si>
    <t>0203</t>
  </si>
  <si>
    <t>0300</t>
  </si>
  <si>
    <t>0309</t>
  </si>
  <si>
    <t>0400</t>
  </si>
  <si>
    <t>0409</t>
  </si>
  <si>
    <t>0412</t>
  </si>
  <si>
    <t>0500</t>
  </si>
  <si>
    <t>0501</t>
  </si>
  <si>
    <t>0502</t>
  </si>
  <si>
    <t>0503</t>
  </si>
  <si>
    <t>0600</t>
  </si>
  <si>
    <t>0603</t>
  </si>
  <si>
    <t>0700</t>
  </si>
  <si>
    <t>0707</t>
  </si>
  <si>
    <t>0800</t>
  </si>
  <si>
    <t>0801</t>
  </si>
  <si>
    <t>1000</t>
  </si>
  <si>
    <t>1003</t>
  </si>
  <si>
    <t>1100</t>
  </si>
  <si>
    <t>1101</t>
  </si>
  <si>
    <t>1200</t>
  </si>
  <si>
    <t>1202</t>
  </si>
  <si>
    <t>1300</t>
  </si>
  <si>
    <t>1301</t>
  </si>
  <si>
    <t>Раздел, подраздел</t>
  </si>
  <si>
    <t>6</t>
  </si>
  <si>
    <t>830</t>
  </si>
  <si>
    <t>Исполнение судебных актов</t>
  </si>
  <si>
    <t xml:space="preserve">Приложение  1                            </t>
  </si>
  <si>
    <t>Главные администраторы (администраторы) доходов местного бюджета – органа местного самоуправления муниципального образования "Городское поселение "Город Ермолино"</t>
  </si>
  <si>
    <t>Код главного администратора (администратора) доходов</t>
  </si>
  <si>
    <t>Код доходов бюджета</t>
  </si>
  <si>
    <t>Наименование главного администратора (администратора) доходов бюджета</t>
  </si>
  <si>
    <t>ИНН</t>
  </si>
  <si>
    <t>КПП</t>
  </si>
  <si>
    <t>Администрация муниципального образования "Городское поселение "Город Ермолино"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</si>
  <si>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</si>
  <si>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действий, зачисляемые в бюджеты поселений</t>
  </si>
  <si>
    <t>1 08 04020 01 4000 110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</si>
  <si>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</si>
  <si>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1 08 07175 01 1000 110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</si>
  <si>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</si>
  <si>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</si>
  <si>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</si>
  <si>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</si>
  <si>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</si>
  <si>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</si>
  <si>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</si>
  <si>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1 11 05075 13 0000 120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</si>
  <si>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</si>
  <si>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</si>
  <si>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</si>
  <si>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</si>
  <si>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</si>
  <si>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1 13 01076 13 0000 130</t>
  </si>
  <si>
    <t>Доходы от оказания информационных услуг органами местного самоуправления городских поселений, казенными учреждениями городских поселений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</si>
  <si>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</si>
  <si>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</si>
  <si>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1 13 02065 13 0000 130</t>
  </si>
  <si>
    <t>Доходы, поступающие в порядке возмещения расходов, понесенных в связи с эксплуатацией  имущества городских поселений</t>
  </si>
  <si>
    <t>1 13 02995 13 0000 130</t>
  </si>
  <si>
    <t>Прочие доходы от компенсации затрат  бюджетов городских поселений</t>
  </si>
  <si>
    <t>1 14 01050 13 0000 410</t>
  </si>
  <si>
    <t>Доходы от продажи квартир, находящихся в собственности городских поселений</t>
  </si>
  <si>
    <t>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</si>
  <si>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</si>
  <si>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</si>
  <si>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</si>
  <si>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</si>
  <si>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</si>
  <si>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1 14 02050 13 0000 440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</si>
  <si>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</si>
  <si>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</si>
  <si>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</si>
  <si>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1 14 02053 13 0000 440</t>
  </si>
  <si>
    <t>1 14 03050 13 0000 410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</si>
  <si>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</si>
  <si>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1 14 03050 13 0000 440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</si>
  <si>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</si>
  <si>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</si>
  <si>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</si>
  <si>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</si>
  <si>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</si>
  <si>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</si>
  <si>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</si>
  <si>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1 16 21050 13 0000 140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</si>
  <si>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</si>
  <si>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1 16 23050 13 0000 140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</si>
  <si>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</si>
  <si>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1 16 23051 13 0000 140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</si>
  <si>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</si>
  <si>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1 16 23052 13 0000 140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</si>
  <si>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</si>
  <si>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</si>
  <si>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</si>
  <si>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1 16 37040 13 0000 140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</si>
  <si>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 (или) крупногабаритных грузов, зачисляемые в бюджеты городских поселений</t>
  </si>
  <si>
    <t>1 16 46000 13 0000 140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</si>
  <si>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</si>
  <si>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</si>
  <si>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</si>
  <si>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1 17 01050 13 0000 180</t>
  </si>
  <si>
    <t>Невыясненные поступления, зачисляемые в бюджеты городских поселений</t>
  </si>
  <si>
    <t>1 17 05050 13 0000 180</t>
  </si>
  <si>
    <t>Прочие неналоговые доходы бюджетов городских поселений</t>
  </si>
  <si>
    <t>1 18 05000 13 0000 180</t>
  </si>
  <si>
    <t>Поступления в бюджеты городских поселений (перечисления из бюджетов городских поселений) по урегулированию расчетов между бюджетами бюджетной системы Российской Федерации по распределенным доходам</t>
  </si>
  <si>
    <t>2 02 02041 13 0000 151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</si>
  <si>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</si>
  <si>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2 02 02999 13 0000 151</t>
  </si>
  <si>
    <t>Прочие субсидии бюджетам городских поселений</t>
  </si>
  <si>
    <t>2 02 02999 13 0275 151</t>
  </si>
  <si>
    <t>2 02 02999 13 0276 151</t>
  </si>
  <si>
    <t>Прочие субсидии бюджетам  городских поселений на реализацию мероприятий подпрограммы "Совершенствование и развитие сети автомобильных дорог Калужской области"</t>
  </si>
  <si>
    <t>2 02 02999 13 0286 151</t>
  </si>
  <si>
    <t>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</si>
  <si>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</si>
  <si>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2 02 04012 13 0000 151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</si>
  <si>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</si>
  <si>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2 02 04012 13 0478 151</t>
  </si>
  <si>
    <t xml:space="preserve"> 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</si>
  <si>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2 02 04014 13 0471 151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</si>
  <si>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</si>
  <si>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2 02 04999 13 0204 151</t>
  </si>
  <si>
    <t>Прочие межбюджетные трансферты, передаваемые бюджетам городских поселений из бюджетов муниципальных районов на ремонт и капитальный ремонт дорожной и уличной сети муниципальных образований Калужской области</t>
  </si>
  <si>
    <t>2 02 04999 13 0273 151</t>
  </si>
  <si>
    <t>Прочие межбюджетные трансферты на капитальный ремонт объектов водопроводно-канализационного хозяйства</t>
  </si>
  <si>
    <t>2 02 04999 13 0276 151</t>
  </si>
  <si>
    <t>Прочие межбюджетные трансферты на реализацию мероприятий подпрограммы "Совершенствование и развитие сети автомобильных дорог на 2014-2020 годы"</t>
  </si>
  <si>
    <t>2 02 04999 13 0345 151</t>
  </si>
  <si>
    <t>Прочие межбюджетные трансферты бюджетам городских поселений на предоставление денежных выплат, пособий и компенсаций отдельным категориям граждан области в соответствии с федеральным и областным законодательством</t>
  </si>
  <si>
    <t>2 02 04999 13 0465 151</t>
  </si>
  <si>
    <t>2 03 05099 13 0000 180</t>
  </si>
  <si>
    <t>Прочие безвозмездные поступления от государственных (муниципальных) организаций в бюджеты городских поселений</t>
  </si>
  <si>
    <t>2 04 05099 13 0000 180</t>
  </si>
  <si>
    <t>Прочие безвозмездные поступления от негосударственных (муниципальных) организаций в бюджеты городских поселений</t>
  </si>
  <si>
    <t>2 07 05010 13 0000 180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</si>
  <si>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</si>
  <si>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2 07 05020 13 0000 180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</si>
  <si>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</si>
  <si>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2 07 05030 13 0000 180</t>
  </si>
  <si>
    <t>Прочие безвозмездные поступления в бюджеты городских поселений</t>
  </si>
  <si>
    <t>2 07 05030 13 0001 180</t>
  </si>
  <si>
    <t>Прочие безвозмездные перечисления в бюджеты городских поселений на реконструкцию памятников</t>
  </si>
  <si>
    <t>2 07 05030 13 0002 180</t>
  </si>
  <si>
    <t>Прочие безвозмездные перечисления в бюджеты городских поселений на проведение мероприятий ко Дню Победы</t>
  </si>
  <si>
    <t xml:space="preserve">062 </t>
  </si>
  <si>
    <t>2 07 05030 13 0010 180</t>
  </si>
  <si>
    <t>Прочие безвозмездные перечисления в бюджеты городских поселений на другие нужды</t>
  </si>
  <si>
    <t>2 18 05010 13 0000 180</t>
  </si>
  <si>
    <t xml:space="preserve"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</si>
  <si>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2 18 05010 13 6209 151</t>
  </si>
  <si>
    <t>Доходы    бюджетов городских поселений от возврата остатков субсидий, субвенций и иных межбюджетных трансфертов прошлых лет на организацию предоставления социальной помощи отдельным категориям граждан, находящимся в трудной жизненной ситуации из бюджетов муниципальных районов</t>
  </si>
  <si>
    <t>2 18 05030 13 0000 180</t>
  </si>
  <si>
    <t>Доходы бюджетов городских поселений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</si>
  <si>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</si>
  <si>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2 19 05000 13 5478 151</t>
  </si>
  <si>
    <t>2 19 05000 13 6467 151</t>
  </si>
  <si>
    <t>Возврат остатков межбюджетных трансфертов прошлых лет на стимулирование руководителей исполнительно-распорядительных органов муниципальных образований области из бюджетов городских поселений</t>
  </si>
  <si>
    <t>2 19 05000 13 8360 151</t>
  </si>
  <si>
    <t>Возврат остатков субвенций прошлых лет на осуществление первичного воинского учета на территориях, где отсутствуют военные комиссариаты из бюджетов городских поселений</t>
  </si>
  <si>
    <t>Перечень главных администраторов (администраторов)  источников финансирования дефицита бюджета МО "Городское поселение "Г. Ермолино"  на 2016 год</t>
  </si>
  <si>
    <t>Код группы, подгруппы, статьи и вида источников</t>
  </si>
  <si>
    <t>01 02 00 00 13 0000 710</t>
  </si>
  <si>
    <t>01 02 00 00 13 0000 810</t>
  </si>
  <si>
    <t xml:space="preserve"> 01 03 01 00 13 0000 710  </t>
  </si>
  <si>
    <t xml:space="preserve"> 01 03 01 00 13 0000 810  </t>
  </si>
  <si>
    <t>920</t>
  </si>
  <si>
    <t>Отдел финансов Администрации муниципального образования муниципального района "Боровский район"</t>
  </si>
  <si>
    <t>01 05 02 01 00 0000 510</t>
  </si>
  <si>
    <t>Увеличение прочих остатков денежных средств бюджетов поселений</t>
  </si>
  <si>
    <t>01 05 02 01 00 0000 610</t>
  </si>
  <si>
    <t>Уменьшение прочих остатков денежных средств бюджетов поселений</t>
  </si>
  <si>
    <t>Погашение бюджетами городских поселений кредитов от других бюджетов бюджетной системы Российской Федерации  в валюте Российской Федерации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</si>
  <si>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</si>
  <si>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</si>
  <si>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 xml:space="preserve">МЕЖБЮДЖЕТНЫЕ ТРАНСФЕРТЫ, ПЕРЕДАВАЕМЫЕ ИЗ БЮДЖЕТА МО "ГОРОДСКОЕ ПОСЕЛЕНИЕ "Г. ЕРМОЛИНО" В 2016 ГОДУ.                                        </t>
  </si>
  <si>
    <t>№ п/п</t>
  </si>
  <si>
    <t>2016 год</t>
  </si>
  <si>
    <t>2.</t>
  </si>
  <si>
    <t>062 07 07 0700701 540 251</t>
  </si>
  <si>
    <t xml:space="preserve">Межбюджетные трансферты, передаваемые в бюджет Муниципального образования муниципальный район "Боровский район" для реализации Муниципальной программы "Содействие занятости населения на 2015-2017 г.г."  на организацию временного трудоустройства несовершеннолетних граждан в возрасте от 14 до 18 лет в свободное от учебы время </t>
  </si>
  <si>
    <t>Приложение 7</t>
  </si>
  <si>
    <t xml:space="preserve">Приложение  2                       </t>
  </si>
  <si>
    <t xml:space="preserve">Приложение  2                          </t>
  </si>
  <si>
    <t xml:space="preserve">Приложение 3               </t>
  </si>
  <si>
    <t xml:space="preserve">Приложение 4            </t>
  </si>
  <si>
    <t xml:space="preserve">Приложение 5    </t>
  </si>
  <si>
    <t>Приложение 6</t>
  </si>
  <si>
    <t>062 0707 0700107010 540 251</t>
  </si>
  <si>
    <t>Межбюджетные трансферты, передаваемые бюджетам муниципальных районов из бюджетов городских поселений в соответствии с заключенными соглашениями о перечислении денежных средств на организацию временного трудоустройства несовершеннолетних граждан в возрасте от 14 до 18 лет в свободное от учебы время</t>
  </si>
  <si>
    <t>062 1003 7900079210 540 251</t>
  </si>
  <si>
    <t xml:space="preserve">Нормативы распределения доходов между бюджетами бюджетной системы Российской Федерации, зачисляемые в бюджет муниципального образования "Городское поселение «Город Ермолино» на 2016 год 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</si>
  <si>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</si>
  <si>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Приложение 8</t>
  </si>
  <si>
    <t xml:space="preserve">Приложение 7  </t>
  </si>
  <si>
    <t>Источники финансирования дефицита бюджета МО "Городское поселение "Г. Ермолино" на 2016 год по кодам классификации источников финансирования дефицита бюджета</t>
  </si>
  <si>
    <t>062 01 02 00 00 13 0000 710</t>
  </si>
  <si>
    <t>062 01 02 00 00 13 0000 810</t>
  </si>
  <si>
    <t>Изменение остатков средств на счетах по учету средств бюджета</t>
  </si>
  <si>
    <t>Итого источники внутреннего финансирования дефицита бюджета</t>
  </si>
  <si>
    <t>Приложение 9</t>
  </si>
  <si>
    <t>062 01 03 01 00 13 0000 710</t>
  </si>
  <si>
    <t>062 01 03 01 00 13 0000 810</t>
  </si>
  <si>
    <t>000 01 05 00 00 00 0000 000</t>
  </si>
  <si>
    <t>092 01 05 00 00 00 0000 500</t>
  </si>
  <si>
    <t>Увеличение остатков средств бюджетов</t>
  </si>
  <si>
    <t>920 01 05 02 01 00 0000 510</t>
  </si>
  <si>
    <t>920 01 05 00 00 00 0000 600</t>
  </si>
  <si>
    <t>Уменьшение остатков средств бюджетов</t>
  </si>
  <si>
    <t>920 01 05 02 01 00 0000 610</t>
  </si>
  <si>
    <t>Погашение бюджетами городских поселений кредитов от кредитных организаций  в валюте Российской Федерации</t>
  </si>
  <si>
    <t>Код бюджетной классификации</t>
  </si>
  <si>
    <t>от 28.12.2016 №  92</t>
  </si>
  <si>
    <t>от 28.12.2016 № 92</t>
  </si>
  <si>
    <t>от  28.12.2016  № 92</t>
  </si>
  <si>
    <t>Погашение бюджетами городках поселений кредитов от кредитных организаций  в валюте Российской Федерации</t>
  </si>
  <si>
    <t>Прочие субсидии бюджетам городских  поселений на реализацию отдельных мероприятий государственной программы"Энергосбережение и повышение энергетической эффективности"</t>
  </si>
  <si>
    <t xml:space="preserve"> Прочие межбюджетные трансферты, передаваемые бюджетам городских поселений, на стимулирование руководителей исполнительно-распорядительных органов муниципальных образований</t>
  </si>
  <si>
    <t>ОХРАНА ОКРУЖАЮЩЕЙ СРЕДЫ</t>
  </si>
  <si>
    <t>НАЦИОНАЛЬНАЯ ЭКОНОМИКА</t>
  </si>
  <si>
    <t>НАЦИОНАЛЬНАЯ БЕЗОПАСНОСТЬ И ПРАВООХРАНИТЕЛЬНАЯ ДЕЯТЕЛЬНОСТЬ</t>
  </si>
  <si>
    <t>ОБЩЕГОСУДАРСТВЕННЫЕ ВОПРОСЫ</t>
  </si>
  <si>
    <t>НАЦИОНАЛЬНАЯ ОБОРОНА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</si>
  <si>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</si>
  <si>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</si>
  <si>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</si>
  <si>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</si>
  <si>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</si>
  <si>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</si>
  <si>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</si>
  <si>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Распределение бюджетных ассигнований бюджета муниципального образования "Городское поселение "Город Ермолино"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2016 год</t>
  </si>
  <si>
    <t>72 8 00 00000</t>
  </si>
  <si>
    <t>Межбюджетные трансферты из бюджета  поселения, передаваемые в бюджет МО МР "Боровский район" для реализации полномочий в соответствии с Законом Калужской области  от 30.12.2004 № 13-ОЗ " О мерах социальной поддержки специалистов, работающих в сельской местности, а также специалистов, вышедших на пенсию"  - МО ГП "Город Ермолино"</t>
  </si>
  <si>
    <t>Невыясненные поступления, зачисляемые в бюджеты городскихпоселений</t>
  </si>
  <si>
    <t>бюджет городского поселения</t>
  </si>
  <si>
    <t>бюджет других уровней</t>
  </si>
  <si>
    <t>Норматив зачисления(%)</t>
  </si>
  <si>
    <t>2 02 01001 13 0315 151</t>
  </si>
  <si>
    <t>Дотации бюджетам городских поселений на выравнивание бюджетной обеспеченности</t>
  </si>
  <si>
    <t>2 08 05000 13 0000 180</t>
  </si>
  <si>
    <t>Перечесления из бюджетов городских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проентов, начисленных на излишне взысканные суммы.</t>
  </si>
  <si>
    <t>Главные администраторы (администраторы) доходов местного
бюджета – вышестоящие органы власти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</si>
</sst>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00000"/>
    <numFmt numFmtId="179" formatCode="#,##0.00;\-#,##0.00;#,##0.00"/>
    <numFmt numFmtId="180" formatCode="#,##0;\-#,##0;#,##0"/>
    <numFmt numFmtId="181" formatCode="#,##0.0"/>
  </numFmts>
  <fonts count="6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3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b/>
      <i/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CC"/>
      <name val="Times New Roman"/>
      <family val="1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i/>
      <sz val="11"/>
      <color rgb="FF0000CC"/>
      <name val="Times New Roman"/>
      <family val="1"/>
    </font>
    <font>
      <b/>
      <sz val="11"/>
      <color rgb="FF0000CC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1">
      <alignment horizontal="left" wrapText="1"/>
      <protection/>
    </xf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3" fillId="25" borderId="2" applyNumberFormat="0" applyAlignment="0" applyProtection="0"/>
    <xf numFmtId="0" fontId="44" fillId="26" borderId="3" applyNumberFormat="0" applyAlignment="0" applyProtection="0"/>
    <xf numFmtId="0" fontId="45" fillId="26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180" fontId="4" fillId="0" borderId="7">
      <alignment wrapText="1"/>
      <protection/>
    </xf>
    <xf numFmtId="0" fontId="49" fillId="0" borderId="8" applyNumberFormat="0" applyFill="0" applyAlignment="0" applyProtection="0"/>
    <xf numFmtId="0" fontId="50" fillId="27" borderId="9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 horizontal="right"/>
    </xf>
    <xf numFmtId="0" fontId="5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6" fillId="0" borderId="0" xfId="0" applyFont="1" applyFill="1" applyBorder="1" applyAlignment="1">
      <alignment horizontal="left" vertical="top"/>
    </xf>
    <xf numFmtId="4" fontId="6" fillId="0" borderId="0" xfId="0" applyNumberFormat="1" applyFont="1" applyFill="1" applyBorder="1" applyAlignment="1">
      <alignment horizontal="right" vertical="top"/>
    </xf>
    <xf numFmtId="0" fontId="6" fillId="0" borderId="0" xfId="0" applyFont="1" applyBorder="1" applyAlignment="1">
      <alignment horizontal="left" vertical="top" wrapText="1" indent="1"/>
    </xf>
    <xf numFmtId="0" fontId="5" fillId="32" borderId="0" xfId="0" applyFont="1" applyFill="1" applyBorder="1" applyAlignment="1">
      <alignment horizontal="left" vertical="top" wrapText="1" indent="2"/>
    </xf>
    <xf numFmtId="4" fontId="58" fillId="32" borderId="0" xfId="0" applyNumberFormat="1" applyFont="1" applyFill="1" applyBorder="1" applyAlignment="1">
      <alignment horizontal="right" vertical="top"/>
    </xf>
    <xf numFmtId="0" fontId="6" fillId="32" borderId="0" xfId="0" applyFont="1" applyFill="1" applyBorder="1" applyAlignment="1">
      <alignment horizontal="left" vertical="top" wrapText="1" indent="1"/>
    </xf>
    <xf numFmtId="4" fontId="6" fillId="32" borderId="0" xfId="0" applyNumberFormat="1" applyFont="1" applyFill="1" applyBorder="1" applyAlignment="1">
      <alignment horizontal="right" vertical="top"/>
    </xf>
    <xf numFmtId="4" fontId="5" fillId="0" borderId="0" xfId="0" applyNumberFormat="1" applyFont="1" applyAlignment="1">
      <alignment horizontal="right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wrapText="1"/>
    </xf>
    <xf numFmtId="0" fontId="5" fillId="0" borderId="0" xfId="0" applyFont="1" applyAlignment="1">
      <alignment vertical="top"/>
    </xf>
    <xf numFmtId="49" fontId="5" fillId="0" borderId="0" xfId="0" applyNumberFormat="1" applyFont="1" applyBorder="1" applyAlignment="1">
      <alignment horizontal="center" vertical="top" wrapText="1"/>
    </xf>
    <xf numFmtId="49" fontId="6" fillId="7" borderId="0" xfId="0" applyNumberFormat="1" applyFont="1" applyFill="1" applyBorder="1" applyAlignment="1">
      <alignment horizontal="right"/>
    </xf>
    <xf numFmtId="0" fontId="6" fillId="7" borderId="0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49" fontId="5" fillId="7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49" fontId="5" fillId="0" borderId="0" xfId="0" applyNumberFormat="1" applyFont="1" applyFill="1" applyAlignment="1">
      <alignment/>
    </xf>
    <xf numFmtId="49" fontId="5" fillId="0" borderId="12" xfId="0" applyNumberFormat="1" applyFont="1" applyBorder="1" applyAlignment="1">
      <alignment horizontal="center" vertical="center" textRotation="90" wrapText="1"/>
    </xf>
    <xf numFmtId="0" fontId="6" fillId="32" borderId="0" xfId="0" applyFont="1" applyFill="1" applyBorder="1" applyAlignment="1">
      <alignment horizontal="left" vertical="top" wrapText="1"/>
    </xf>
    <xf numFmtId="0" fontId="5" fillId="32" borderId="0" xfId="0" applyFont="1" applyFill="1" applyBorder="1" applyAlignment="1">
      <alignment horizontal="left" vertical="top" wrapText="1" indent="3"/>
    </xf>
    <xf numFmtId="0" fontId="5" fillId="32" borderId="0" xfId="0" applyFont="1" applyFill="1" applyBorder="1" applyAlignment="1">
      <alignment horizontal="left" vertical="top" wrapText="1" indent="4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 indent="2"/>
    </xf>
    <xf numFmtId="0" fontId="5" fillId="0" borderId="0" xfId="0" applyFont="1" applyFill="1" applyBorder="1" applyAlignment="1">
      <alignment horizontal="left" vertical="top" wrapText="1" indent="2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5" fillId="32" borderId="0" xfId="0" applyFont="1" applyFill="1" applyBorder="1" applyAlignment="1">
      <alignment horizontal="left" vertical="top" wrapText="1" indent="1"/>
    </xf>
    <xf numFmtId="0" fontId="6" fillId="7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 indent="1"/>
    </xf>
    <xf numFmtId="0" fontId="5" fillId="0" borderId="0" xfId="0" applyFont="1" applyBorder="1" applyAlignment="1">
      <alignment horizontal="left" vertical="top" wrapText="1" indent="3"/>
    </xf>
    <xf numFmtId="4" fontId="6" fillId="0" borderId="0" xfId="0" applyNumberFormat="1" applyFont="1" applyBorder="1" applyAlignment="1">
      <alignment horizontal="right" vertical="top" wrapText="1"/>
    </xf>
    <xf numFmtId="4" fontId="6" fillId="7" borderId="0" xfId="0" applyNumberFormat="1" applyFont="1" applyFill="1" applyBorder="1" applyAlignment="1">
      <alignment horizontal="right" vertical="top"/>
    </xf>
    <xf numFmtId="4" fontId="5" fillId="32" borderId="0" xfId="0" applyNumberFormat="1" applyFont="1" applyFill="1" applyBorder="1" applyAlignment="1">
      <alignment horizontal="right" vertical="top"/>
    </xf>
    <xf numFmtId="4" fontId="6" fillId="0" borderId="0" xfId="0" applyNumberFormat="1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/>
    </xf>
    <xf numFmtId="4" fontId="5" fillId="0" borderId="0" xfId="0" applyNumberFormat="1" applyFont="1" applyFill="1" applyBorder="1" applyAlignment="1">
      <alignment horizontal="right" vertical="top"/>
    </xf>
    <xf numFmtId="4" fontId="58" fillId="0" borderId="0" xfId="0" applyNumberFormat="1" applyFont="1" applyFill="1" applyBorder="1" applyAlignment="1">
      <alignment horizontal="right" vertical="top"/>
    </xf>
    <xf numFmtId="4" fontId="58" fillId="0" borderId="0" xfId="0" applyNumberFormat="1" applyFont="1" applyBorder="1" applyAlignment="1">
      <alignment horizontal="right" vertical="top"/>
    </xf>
    <xf numFmtId="4" fontId="5" fillId="0" borderId="0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right" wrapText="1"/>
    </xf>
    <xf numFmtId="49" fontId="5" fillId="32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right" vertical="top"/>
    </xf>
    <xf numFmtId="49" fontId="5" fillId="7" borderId="0" xfId="0" applyNumberFormat="1" applyFont="1" applyFill="1" applyBorder="1" applyAlignment="1">
      <alignment horizontal="right" vertical="top"/>
    </xf>
    <xf numFmtId="49" fontId="6" fillId="7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Border="1" applyAlignment="1">
      <alignment horizontal="right" vertical="top"/>
    </xf>
    <xf numFmtId="49" fontId="59" fillId="0" borderId="0" xfId="0" applyNumberFormat="1" applyFont="1" applyFill="1" applyBorder="1" applyAlignment="1">
      <alignment horizontal="right" vertical="top"/>
    </xf>
    <xf numFmtId="49" fontId="60" fillId="7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right" vertical="top" wrapText="1"/>
    </xf>
    <xf numFmtId="0" fontId="6" fillId="7" borderId="0" xfId="0" applyFont="1" applyFill="1" applyBorder="1" applyAlignment="1">
      <alignment horizontal="right" vertical="top"/>
    </xf>
    <xf numFmtId="0" fontId="61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 indent="1"/>
    </xf>
    <xf numFmtId="49" fontId="6" fillId="0" borderId="0" xfId="0" applyNumberFormat="1" applyFont="1" applyFill="1" applyBorder="1" applyAlignment="1">
      <alignment horizontal="right" vertical="top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center"/>
    </xf>
    <xf numFmtId="0" fontId="10" fillId="0" borderId="0" xfId="0" applyFont="1" applyAlignment="1">
      <alignment vertical="top"/>
    </xf>
    <xf numFmtId="0" fontId="5" fillId="0" borderId="12" xfId="0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 wrapText="1"/>
    </xf>
    <xf numFmtId="0" fontId="5" fillId="32" borderId="0" xfId="0" applyFont="1" applyFill="1" applyBorder="1" applyAlignment="1">
      <alignment vertical="top" wrapText="1"/>
    </xf>
    <xf numFmtId="4" fontId="62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/>
    </xf>
    <xf numFmtId="0" fontId="10" fillId="0" borderId="0" xfId="0" applyFont="1" applyBorder="1" applyAlignment="1">
      <alignment/>
    </xf>
    <xf numFmtId="0" fontId="5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right" vertical="top"/>
    </xf>
    <xf numFmtId="0" fontId="10" fillId="0" borderId="0" xfId="0" applyFont="1" applyFill="1" applyAlignment="1">
      <alignment/>
    </xf>
    <xf numFmtId="49" fontId="6" fillId="32" borderId="0" xfId="0" applyNumberFormat="1" applyFont="1" applyFill="1" applyBorder="1" applyAlignment="1">
      <alignment horizontal="right" vertical="top"/>
    </xf>
    <xf numFmtId="0" fontId="5" fillId="32" borderId="0" xfId="0" applyFont="1" applyFill="1" applyBorder="1" applyAlignment="1">
      <alignment horizontal="right" vertical="top"/>
    </xf>
    <xf numFmtId="0" fontId="5" fillId="32" borderId="0" xfId="0" applyFont="1" applyFill="1" applyBorder="1" applyAlignment="1">
      <alignment horizontal="left" vertical="top" wrapText="1"/>
    </xf>
    <xf numFmtId="0" fontId="10" fillId="32" borderId="0" xfId="0" applyFont="1" applyFill="1" applyAlignment="1">
      <alignment/>
    </xf>
    <xf numFmtId="0" fontId="7" fillId="32" borderId="0" xfId="0" applyFont="1" applyFill="1" applyBorder="1" applyAlignment="1">
      <alignment vertical="top" wrapText="1"/>
    </xf>
    <xf numFmtId="0" fontId="11" fillId="0" borderId="0" xfId="0" applyFont="1" applyAlignment="1">
      <alignment/>
    </xf>
    <xf numFmtId="0" fontId="6" fillId="32" borderId="0" xfId="0" applyFont="1" applyFill="1" applyBorder="1" applyAlignment="1">
      <alignment horizontal="right" vertical="top"/>
    </xf>
    <xf numFmtId="0" fontId="62" fillId="0" borderId="0" xfId="0" applyFont="1" applyFill="1" applyBorder="1" applyAlignment="1">
      <alignment horizontal="left" vertical="top" wrapText="1"/>
    </xf>
    <xf numFmtId="0" fontId="61" fillId="32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left" wrapText="1"/>
    </xf>
    <xf numFmtId="49" fontId="1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9" fillId="0" borderId="0" xfId="0" applyFont="1" applyAlignment="1">
      <alignment/>
    </xf>
    <xf numFmtId="49" fontId="6" fillId="0" borderId="0" xfId="0" applyNumberFormat="1" applyFont="1" applyBorder="1" applyAlignment="1">
      <alignment horizontal="center" vertical="top"/>
    </xf>
    <xf numFmtId="49" fontId="5" fillId="32" borderId="0" xfId="0" applyNumberFormat="1" applyFont="1" applyFill="1" applyBorder="1" applyAlignment="1">
      <alignment horizontal="center" vertical="top"/>
    </xf>
    <xf numFmtId="49" fontId="6" fillId="32" borderId="0" xfId="0" applyNumberFormat="1" applyFont="1" applyFill="1" applyBorder="1" applyAlignment="1">
      <alignment horizontal="center" vertical="top"/>
    </xf>
    <xf numFmtId="0" fontId="5" fillId="0" borderId="7" xfId="0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49" fontId="12" fillId="0" borderId="12" xfId="0" applyNumberFormat="1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32" borderId="16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center"/>
    </xf>
    <xf numFmtId="49" fontId="12" fillId="32" borderId="12" xfId="0" applyNumberFormat="1" applyFont="1" applyFill="1" applyBorder="1" applyAlignment="1">
      <alignment horizontal="center" vertical="center"/>
    </xf>
    <xf numFmtId="0" fontId="12" fillId="32" borderId="17" xfId="0" applyFont="1" applyFill="1" applyBorder="1" applyAlignment="1">
      <alignment horizontal="left" vertical="center" wrapText="1"/>
    </xf>
    <xf numFmtId="0" fontId="12" fillId="32" borderId="12" xfId="0" applyFont="1" applyFill="1" applyBorder="1" applyAlignment="1">
      <alignment horizontal="left" vertical="center" wrapText="1"/>
    </xf>
    <xf numFmtId="0" fontId="12" fillId="32" borderId="0" xfId="0" applyNumberFormat="1" applyFont="1" applyFill="1" applyBorder="1" applyAlignment="1" applyProtection="1">
      <alignment vertical="top" wrapText="1"/>
      <protection/>
    </xf>
    <xf numFmtId="0" fontId="12" fillId="32" borderId="12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49" fontId="13" fillId="0" borderId="13" xfId="0" applyNumberFormat="1" applyFont="1" applyFill="1" applyBorder="1" applyAlignment="1" applyProtection="1">
      <alignment horizontal="center" vertical="top" wrapText="1"/>
      <protection/>
    </xf>
    <xf numFmtId="49" fontId="12" fillId="0" borderId="18" xfId="0" applyNumberFormat="1" applyFont="1" applyFill="1" applyBorder="1" applyAlignment="1" applyProtection="1">
      <alignment horizontal="center" vertical="top" wrapText="1"/>
      <protection/>
    </xf>
    <xf numFmtId="49" fontId="12" fillId="0" borderId="12" xfId="0" applyNumberFormat="1" applyFont="1" applyBorder="1" applyAlignment="1">
      <alignment horizontal="center" vertical="top" wrapText="1"/>
    </xf>
    <xf numFmtId="0" fontId="13" fillId="0" borderId="14" xfId="0" applyNumberFormat="1" applyFont="1" applyFill="1" applyBorder="1" applyAlignment="1" applyProtection="1">
      <alignment horizontal="left" vertical="top" wrapText="1"/>
      <protection/>
    </xf>
    <xf numFmtId="0" fontId="12" fillId="0" borderId="12" xfId="0" applyFont="1" applyBorder="1" applyAlignment="1">
      <alignment horizontal="left" vertical="top" wrapText="1"/>
    </xf>
    <xf numFmtId="0" fontId="12" fillId="0" borderId="19" xfId="0" applyNumberFormat="1" applyFont="1" applyFill="1" applyBorder="1" applyAlignment="1" applyProtection="1">
      <alignment horizontal="left" vertical="top" wrapText="1"/>
      <protection/>
    </xf>
    <xf numFmtId="0" fontId="12" fillId="0" borderId="20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3" fillId="0" borderId="21" xfId="0" applyNumberFormat="1" applyFont="1" applyFill="1" applyBorder="1" applyAlignment="1" applyProtection="1">
      <alignment horizontal="left" vertical="top" wrapText="1"/>
      <protection/>
    </xf>
    <xf numFmtId="0" fontId="12" fillId="0" borderId="12" xfId="0" applyNumberFormat="1" applyFont="1" applyFill="1" applyBorder="1" applyAlignment="1" applyProtection="1">
      <alignment horizontal="left" vertical="top" wrapText="1"/>
      <protection/>
    </xf>
    <xf numFmtId="0" fontId="12" fillId="0" borderId="21" xfId="0" applyNumberFormat="1" applyFont="1" applyFill="1" applyBorder="1" applyAlignment="1" applyProtection="1">
      <alignment horizontal="left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0" xfId="0" applyFont="1" applyAlignment="1">
      <alignment/>
    </xf>
    <xf numFmtId="0" fontId="16" fillId="0" borderId="18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 wrapText="1"/>
    </xf>
    <xf numFmtId="4" fontId="16" fillId="0" borderId="12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wrapText="1"/>
    </xf>
    <xf numFmtId="2" fontId="16" fillId="0" borderId="12" xfId="0" applyNumberFormat="1" applyFont="1" applyBorder="1" applyAlignment="1">
      <alignment horizontal="center" vertical="center" wrapText="1"/>
    </xf>
    <xf numFmtId="49" fontId="16" fillId="0" borderId="22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4" fontId="5" fillId="0" borderId="0" xfId="0" applyNumberFormat="1" applyFont="1" applyFill="1" applyBorder="1" applyAlignment="1">
      <alignment vertical="top"/>
    </xf>
    <xf numFmtId="4" fontId="5" fillId="0" borderId="0" xfId="0" applyNumberFormat="1" applyFont="1" applyBorder="1" applyAlignment="1">
      <alignment vertical="top"/>
    </xf>
    <xf numFmtId="4" fontId="6" fillId="0" borderId="0" xfId="0" applyNumberFormat="1" applyFont="1" applyBorder="1" applyAlignment="1">
      <alignment vertical="top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9" fillId="32" borderId="0" xfId="0" applyFont="1" applyFill="1" applyBorder="1" applyAlignment="1">
      <alignment horizontal="left" vertical="top" wrapText="1"/>
    </xf>
    <xf numFmtId="0" fontId="61" fillId="32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16" fillId="0" borderId="0" xfId="0" applyFont="1" applyAlignment="1">
      <alignment wrapText="1"/>
    </xf>
    <xf numFmtId="1" fontId="5" fillId="0" borderId="12" xfId="62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top"/>
    </xf>
    <xf numFmtId="0" fontId="15" fillId="0" borderId="23" xfId="0" applyFont="1" applyBorder="1" applyAlignment="1">
      <alignment horizontal="center" vertical="top"/>
    </xf>
    <xf numFmtId="0" fontId="15" fillId="0" borderId="14" xfId="0" applyFont="1" applyBorder="1" applyAlignment="1">
      <alignment horizontal="left" wrapText="1"/>
    </xf>
    <xf numFmtId="4" fontId="14" fillId="0" borderId="14" xfId="0" applyNumberFormat="1" applyFont="1" applyBorder="1" applyAlignment="1">
      <alignment horizontal="center"/>
    </xf>
    <xf numFmtId="0" fontId="5" fillId="0" borderId="12" xfId="0" applyFont="1" applyBorder="1" applyAlignment="1">
      <alignment vertical="center" wrapText="1"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Font="1" applyFill="1" applyAlignment="1">
      <alignment horizontal="left"/>
    </xf>
    <xf numFmtId="170" fontId="5" fillId="0" borderId="0" xfId="44" applyFont="1" applyFill="1" applyBorder="1" applyAlignment="1" applyProtection="1">
      <alignment horizontal="left" vertical="top" wrapText="1"/>
      <protection/>
    </xf>
    <xf numFmtId="0" fontId="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15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Г1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zoomScalePageLayoutView="0" workbookViewId="0" topLeftCell="A1">
      <selection activeCell="B10" sqref="B10:C10"/>
    </sheetView>
  </sheetViews>
  <sheetFormatPr defaultColWidth="8.875" defaultRowHeight="12.75"/>
  <cols>
    <col min="1" max="1" width="18.50390625" style="123" customWidth="1"/>
    <col min="2" max="2" width="23.50390625" style="124" customWidth="1"/>
    <col min="3" max="3" width="57.75390625" style="126" customWidth="1"/>
    <col min="4" max="4" width="15.125" style="124" hidden="1" customWidth="1"/>
    <col min="5" max="5" width="2.875" style="124" hidden="1" customWidth="1"/>
    <col min="6" max="6" width="14.875" style="124" customWidth="1"/>
    <col min="7" max="7" width="14.125" style="124" customWidth="1"/>
    <col min="8" max="16384" width="8.875" style="126" customWidth="1"/>
  </cols>
  <sheetData>
    <row r="1" spans="3:7" ht="15">
      <c r="C1" s="198" t="s">
        <v>352</v>
      </c>
      <c r="D1" s="198"/>
      <c r="E1" s="125"/>
      <c r="F1" s="125"/>
      <c r="G1" s="125"/>
    </row>
    <row r="2" spans="3:7" ht="59.25" customHeight="1">
      <c r="C2" s="198" t="s">
        <v>289</v>
      </c>
      <c r="D2" s="198"/>
      <c r="E2" s="125"/>
      <c r="F2" s="2"/>
      <c r="G2" s="2"/>
    </row>
    <row r="3" spans="3:7" ht="15">
      <c r="C3" s="2" t="s">
        <v>537</v>
      </c>
      <c r="D3" s="125"/>
      <c r="E3" s="125"/>
      <c r="F3" s="125"/>
      <c r="G3" s="125"/>
    </row>
    <row r="4" spans="3:7" ht="15">
      <c r="C4" s="2"/>
      <c r="D4" s="125"/>
      <c r="E4" s="125"/>
      <c r="F4" s="125"/>
      <c r="G4" s="125"/>
    </row>
    <row r="5" spans="3:7" ht="15">
      <c r="C5" s="2"/>
      <c r="D5" s="125"/>
      <c r="E5" s="125"/>
      <c r="F5" s="198" t="s">
        <v>352</v>
      </c>
      <c r="G5" s="198"/>
    </row>
    <row r="6" spans="1:7" ht="94.5" customHeight="1">
      <c r="A6" s="127"/>
      <c r="B6" s="126"/>
      <c r="C6" s="2"/>
      <c r="D6" s="2"/>
      <c r="E6" s="2"/>
      <c r="F6" s="198" t="s">
        <v>247</v>
      </c>
      <c r="G6" s="198"/>
    </row>
    <row r="7" spans="1:7" ht="15">
      <c r="A7" s="127"/>
      <c r="B7" s="126"/>
      <c r="D7" s="126"/>
      <c r="E7" s="126"/>
      <c r="F7" s="127"/>
      <c r="G7" s="127"/>
    </row>
    <row r="8" spans="1:7" ht="38.25" customHeight="1">
      <c r="A8" s="199" t="s">
        <v>353</v>
      </c>
      <c r="B8" s="199"/>
      <c r="C8" s="199"/>
      <c r="D8" s="199"/>
      <c r="E8" s="199"/>
      <c r="F8" s="199"/>
      <c r="G8" s="199"/>
    </row>
    <row r="9" spans="1:7" s="124" customFormat="1" ht="75.75" customHeight="1">
      <c r="A9" s="128" t="s">
        <v>354</v>
      </c>
      <c r="B9" s="128" t="s">
        <v>355</v>
      </c>
      <c r="C9" s="128" t="s">
        <v>356</v>
      </c>
      <c r="D9" s="128" t="s">
        <v>357</v>
      </c>
      <c r="E9" s="128" t="s">
        <v>358</v>
      </c>
      <c r="F9" s="128" t="s">
        <v>357</v>
      </c>
      <c r="G9" s="128" t="s">
        <v>358</v>
      </c>
    </row>
    <row r="10" spans="1:7" ht="45" customHeight="1">
      <c r="A10" s="129" t="s">
        <v>9</v>
      </c>
      <c r="B10" s="196" t="s">
        <v>359</v>
      </c>
      <c r="C10" s="197"/>
      <c r="D10" s="130">
        <v>4027064190</v>
      </c>
      <c r="E10" s="130">
        <v>402701001</v>
      </c>
      <c r="F10" s="130">
        <v>4003005702</v>
      </c>
      <c r="G10" s="131">
        <v>400301001</v>
      </c>
    </row>
    <row r="11" spans="1:7" ht="93">
      <c r="A11" s="132" t="s">
        <v>9</v>
      </c>
      <c r="B11" s="133" t="s">
        <v>360</v>
      </c>
      <c r="C11" s="134" t="s">
        <v>361</v>
      </c>
      <c r="D11" s="135"/>
      <c r="E11" s="135"/>
      <c r="F11" s="136"/>
      <c r="G11" s="136"/>
    </row>
    <row r="12" spans="1:7" ht="90.75" customHeight="1">
      <c r="A12" s="132" t="s">
        <v>9</v>
      </c>
      <c r="B12" s="133" t="s">
        <v>362</v>
      </c>
      <c r="C12" s="134" t="s">
        <v>363</v>
      </c>
      <c r="D12" s="135"/>
      <c r="E12" s="135"/>
      <c r="F12" s="136"/>
      <c r="G12" s="136"/>
    </row>
    <row r="13" spans="1:7" ht="100.5" customHeight="1">
      <c r="A13" s="132" t="s">
        <v>9</v>
      </c>
      <c r="B13" s="133" t="s">
        <v>364</v>
      </c>
      <c r="C13" s="134" t="s">
        <v>365</v>
      </c>
      <c r="D13" s="135"/>
      <c r="E13" s="135"/>
      <c r="F13" s="136"/>
      <c r="G13" s="136"/>
    </row>
    <row r="14" spans="1:7" ht="77.25">
      <c r="A14" s="137" t="s">
        <v>9</v>
      </c>
      <c r="B14" s="133" t="s">
        <v>366</v>
      </c>
      <c r="C14" s="138" t="s">
        <v>367</v>
      </c>
      <c r="D14" s="139"/>
      <c r="E14" s="139"/>
      <c r="F14" s="140"/>
      <c r="G14" s="140"/>
    </row>
    <row r="15" spans="1:7" ht="77.25">
      <c r="A15" s="132" t="s">
        <v>9</v>
      </c>
      <c r="B15" s="133" t="s">
        <v>368</v>
      </c>
      <c r="C15" s="134" t="s">
        <v>369</v>
      </c>
      <c r="D15" s="135"/>
      <c r="E15" s="135"/>
      <c r="F15" s="136"/>
      <c r="G15" s="136"/>
    </row>
    <row r="16" spans="1:7" ht="77.25">
      <c r="A16" s="132" t="s">
        <v>9</v>
      </c>
      <c r="B16" s="133" t="s">
        <v>370</v>
      </c>
      <c r="C16" s="134" t="s">
        <v>371</v>
      </c>
      <c r="D16" s="141"/>
      <c r="E16" s="141"/>
      <c r="F16" s="142"/>
      <c r="G16" s="142"/>
    </row>
    <row r="17" spans="1:7" ht="46.5">
      <c r="A17" s="132" t="s">
        <v>9</v>
      </c>
      <c r="B17" s="133" t="s">
        <v>372</v>
      </c>
      <c r="C17" s="143" t="s">
        <v>373</v>
      </c>
      <c r="D17" s="141"/>
      <c r="E17" s="141"/>
      <c r="F17" s="142"/>
      <c r="G17" s="142"/>
    </row>
    <row r="18" spans="1:7" ht="61.5">
      <c r="A18" s="132" t="s">
        <v>9</v>
      </c>
      <c r="B18" s="133" t="s">
        <v>374</v>
      </c>
      <c r="C18" s="134" t="s">
        <v>375</v>
      </c>
      <c r="D18" s="135"/>
      <c r="E18" s="135"/>
      <c r="F18" s="136"/>
      <c r="G18" s="136"/>
    </row>
    <row r="19" spans="1:7" ht="97.5" customHeight="1">
      <c r="A19" s="132" t="s">
        <v>9</v>
      </c>
      <c r="B19" s="133" t="s">
        <v>376</v>
      </c>
      <c r="C19" s="134" t="s">
        <v>377</v>
      </c>
      <c r="D19" s="135"/>
      <c r="E19" s="135"/>
      <c r="F19" s="136"/>
      <c r="G19" s="136"/>
    </row>
    <row r="20" spans="1:7" ht="46.5">
      <c r="A20" s="132" t="s">
        <v>9</v>
      </c>
      <c r="B20" s="133" t="s">
        <v>378</v>
      </c>
      <c r="C20" s="134" t="s">
        <v>379</v>
      </c>
      <c r="D20" s="135"/>
      <c r="E20" s="135"/>
      <c r="F20" s="136"/>
      <c r="G20" s="136"/>
    </row>
    <row r="21" spans="1:7" ht="30.75">
      <c r="A21" s="132" t="s">
        <v>9</v>
      </c>
      <c r="B21" s="133" t="s">
        <v>380</v>
      </c>
      <c r="C21" s="134" t="s">
        <v>381</v>
      </c>
      <c r="D21" s="135"/>
      <c r="E21" s="135"/>
      <c r="F21" s="136"/>
      <c r="G21" s="136"/>
    </row>
    <row r="22" spans="1:7" ht="46.5">
      <c r="A22" s="132" t="s">
        <v>9</v>
      </c>
      <c r="B22" s="133" t="s">
        <v>382</v>
      </c>
      <c r="C22" s="134" t="s">
        <v>383</v>
      </c>
      <c r="D22" s="135"/>
      <c r="E22" s="135"/>
      <c r="F22" s="136"/>
      <c r="G22" s="136"/>
    </row>
    <row r="23" spans="1:7" ht="30.75">
      <c r="A23" s="132" t="s">
        <v>9</v>
      </c>
      <c r="B23" s="133" t="s">
        <v>384</v>
      </c>
      <c r="C23" s="134" t="s">
        <v>385</v>
      </c>
      <c r="D23" s="135"/>
      <c r="E23" s="135"/>
      <c r="F23" s="136"/>
      <c r="G23" s="136"/>
    </row>
    <row r="24" spans="1:7" ht="30.75">
      <c r="A24" s="132" t="s">
        <v>9</v>
      </c>
      <c r="B24" s="133" t="s">
        <v>386</v>
      </c>
      <c r="C24" s="134" t="s">
        <v>387</v>
      </c>
      <c r="D24" s="135"/>
      <c r="E24" s="135"/>
      <c r="F24" s="136"/>
      <c r="G24" s="136"/>
    </row>
    <row r="25" spans="1:7" ht="112.5" customHeight="1">
      <c r="A25" s="132" t="s">
        <v>9</v>
      </c>
      <c r="B25" s="133" t="s">
        <v>388</v>
      </c>
      <c r="C25" s="134" t="s">
        <v>389</v>
      </c>
      <c r="D25" s="135"/>
      <c r="E25" s="135"/>
      <c r="F25" s="136"/>
      <c r="G25" s="136"/>
    </row>
    <row r="26" spans="1:7" ht="93">
      <c r="A26" s="132" t="s">
        <v>9</v>
      </c>
      <c r="B26" s="133" t="s">
        <v>390</v>
      </c>
      <c r="C26" s="134" t="s">
        <v>391</v>
      </c>
      <c r="D26" s="135"/>
      <c r="E26" s="135"/>
      <c r="F26" s="136"/>
      <c r="G26" s="136"/>
    </row>
    <row r="27" spans="1:7" ht="93">
      <c r="A27" s="132" t="s">
        <v>9</v>
      </c>
      <c r="B27" s="133" t="s">
        <v>392</v>
      </c>
      <c r="C27" s="134" t="s">
        <v>393</v>
      </c>
      <c r="D27" s="135"/>
      <c r="E27" s="135"/>
      <c r="F27" s="136"/>
      <c r="G27" s="136"/>
    </row>
    <row r="28" spans="1:7" ht="108">
      <c r="A28" s="132" t="s">
        <v>9</v>
      </c>
      <c r="B28" s="133" t="s">
        <v>394</v>
      </c>
      <c r="C28" s="134" t="s">
        <v>395</v>
      </c>
      <c r="D28" s="135"/>
      <c r="E28" s="135"/>
      <c r="F28" s="136"/>
      <c r="G28" s="136"/>
    </row>
    <row r="29" spans="1:7" ht="93">
      <c r="A29" s="132" t="s">
        <v>9</v>
      </c>
      <c r="B29" s="133" t="s">
        <v>396</v>
      </c>
      <c r="C29" s="134" t="s">
        <v>397</v>
      </c>
      <c r="D29" s="135"/>
      <c r="E29" s="135"/>
      <c r="F29" s="136"/>
      <c r="G29" s="136"/>
    </row>
    <row r="30" spans="1:7" ht="98.25" customHeight="1">
      <c r="A30" s="132" t="s">
        <v>9</v>
      </c>
      <c r="B30" s="133" t="s">
        <v>398</v>
      </c>
      <c r="C30" s="134" t="s">
        <v>393</v>
      </c>
      <c r="D30" s="135"/>
      <c r="E30" s="135"/>
      <c r="F30" s="136"/>
      <c r="G30" s="136"/>
    </row>
    <row r="31" spans="1:7" ht="61.5">
      <c r="A31" s="132" t="s">
        <v>9</v>
      </c>
      <c r="B31" s="133" t="s">
        <v>399</v>
      </c>
      <c r="C31" s="134" t="s">
        <v>400</v>
      </c>
      <c r="D31" s="135"/>
      <c r="E31" s="135"/>
      <c r="F31" s="136"/>
      <c r="G31" s="136"/>
    </row>
    <row r="32" spans="1:7" ht="61.5">
      <c r="A32" s="132" t="s">
        <v>9</v>
      </c>
      <c r="B32" s="133" t="s">
        <v>401</v>
      </c>
      <c r="C32" s="134" t="s">
        <v>402</v>
      </c>
      <c r="D32" s="135"/>
      <c r="E32" s="135"/>
      <c r="F32" s="136"/>
      <c r="G32" s="136"/>
    </row>
    <row r="33" spans="1:7" ht="46.5">
      <c r="A33" s="137" t="s">
        <v>9</v>
      </c>
      <c r="B33" s="133" t="s">
        <v>403</v>
      </c>
      <c r="C33" s="138" t="s">
        <v>404</v>
      </c>
      <c r="D33" s="139"/>
      <c r="E33" s="139"/>
      <c r="F33" s="140"/>
      <c r="G33" s="140"/>
    </row>
    <row r="34" spans="1:7" ht="61.5">
      <c r="A34" s="132" t="s">
        <v>9</v>
      </c>
      <c r="B34" s="133" t="s">
        <v>405</v>
      </c>
      <c r="C34" s="134" t="s">
        <v>406</v>
      </c>
      <c r="D34" s="135"/>
      <c r="E34" s="135"/>
      <c r="F34" s="136"/>
      <c r="G34" s="136"/>
    </row>
    <row r="35" spans="1:7" ht="46.5">
      <c r="A35" s="132" t="s">
        <v>9</v>
      </c>
      <c r="B35" s="144" t="s">
        <v>407</v>
      </c>
      <c r="C35" s="134" t="s">
        <v>408</v>
      </c>
      <c r="D35" s="135"/>
      <c r="E35" s="135"/>
      <c r="F35" s="136"/>
      <c r="G35" s="136"/>
    </row>
    <row r="36" spans="1:7" ht="61.5">
      <c r="A36" s="132" t="s">
        <v>9</v>
      </c>
      <c r="B36" s="144" t="s">
        <v>409</v>
      </c>
      <c r="C36" s="134" t="s">
        <v>410</v>
      </c>
      <c r="D36" s="135"/>
      <c r="E36" s="135"/>
      <c r="F36" s="136"/>
      <c r="G36" s="136"/>
    </row>
    <row r="37" spans="1:7" ht="64.5" customHeight="1">
      <c r="A37" s="132" t="s">
        <v>9</v>
      </c>
      <c r="B37" s="144" t="s">
        <v>411</v>
      </c>
      <c r="C37" s="134" t="s">
        <v>412</v>
      </c>
      <c r="D37" s="135"/>
      <c r="E37" s="135"/>
      <c r="F37" s="136"/>
      <c r="G37" s="136"/>
    </row>
    <row r="38" spans="1:7" ht="81" customHeight="1">
      <c r="A38" s="132" t="s">
        <v>9</v>
      </c>
      <c r="B38" s="144" t="s">
        <v>413</v>
      </c>
      <c r="C38" s="134" t="s">
        <v>414</v>
      </c>
      <c r="D38" s="135"/>
      <c r="E38" s="135"/>
      <c r="F38" s="136"/>
      <c r="G38" s="136"/>
    </row>
    <row r="39" spans="1:7" ht="66" customHeight="1">
      <c r="A39" s="132" t="s">
        <v>9</v>
      </c>
      <c r="B39" s="144" t="s">
        <v>415</v>
      </c>
      <c r="C39" s="134" t="s">
        <v>416</v>
      </c>
      <c r="D39" s="135"/>
      <c r="E39" s="135"/>
      <c r="F39" s="136"/>
      <c r="G39" s="136"/>
    </row>
    <row r="40" spans="1:7" ht="77.25">
      <c r="A40" s="132" t="s">
        <v>9</v>
      </c>
      <c r="B40" s="144" t="s">
        <v>417</v>
      </c>
      <c r="C40" s="143" t="s">
        <v>418</v>
      </c>
      <c r="D40" s="135"/>
      <c r="E40" s="135"/>
      <c r="F40" s="136"/>
      <c r="G40" s="136"/>
    </row>
    <row r="41" spans="1:7" ht="77.25">
      <c r="A41" s="132" t="s">
        <v>9</v>
      </c>
      <c r="B41" s="144" t="s">
        <v>419</v>
      </c>
      <c r="C41" s="134" t="s">
        <v>420</v>
      </c>
      <c r="D41" s="135"/>
      <c r="E41" s="135"/>
      <c r="F41" s="136"/>
      <c r="G41" s="136"/>
    </row>
    <row r="42" spans="1:7" ht="93">
      <c r="A42" s="132" t="s">
        <v>9</v>
      </c>
      <c r="B42" s="144" t="s">
        <v>421</v>
      </c>
      <c r="C42" s="143" t="s">
        <v>422</v>
      </c>
      <c r="D42" s="135"/>
      <c r="E42" s="135"/>
      <c r="F42" s="136"/>
      <c r="G42" s="136"/>
    </row>
    <row r="43" spans="1:7" ht="46.5">
      <c r="A43" s="132" t="s">
        <v>9</v>
      </c>
      <c r="B43" s="144" t="s">
        <v>423</v>
      </c>
      <c r="C43" s="134" t="s">
        <v>424</v>
      </c>
      <c r="D43" s="135"/>
      <c r="E43" s="135"/>
      <c r="F43" s="136"/>
      <c r="G43" s="136"/>
    </row>
    <row r="44" spans="1:7" ht="30.75">
      <c r="A44" s="132" t="s">
        <v>9</v>
      </c>
      <c r="B44" s="133" t="s">
        <v>425</v>
      </c>
      <c r="C44" s="134" t="s">
        <v>426</v>
      </c>
      <c r="D44" s="135"/>
      <c r="E44" s="135"/>
      <c r="F44" s="136"/>
      <c r="G44" s="136"/>
    </row>
    <row r="45" spans="1:7" ht="37.5" customHeight="1">
      <c r="A45" s="132" t="s">
        <v>9</v>
      </c>
      <c r="B45" s="133" t="s">
        <v>427</v>
      </c>
      <c r="C45" s="134" t="s">
        <v>428</v>
      </c>
      <c r="D45" s="141"/>
      <c r="E45" s="141"/>
      <c r="F45" s="142"/>
      <c r="G45" s="142"/>
    </row>
    <row r="46" spans="1:7" ht="84" customHeight="1">
      <c r="A46" s="132" t="s">
        <v>9</v>
      </c>
      <c r="B46" s="133" t="s">
        <v>429</v>
      </c>
      <c r="C46" s="143" t="s">
        <v>430</v>
      </c>
      <c r="D46" s="135"/>
      <c r="E46" s="135"/>
      <c r="F46" s="136"/>
      <c r="G46" s="136"/>
    </row>
    <row r="47" spans="1:7" ht="77.25">
      <c r="A47" s="132" t="s">
        <v>9</v>
      </c>
      <c r="B47" s="133" t="s">
        <v>431</v>
      </c>
      <c r="C47" s="143" t="s">
        <v>432</v>
      </c>
      <c r="D47" s="135"/>
      <c r="E47" s="135"/>
      <c r="F47" s="136"/>
      <c r="G47" s="136"/>
    </row>
    <row r="48" spans="1:7" ht="51" customHeight="1">
      <c r="A48" s="132" t="s">
        <v>9</v>
      </c>
      <c r="B48" s="133" t="s">
        <v>439</v>
      </c>
      <c r="C48" s="143" t="s">
        <v>440</v>
      </c>
      <c r="D48" s="135"/>
      <c r="E48" s="135"/>
      <c r="F48" s="136"/>
      <c r="G48" s="136"/>
    </row>
    <row r="49" spans="1:7" ht="61.5">
      <c r="A49" s="132" t="s">
        <v>9</v>
      </c>
      <c r="B49" s="133" t="s">
        <v>441</v>
      </c>
      <c r="C49" s="134" t="s">
        <v>442</v>
      </c>
      <c r="D49" s="135"/>
      <c r="E49" s="135"/>
      <c r="F49" s="136"/>
      <c r="G49" s="136"/>
    </row>
    <row r="50" spans="1:7" ht="77.25">
      <c r="A50" s="132" t="s">
        <v>9</v>
      </c>
      <c r="B50" s="133" t="s">
        <v>443</v>
      </c>
      <c r="C50" s="134" t="s">
        <v>444</v>
      </c>
      <c r="D50" s="135"/>
      <c r="E50" s="135"/>
      <c r="F50" s="136"/>
      <c r="G50" s="136"/>
    </row>
    <row r="51" spans="1:7" ht="77.25">
      <c r="A51" s="132" t="s">
        <v>9</v>
      </c>
      <c r="B51" s="133" t="s">
        <v>445</v>
      </c>
      <c r="C51" s="134" t="s">
        <v>446</v>
      </c>
      <c r="D51" s="135"/>
      <c r="E51" s="135"/>
      <c r="F51" s="136"/>
      <c r="G51" s="136"/>
    </row>
    <row r="52" spans="1:7" ht="61.5">
      <c r="A52" s="132" t="s">
        <v>9</v>
      </c>
      <c r="B52" s="133" t="s">
        <v>436</v>
      </c>
      <c r="C52" s="143" t="s">
        <v>437</v>
      </c>
      <c r="D52" s="135"/>
      <c r="E52" s="135"/>
      <c r="F52" s="136"/>
      <c r="G52" s="136"/>
    </row>
    <row r="53" spans="1:7" ht="67.5" customHeight="1">
      <c r="A53" s="132" t="s">
        <v>9</v>
      </c>
      <c r="B53" s="133" t="s">
        <v>438</v>
      </c>
      <c r="C53" s="138" t="s">
        <v>541</v>
      </c>
      <c r="D53" s="135"/>
      <c r="E53" s="135"/>
      <c r="F53" s="136"/>
      <c r="G53" s="136"/>
    </row>
    <row r="54" spans="1:7" ht="77.25">
      <c r="A54" s="132" t="s">
        <v>9</v>
      </c>
      <c r="B54" s="134" t="s">
        <v>447</v>
      </c>
      <c r="C54" s="134" t="s">
        <v>448</v>
      </c>
      <c r="D54" s="135"/>
      <c r="E54" s="135"/>
      <c r="F54" s="136"/>
      <c r="G54" s="136"/>
    </row>
    <row r="55" spans="1:7" ht="46.5">
      <c r="A55" s="132" t="s">
        <v>9</v>
      </c>
      <c r="B55" s="133" t="s">
        <v>449</v>
      </c>
      <c r="C55" s="134" t="s">
        <v>450</v>
      </c>
      <c r="D55" s="135"/>
      <c r="E55" s="135"/>
      <c r="F55" s="136"/>
      <c r="G55" s="136"/>
    </row>
    <row r="56" spans="1:7" ht="46.5">
      <c r="A56" s="132" t="s">
        <v>9</v>
      </c>
      <c r="B56" s="133" t="s">
        <v>451</v>
      </c>
      <c r="C56" s="134" t="s">
        <v>452</v>
      </c>
      <c r="D56" s="135"/>
      <c r="E56" s="135"/>
      <c r="F56" s="136"/>
      <c r="G56" s="136"/>
    </row>
    <row r="57" spans="1:7" s="148" customFormat="1" ht="77.25">
      <c r="A57" s="145" t="s">
        <v>9</v>
      </c>
      <c r="B57" s="133" t="s">
        <v>453</v>
      </c>
      <c r="C57" s="143" t="s">
        <v>454</v>
      </c>
      <c r="D57" s="146"/>
      <c r="E57" s="146"/>
      <c r="F57" s="147"/>
      <c r="G57" s="147"/>
    </row>
    <row r="58" spans="1:7" s="148" customFormat="1" ht="61.5">
      <c r="A58" s="145" t="s">
        <v>9</v>
      </c>
      <c r="B58" s="133" t="s">
        <v>455</v>
      </c>
      <c r="C58" s="143" t="s">
        <v>542</v>
      </c>
      <c r="D58" s="146"/>
      <c r="E58" s="146"/>
      <c r="F58" s="147"/>
      <c r="G58" s="147"/>
    </row>
    <row r="59" spans="1:7" ht="46.5">
      <c r="A59" s="132" t="s">
        <v>9</v>
      </c>
      <c r="B59" s="133" t="s">
        <v>456</v>
      </c>
      <c r="C59" s="134" t="s">
        <v>457</v>
      </c>
      <c r="D59" s="135"/>
      <c r="E59" s="135"/>
      <c r="F59" s="136"/>
      <c r="G59" s="136"/>
    </row>
    <row r="60" spans="1:7" ht="46.5">
      <c r="A60" s="132" t="s">
        <v>9</v>
      </c>
      <c r="B60" s="133" t="s">
        <v>458</v>
      </c>
      <c r="C60" s="134" t="s">
        <v>459</v>
      </c>
      <c r="D60" s="135"/>
      <c r="E60" s="135"/>
      <c r="F60" s="136"/>
      <c r="G60" s="136"/>
    </row>
    <row r="61" spans="1:7" ht="77.25">
      <c r="A61" s="132" t="s">
        <v>9</v>
      </c>
      <c r="B61" s="133" t="s">
        <v>460</v>
      </c>
      <c r="C61" s="134" t="s">
        <v>461</v>
      </c>
      <c r="D61" s="135"/>
      <c r="E61" s="135"/>
      <c r="F61" s="136"/>
      <c r="G61" s="136"/>
    </row>
    <row r="62" spans="1:7" ht="46.5">
      <c r="A62" s="132" t="s">
        <v>9</v>
      </c>
      <c r="B62" s="133" t="s">
        <v>462</v>
      </c>
      <c r="C62" s="134" t="s">
        <v>463</v>
      </c>
      <c r="D62" s="135"/>
      <c r="E62" s="135"/>
      <c r="F62" s="136"/>
      <c r="G62" s="136"/>
    </row>
    <row r="63" spans="1:7" ht="30.75">
      <c r="A63" s="132" t="s">
        <v>9</v>
      </c>
      <c r="B63" s="133" t="s">
        <v>464</v>
      </c>
      <c r="C63" s="134" t="s">
        <v>465</v>
      </c>
      <c r="D63" s="135"/>
      <c r="E63" s="135"/>
      <c r="F63" s="136"/>
      <c r="G63" s="136"/>
    </row>
    <row r="64" spans="1:7" ht="30.75">
      <c r="A64" s="132" t="s">
        <v>9</v>
      </c>
      <c r="B64" s="133" t="s">
        <v>466</v>
      </c>
      <c r="C64" s="147" t="s">
        <v>467</v>
      </c>
      <c r="D64" s="141"/>
      <c r="E64" s="141"/>
      <c r="F64" s="142"/>
      <c r="G64" s="142"/>
    </row>
    <row r="65" spans="1:7" s="148" customFormat="1" ht="30.75">
      <c r="A65" s="145" t="s">
        <v>9</v>
      </c>
      <c r="B65" s="133" t="s">
        <v>468</v>
      </c>
      <c r="C65" s="147" t="s">
        <v>469</v>
      </c>
      <c r="D65" s="149"/>
      <c r="E65" s="149"/>
      <c r="F65" s="149"/>
      <c r="G65" s="149"/>
    </row>
    <row r="66" spans="1:7" s="148" customFormat="1" ht="30.75">
      <c r="A66" s="145" t="s">
        <v>470</v>
      </c>
      <c r="B66" s="133" t="s">
        <v>471</v>
      </c>
      <c r="C66" s="147" t="s">
        <v>472</v>
      </c>
      <c r="D66" s="149"/>
      <c r="E66" s="149"/>
      <c r="F66" s="149"/>
      <c r="G66" s="149"/>
    </row>
    <row r="67" spans="1:7" s="148" customFormat="1" ht="61.5">
      <c r="A67" s="145" t="s">
        <v>9</v>
      </c>
      <c r="B67" s="133" t="s">
        <v>473</v>
      </c>
      <c r="C67" s="147" t="s">
        <v>474</v>
      </c>
      <c r="D67" s="149"/>
      <c r="E67" s="149"/>
      <c r="F67" s="149"/>
      <c r="G67" s="149"/>
    </row>
    <row r="68" spans="1:7" ht="93">
      <c r="A68" s="132" t="s">
        <v>9</v>
      </c>
      <c r="B68" s="133" t="s">
        <v>475</v>
      </c>
      <c r="C68" s="147" t="s">
        <v>476</v>
      </c>
      <c r="D68" s="141"/>
      <c r="E68" s="141"/>
      <c r="F68" s="142"/>
      <c r="G68" s="142"/>
    </row>
    <row r="69" spans="1:7" ht="30.75">
      <c r="A69" s="137" t="s">
        <v>9</v>
      </c>
      <c r="B69" s="133" t="s">
        <v>477</v>
      </c>
      <c r="C69" s="147" t="s">
        <v>478</v>
      </c>
      <c r="D69" s="150"/>
      <c r="E69" s="150"/>
      <c r="F69" s="151"/>
      <c r="G69" s="151"/>
    </row>
    <row r="70" spans="1:7" ht="61.5">
      <c r="A70" s="132" t="s">
        <v>9</v>
      </c>
      <c r="B70" s="133" t="s">
        <v>480</v>
      </c>
      <c r="C70" s="134" t="s">
        <v>479</v>
      </c>
      <c r="D70" s="141"/>
      <c r="E70" s="141"/>
      <c r="F70" s="142"/>
      <c r="G70" s="142"/>
    </row>
    <row r="71" spans="1:7" ht="61.5">
      <c r="A71" s="132" t="s">
        <v>9</v>
      </c>
      <c r="B71" s="133" t="s">
        <v>481</v>
      </c>
      <c r="C71" s="134" t="s">
        <v>482</v>
      </c>
      <c r="D71" s="141"/>
      <c r="E71" s="141"/>
      <c r="F71" s="142"/>
      <c r="G71" s="142"/>
    </row>
    <row r="72" spans="1:7" ht="61.5">
      <c r="A72" s="132" t="s">
        <v>9</v>
      </c>
      <c r="B72" s="133" t="s">
        <v>483</v>
      </c>
      <c r="C72" s="136" t="s">
        <v>484</v>
      </c>
      <c r="D72" s="142"/>
      <c r="E72" s="142"/>
      <c r="F72" s="142"/>
      <c r="G72" s="142"/>
    </row>
    <row r="73" spans="1:7" ht="15">
      <c r="A73" s="132" t="s">
        <v>9</v>
      </c>
      <c r="B73" s="133" t="s">
        <v>433</v>
      </c>
      <c r="C73" s="134" t="s">
        <v>434</v>
      </c>
      <c r="D73" s="135"/>
      <c r="E73" s="135"/>
      <c r="F73" s="136"/>
      <c r="G73" s="136"/>
    </row>
    <row r="74" spans="1:7" ht="123.75">
      <c r="A74" s="132" t="s">
        <v>9</v>
      </c>
      <c r="B74" s="133" t="s">
        <v>435</v>
      </c>
      <c r="C74" s="143" t="s">
        <v>298</v>
      </c>
      <c r="D74" s="135"/>
      <c r="E74" s="135"/>
      <c r="F74" s="136"/>
      <c r="G74" s="136"/>
    </row>
    <row r="75" spans="1:7" ht="51.75" customHeight="1">
      <c r="A75" s="196" t="s">
        <v>566</v>
      </c>
      <c r="B75" s="200"/>
      <c r="C75" s="200"/>
      <c r="D75" s="200"/>
      <c r="E75" s="200"/>
      <c r="F75" s="200"/>
      <c r="G75" s="197"/>
    </row>
    <row r="76" spans="1:7" ht="45" customHeight="1">
      <c r="A76" s="129" t="s">
        <v>491</v>
      </c>
      <c r="B76" s="196" t="s">
        <v>492</v>
      </c>
      <c r="C76" s="197"/>
      <c r="D76" s="130">
        <v>4027064190</v>
      </c>
      <c r="E76" s="130">
        <v>402701001</v>
      </c>
      <c r="F76" s="130">
        <v>4003027329</v>
      </c>
      <c r="G76" s="131">
        <v>400301001</v>
      </c>
    </row>
    <row r="77" spans="1:7" ht="40.5" customHeight="1">
      <c r="A77" s="132" t="s">
        <v>491</v>
      </c>
      <c r="B77" s="133" t="s">
        <v>425</v>
      </c>
      <c r="C77" s="134" t="s">
        <v>426</v>
      </c>
      <c r="D77" s="141"/>
      <c r="E77" s="141"/>
      <c r="F77" s="142"/>
      <c r="G77" s="142"/>
    </row>
    <row r="78" spans="1:7" ht="34.5" customHeight="1">
      <c r="A78" s="132" t="s">
        <v>491</v>
      </c>
      <c r="B78" s="133" t="s">
        <v>562</v>
      </c>
      <c r="C78" s="134" t="s">
        <v>563</v>
      </c>
      <c r="D78" s="141"/>
      <c r="E78" s="141"/>
      <c r="F78" s="142"/>
      <c r="G78" s="142"/>
    </row>
    <row r="79" spans="1:7" ht="93">
      <c r="A79" s="132" t="s">
        <v>491</v>
      </c>
      <c r="B79" s="133" t="s">
        <v>564</v>
      </c>
      <c r="C79" s="134" t="s">
        <v>565</v>
      </c>
      <c r="D79" s="141"/>
      <c r="E79" s="141"/>
      <c r="F79" s="142"/>
      <c r="G79" s="142"/>
    </row>
  </sheetData>
  <sheetProtection/>
  <mergeCells count="8">
    <mergeCell ref="B76:C76"/>
    <mergeCell ref="B10:C10"/>
    <mergeCell ref="C1:D1"/>
    <mergeCell ref="C2:D2"/>
    <mergeCell ref="F5:G5"/>
    <mergeCell ref="F6:G6"/>
    <mergeCell ref="A8:G8"/>
    <mergeCell ref="A75:G75"/>
  </mergeCells>
  <printOptions/>
  <pageMargins left="0.7874015748031497" right="0.3937007874015748" top="0.7874015748031497" bottom="0.7874015748031497" header="0.31496062992125984" footer="0.31496062992125984"/>
  <pageSetup fitToHeight="100" fitToWidth="1"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zoomScalePageLayoutView="0" workbookViewId="0" topLeftCell="A10">
      <selection activeCell="C20" sqref="C20"/>
    </sheetView>
  </sheetViews>
  <sheetFormatPr defaultColWidth="9.125" defaultRowHeight="12.75"/>
  <cols>
    <col min="1" max="1" width="25.25390625" style="4" customWidth="1"/>
    <col min="2" max="2" width="50.75390625" style="4" customWidth="1"/>
    <col min="3" max="3" width="23.50390625" style="4" customWidth="1"/>
    <col min="4" max="16384" width="9.125" style="4" customWidth="1"/>
  </cols>
  <sheetData>
    <row r="1" spans="2:3" ht="13.5">
      <c r="B1" s="3" t="s">
        <v>525</v>
      </c>
      <c r="C1" s="1"/>
    </row>
    <row r="2" spans="2:3" ht="69.75" customHeight="1">
      <c r="B2" s="3" t="s">
        <v>289</v>
      </c>
      <c r="C2" s="3"/>
    </row>
    <row r="3" spans="2:3" ht="12.75" customHeight="1">
      <c r="B3" s="3" t="s">
        <v>538</v>
      </c>
      <c r="C3" s="3"/>
    </row>
    <row r="4" spans="2:3" ht="12.75" customHeight="1">
      <c r="B4" s="1"/>
      <c r="C4" s="1"/>
    </row>
    <row r="5" spans="2:3" ht="17.25" customHeight="1">
      <c r="B5" s="1"/>
      <c r="C5" s="3" t="s">
        <v>525</v>
      </c>
    </row>
    <row r="6" spans="2:3" ht="80.25" customHeight="1">
      <c r="B6" s="1"/>
      <c r="C6" s="3" t="s">
        <v>247</v>
      </c>
    </row>
    <row r="7" spans="1:3" ht="37.5" customHeight="1">
      <c r="A7" s="209" t="s">
        <v>520</v>
      </c>
      <c r="B7" s="209"/>
      <c r="C7" s="209"/>
    </row>
    <row r="8" ht="23.25" customHeight="1"/>
    <row r="9" spans="1:3" ht="36.75" customHeight="1">
      <c r="A9" s="122" t="s">
        <v>292</v>
      </c>
      <c r="B9" s="122" t="s">
        <v>22</v>
      </c>
      <c r="C9" s="8" t="s">
        <v>250</v>
      </c>
    </row>
    <row r="10" spans="1:3" ht="13.5">
      <c r="A10" s="7">
        <v>1</v>
      </c>
      <c r="B10" s="7">
        <v>2</v>
      </c>
      <c r="C10" s="177">
        <v>3</v>
      </c>
    </row>
    <row r="11" spans="1:3" ht="42">
      <c r="A11" s="178" t="s">
        <v>521</v>
      </c>
      <c r="B11" s="90" t="s">
        <v>499</v>
      </c>
      <c r="C11" s="179">
        <v>0</v>
      </c>
    </row>
    <row r="12" spans="1:3" ht="42">
      <c r="A12" s="178" t="s">
        <v>522</v>
      </c>
      <c r="B12" s="90" t="s">
        <v>535</v>
      </c>
      <c r="C12" s="179">
        <v>-5000000</v>
      </c>
    </row>
    <row r="13" spans="1:3" ht="42">
      <c r="A13" s="178" t="s">
        <v>526</v>
      </c>
      <c r="B13" s="90" t="s">
        <v>498</v>
      </c>
      <c r="C13" s="180">
        <v>0</v>
      </c>
    </row>
    <row r="14" spans="1:3" ht="42">
      <c r="A14" s="178" t="s">
        <v>527</v>
      </c>
      <c r="B14" s="90" t="s">
        <v>497</v>
      </c>
      <c r="C14" s="180">
        <v>0</v>
      </c>
    </row>
    <row r="15" spans="1:3" ht="27.75">
      <c r="A15" s="178" t="s">
        <v>528</v>
      </c>
      <c r="B15" s="90" t="s">
        <v>523</v>
      </c>
      <c r="C15" s="179">
        <f>C18+C16</f>
        <v>-5140891.709999993</v>
      </c>
    </row>
    <row r="16" spans="1:3" ht="13.5">
      <c r="A16" s="178" t="s">
        <v>529</v>
      </c>
      <c r="B16" s="90" t="s">
        <v>530</v>
      </c>
      <c r="C16" s="179">
        <f>C17</f>
        <v>-135870234.76</v>
      </c>
    </row>
    <row r="17" spans="1:3" ht="27.75">
      <c r="A17" s="178" t="s">
        <v>531</v>
      </c>
      <c r="B17" s="90" t="s">
        <v>494</v>
      </c>
      <c r="C17" s="179">
        <v>-135870234.76</v>
      </c>
    </row>
    <row r="18" spans="1:3" ht="13.5">
      <c r="A18" s="178" t="s">
        <v>532</v>
      </c>
      <c r="B18" s="90" t="s">
        <v>533</v>
      </c>
      <c r="C18" s="179">
        <f>C19</f>
        <v>130729343.05</v>
      </c>
    </row>
    <row r="19" spans="1:3" ht="27.75">
      <c r="A19" s="178" t="s">
        <v>534</v>
      </c>
      <c r="B19" s="90" t="s">
        <v>496</v>
      </c>
      <c r="C19" s="179">
        <v>130729343.05</v>
      </c>
    </row>
    <row r="20" spans="1:3" ht="29.25" customHeight="1">
      <c r="A20" s="178"/>
      <c r="B20" s="45" t="s">
        <v>524</v>
      </c>
      <c r="C20" s="181">
        <f>C15+C12</f>
        <v>-10140891.709999993</v>
      </c>
    </row>
  </sheetData>
  <sheetProtection/>
  <mergeCells count="1">
    <mergeCell ref="A7:C7"/>
  </mergeCells>
  <printOptions/>
  <pageMargins left="0.7086614173228347" right="0.3937007874015748" top="0.7480314960629921" bottom="0.7480314960629921" header="0.31496062992125984" footer="0.31496062992125984"/>
  <pageSetup fitToHeight="10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4">
      <selection activeCell="C9" sqref="C9"/>
    </sheetView>
  </sheetViews>
  <sheetFormatPr defaultColWidth="8.875" defaultRowHeight="12.75"/>
  <cols>
    <col min="1" max="1" width="13.00390625" style="123" customWidth="1"/>
    <col min="2" max="2" width="26.00390625" style="124" customWidth="1"/>
    <col min="3" max="3" width="56.125" style="126" customWidth="1"/>
    <col min="4" max="4" width="15.125" style="124" hidden="1" customWidth="1"/>
    <col min="5" max="5" width="2.875" style="124" hidden="1" customWidth="1"/>
    <col min="6" max="6" width="16.50390625" style="124" customWidth="1"/>
    <col min="7" max="7" width="17.25390625" style="124" customWidth="1"/>
    <col min="8" max="16384" width="8.875" style="126" customWidth="1"/>
  </cols>
  <sheetData>
    <row r="1" spans="3:4" ht="15">
      <c r="C1" s="198" t="s">
        <v>507</v>
      </c>
      <c r="D1" s="198"/>
    </row>
    <row r="2" spans="3:4" ht="74.25" customHeight="1">
      <c r="C2" s="198" t="s">
        <v>289</v>
      </c>
      <c r="D2" s="198"/>
    </row>
    <row r="3" spans="3:4" ht="15">
      <c r="C3" s="2" t="s">
        <v>538</v>
      </c>
      <c r="D3" s="125"/>
    </row>
    <row r="4" spans="6:7" ht="15">
      <c r="F4" s="198" t="s">
        <v>508</v>
      </c>
      <c r="G4" s="198"/>
    </row>
    <row r="5" spans="6:7" ht="94.5" customHeight="1">
      <c r="F5" s="198" t="s">
        <v>247</v>
      </c>
      <c r="G5" s="198"/>
    </row>
    <row r="6" spans="1:7" ht="39" customHeight="1">
      <c r="A6" s="201" t="s">
        <v>485</v>
      </c>
      <c r="B6" s="201"/>
      <c r="C6" s="201"/>
      <c r="D6" s="201"/>
      <c r="E6" s="201"/>
      <c r="F6" s="201"/>
      <c r="G6" s="201"/>
    </row>
    <row r="7" spans="1:7" s="124" customFormat="1" ht="60" customHeight="1">
      <c r="A7" s="128" t="s">
        <v>258</v>
      </c>
      <c r="B7" s="128" t="s">
        <v>486</v>
      </c>
      <c r="C7" s="128" t="s">
        <v>22</v>
      </c>
      <c r="D7" s="128" t="s">
        <v>357</v>
      </c>
      <c r="E7" s="128" t="s">
        <v>358</v>
      </c>
      <c r="F7" s="128" t="s">
        <v>357</v>
      </c>
      <c r="G7" s="128" t="s">
        <v>358</v>
      </c>
    </row>
    <row r="8" spans="1:7" ht="36" customHeight="1">
      <c r="A8" s="153" t="s">
        <v>9</v>
      </c>
      <c r="B8" s="202" t="s">
        <v>359</v>
      </c>
      <c r="C8" s="203"/>
      <c r="D8" s="156">
        <v>4027064190</v>
      </c>
      <c r="E8" s="156">
        <v>402701001</v>
      </c>
      <c r="F8" s="164">
        <v>4003005702</v>
      </c>
      <c r="G8" s="165">
        <v>400301001</v>
      </c>
    </row>
    <row r="9" spans="1:7" ht="46.5">
      <c r="A9" s="154" t="s">
        <v>9</v>
      </c>
      <c r="B9" s="155" t="s">
        <v>487</v>
      </c>
      <c r="C9" s="157" t="s">
        <v>499</v>
      </c>
      <c r="D9" s="158"/>
      <c r="E9" s="159"/>
      <c r="F9" s="160"/>
      <c r="G9" s="161"/>
    </row>
    <row r="10" spans="1:7" ht="30.75">
      <c r="A10" s="154" t="s">
        <v>9</v>
      </c>
      <c r="B10" s="155" t="s">
        <v>488</v>
      </c>
      <c r="C10" s="157" t="s">
        <v>540</v>
      </c>
      <c r="D10" s="158"/>
      <c r="E10" s="159"/>
      <c r="F10" s="160"/>
      <c r="G10" s="161"/>
    </row>
    <row r="11" spans="1:7" ht="46.5">
      <c r="A11" s="154" t="s">
        <v>9</v>
      </c>
      <c r="B11" s="152" t="s">
        <v>489</v>
      </c>
      <c r="C11" s="162" t="s">
        <v>498</v>
      </c>
      <c r="D11" s="158"/>
      <c r="E11" s="159"/>
      <c r="F11" s="160"/>
      <c r="G11" s="161"/>
    </row>
    <row r="12" spans="1:7" ht="46.5">
      <c r="A12" s="154" t="s">
        <v>9</v>
      </c>
      <c r="B12" s="152" t="s">
        <v>490</v>
      </c>
      <c r="C12" s="162" t="s">
        <v>497</v>
      </c>
      <c r="D12" s="158"/>
      <c r="E12" s="159"/>
      <c r="F12" s="160"/>
      <c r="G12" s="161"/>
    </row>
    <row r="13" spans="1:7" ht="40.5" customHeight="1">
      <c r="A13" s="153" t="s">
        <v>491</v>
      </c>
      <c r="B13" s="202" t="s">
        <v>492</v>
      </c>
      <c r="C13" s="203"/>
      <c r="D13" s="156">
        <v>4027064190</v>
      </c>
      <c r="E13" s="156">
        <v>402701001</v>
      </c>
      <c r="F13" s="164">
        <v>4003027329</v>
      </c>
      <c r="G13" s="165">
        <v>400301001</v>
      </c>
    </row>
    <row r="14" spans="1:7" ht="30.75">
      <c r="A14" s="154" t="s">
        <v>491</v>
      </c>
      <c r="B14" s="155" t="s">
        <v>493</v>
      </c>
      <c r="C14" s="157" t="s">
        <v>494</v>
      </c>
      <c r="D14" s="158"/>
      <c r="E14" s="159"/>
      <c r="F14" s="162"/>
      <c r="G14" s="163"/>
    </row>
    <row r="15" spans="1:7" ht="30.75">
      <c r="A15" s="154" t="s">
        <v>491</v>
      </c>
      <c r="B15" s="155" t="s">
        <v>495</v>
      </c>
      <c r="C15" s="157" t="s">
        <v>496</v>
      </c>
      <c r="D15" s="158"/>
      <c r="E15" s="159"/>
      <c r="F15" s="162"/>
      <c r="G15" s="163"/>
    </row>
  </sheetData>
  <sheetProtection/>
  <mergeCells count="7">
    <mergeCell ref="A6:G6"/>
    <mergeCell ref="C1:D1"/>
    <mergeCell ref="C2:D2"/>
    <mergeCell ref="F4:G4"/>
    <mergeCell ref="F5:G5"/>
    <mergeCell ref="B13:C13"/>
    <mergeCell ref="B8:C8"/>
  </mergeCells>
  <printOptions/>
  <pageMargins left="0.7874015748031497" right="0.3937007874015748" top="0.7480314960629921" bottom="0.35433070866141736" header="0.31496062992125984" footer="0.31496062992125984"/>
  <pageSetup fitToHeight="100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zoomScalePageLayoutView="0" workbookViewId="0" topLeftCell="A1">
      <selection activeCell="A14" sqref="A14"/>
    </sheetView>
  </sheetViews>
  <sheetFormatPr defaultColWidth="9.125" defaultRowHeight="12.75"/>
  <cols>
    <col min="1" max="1" width="60.375" style="4" customWidth="1"/>
    <col min="2" max="2" width="15.00390625" style="4" customWidth="1"/>
    <col min="3" max="3" width="22.50390625" style="4" customWidth="1"/>
    <col min="4" max="16384" width="9.125" style="4" customWidth="1"/>
  </cols>
  <sheetData>
    <row r="1" spans="2:3" ht="13.5">
      <c r="B1" s="3" t="s">
        <v>509</v>
      </c>
      <c r="C1" s="3"/>
    </row>
    <row r="2" spans="2:3" ht="40.5" customHeight="1">
      <c r="B2" s="210" t="s">
        <v>264</v>
      </c>
      <c r="C2" s="210"/>
    </row>
    <row r="3" spans="2:3" ht="13.5">
      <c r="B3" s="210" t="s">
        <v>538</v>
      </c>
      <c r="C3" s="210"/>
    </row>
    <row r="4" spans="1:3" ht="13.5">
      <c r="A4" s="1"/>
      <c r="B4" s="1"/>
      <c r="C4" s="1"/>
    </row>
    <row r="5" spans="1:3" ht="13.5">
      <c r="A5" s="1"/>
      <c r="B5" s="1"/>
      <c r="C5" s="1" t="s">
        <v>254</v>
      </c>
    </row>
    <row r="6" spans="1:3" ht="90.75" customHeight="1">
      <c r="A6" s="1"/>
      <c r="B6" s="1"/>
      <c r="C6" s="3" t="s">
        <v>247</v>
      </c>
    </row>
    <row r="7" spans="1:3" ht="37.5" customHeight="1">
      <c r="A7" s="209" t="s">
        <v>263</v>
      </c>
      <c r="B7" s="209"/>
      <c r="C7" s="209"/>
    </row>
    <row r="8" ht="13.5">
      <c r="C8" s="6"/>
    </row>
    <row r="9" spans="1:3" ht="13.5">
      <c r="A9" s="207" t="s">
        <v>257</v>
      </c>
      <c r="B9" s="204" t="s">
        <v>348</v>
      </c>
      <c r="C9" s="208" t="s">
        <v>250</v>
      </c>
    </row>
    <row r="10" spans="1:3" ht="13.5">
      <c r="A10" s="207"/>
      <c r="B10" s="205"/>
      <c r="C10" s="208"/>
    </row>
    <row r="11" spans="1:3" ht="27.75" customHeight="1">
      <c r="A11" s="207"/>
      <c r="B11" s="206"/>
      <c r="C11" s="208"/>
    </row>
    <row r="12" spans="1:3" ht="13.5">
      <c r="A12" s="7">
        <v>1</v>
      </c>
      <c r="B12" s="7">
        <v>2</v>
      </c>
      <c r="C12" s="8">
        <v>3</v>
      </c>
    </row>
    <row r="13" spans="1:3" ht="27.75">
      <c r="A13" s="11" t="s">
        <v>251</v>
      </c>
      <c r="B13" s="10"/>
      <c r="C13" s="12"/>
    </row>
    <row r="14" spans="1:3" ht="13.5">
      <c r="A14" s="19" t="s">
        <v>252</v>
      </c>
      <c r="B14" s="13"/>
      <c r="C14" s="20">
        <f>C15+C20+C22+C24+C27+C31+C35+C37+C39+C41+C43+C33</f>
        <v>135870234.76</v>
      </c>
    </row>
    <row r="15" spans="1:3" ht="13.5">
      <c r="A15" s="21" t="s">
        <v>23</v>
      </c>
      <c r="B15" s="119" t="s">
        <v>318</v>
      </c>
      <c r="C15" s="20">
        <f>C16+C17+C18+C19</f>
        <v>16871631.95</v>
      </c>
    </row>
    <row r="16" spans="1:3" s="17" customFormat="1" ht="42">
      <c r="A16" s="22" t="s">
        <v>24</v>
      </c>
      <c r="B16" s="120" t="s">
        <v>319</v>
      </c>
      <c r="C16" s="56">
        <f>приложение_4!G13</f>
        <v>1034460</v>
      </c>
    </row>
    <row r="17" spans="1:3" s="17" customFormat="1" ht="42">
      <c r="A17" s="22" t="s">
        <v>25</v>
      </c>
      <c r="B17" s="120" t="s">
        <v>320</v>
      </c>
      <c r="C17" s="56">
        <f>приложение_4!G18</f>
        <v>10973289.36</v>
      </c>
    </row>
    <row r="18" spans="1:3" s="17" customFormat="1" ht="13.5">
      <c r="A18" s="22" t="s">
        <v>26</v>
      </c>
      <c r="B18" s="120" t="s">
        <v>321</v>
      </c>
      <c r="C18" s="56">
        <f>приложение_4!G32</f>
        <v>200000</v>
      </c>
    </row>
    <row r="19" spans="1:3" s="17" customFormat="1" ht="13.5">
      <c r="A19" s="22" t="s">
        <v>27</v>
      </c>
      <c r="B19" s="120" t="s">
        <v>322</v>
      </c>
      <c r="C19" s="56">
        <f>приложение_4!G37</f>
        <v>4663882.59</v>
      </c>
    </row>
    <row r="20" spans="1:3" s="17" customFormat="1" ht="13.5">
      <c r="A20" s="24" t="s">
        <v>28</v>
      </c>
      <c r="B20" s="121" t="s">
        <v>323</v>
      </c>
      <c r="C20" s="25">
        <f>C21</f>
        <v>596641</v>
      </c>
    </row>
    <row r="21" spans="1:3" s="17" customFormat="1" ht="13.5">
      <c r="A21" s="22" t="s">
        <v>29</v>
      </c>
      <c r="B21" s="120" t="s">
        <v>324</v>
      </c>
      <c r="C21" s="56">
        <f>приложение_4!G65</f>
        <v>596641</v>
      </c>
    </row>
    <row r="22" spans="1:3" s="18" customFormat="1" ht="27.75">
      <c r="A22" s="24" t="s">
        <v>30</v>
      </c>
      <c r="B22" s="121" t="s">
        <v>325</v>
      </c>
      <c r="C22" s="25">
        <f>C23</f>
        <v>2635110.69</v>
      </c>
    </row>
    <row r="23" spans="1:3" s="17" customFormat="1" ht="27.75" customHeight="1">
      <c r="A23" s="22" t="s">
        <v>31</v>
      </c>
      <c r="B23" s="120" t="s">
        <v>326</v>
      </c>
      <c r="C23" s="56">
        <f>приложение_4!G74</f>
        <v>2635110.69</v>
      </c>
    </row>
    <row r="24" spans="1:3" s="17" customFormat="1" ht="13.5">
      <c r="A24" s="24" t="s">
        <v>32</v>
      </c>
      <c r="B24" s="121" t="s">
        <v>327</v>
      </c>
      <c r="C24" s="25">
        <f>C25+C26</f>
        <v>46019234.15</v>
      </c>
    </row>
    <row r="25" spans="1:3" s="17" customFormat="1" ht="13.5">
      <c r="A25" s="22" t="s">
        <v>33</v>
      </c>
      <c r="B25" s="120" t="s">
        <v>328</v>
      </c>
      <c r="C25" s="56">
        <f>приложение_4!G89</f>
        <v>45622305.68</v>
      </c>
    </row>
    <row r="26" spans="1:3" s="17" customFormat="1" ht="13.5">
      <c r="A26" s="22" t="s">
        <v>35</v>
      </c>
      <c r="B26" s="120" t="s">
        <v>329</v>
      </c>
      <c r="C26" s="56">
        <f>приложение_4!G117</f>
        <v>396928.47</v>
      </c>
    </row>
    <row r="27" spans="1:3" s="17" customFormat="1" ht="13.5">
      <c r="A27" s="24" t="s">
        <v>36</v>
      </c>
      <c r="B27" s="121" t="s">
        <v>330</v>
      </c>
      <c r="C27" s="25">
        <f>SUM(C28:C30)</f>
        <v>41961367.3</v>
      </c>
    </row>
    <row r="28" spans="1:3" s="17" customFormat="1" ht="13.5">
      <c r="A28" s="22" t="s">
        <v>37</v>
      </c>
      <c r="B28" s="120" t="s">
        <v>331</v>
      </c>
      <c r="C28" s="56">
        <f>приложение_4!G125</f>
        <v>1582318.0799999998</v>
      </c>
    </row>
    <row r="29" spans="1:3" s="17" customFormat="1" ht="13.5">
      <c r="A29" s="22" t="s">
        <v>38</v>
      </c>
      <c r="B29" s="120" t="s">
        <v>332</v>
      </c>
      <c r="C29" s="56">
        <f>приложение_4!G134</f>
        <v>27697681.73</v>
      </c>
    </row>
    <row r="30" spans="1:3" s="17" customFormat="1" ht="13.5">
      <c r="A30" s="22" t="s">
        <v>39</v>
      </c>
      <c r="B30" s="120" t="s">
        <v>333</v>
      </c>
      <c r="C30" s="56">
        <f>приложение_4!G150</f>
        <v>12681367.49</v>
      </c>
    </row>
    <row r="31" spans="1:3" s="17" customFormat="1" ht="13.5">
      <c r="A31" s="24" t="s">
        <v>317</v>
      </c>
      <c r="B31" s="121" t="s">
        <v>334</v>
      </c>
      <c r="C31" s="25">
        <f>C32</f>
        <v>200000</v>
      </c>
    </row>
    <row r="32" spans="1:3" s="17" customFormat="1" ht="27.75">
      <c r="A32" s="22" t="s">
        <v>312</v>
      </c>
      <c r="B32" s="120" t="s">
        <v>335</v>
      </c>
      <c r="C32" s="56">
        <f>приложение_4!G173</f>
        <v>200000</v>
      </c>
    </row>
    <row r="33" spans="1:3" s="17" customFormat="1" ht="13.5">
      <c r="A33" s="24" t="s">
        <v>40</v>
      </c>
      <c r="B33" s="121" t="s">
        <v>336</v>
      </c>
      <c r="C33" s="25">
        <f>SUM(C34:C34)</f>
        <v>97392.62</v>
      </c>
    </row>
    <row r="34" spans="1:3" s="17" customFormat="1" ht="13.5">
      <c r="A34" s="22" t="s">
        <v>41</v>
      </c>
      <c r="B34" s="120" t="s">
        <v>337</v>
      </c>
      <c r="C34" s="56">
        <f>приложение_4!G179</f>
        <v>97392.62</v>
      </c>
    </row>
    <row r="35" spans="1:3" s="17" customFormat="1" ht="16.5" customHeight="1">
      <c r="A35" s="24" t="s">
        <v>42</v>
      </c>
      <c r="B35" s="121" t="s">
        <v>338</v>
      </c>
      <c r="C35" s="25">
        <f>C36</f>
        <v>11086520.11</v>
      </c>
    </row>
    <row r="36" spans="1:3" s="17" customFormat="1" ht="13.5">
      <c r="A36" s="22" t="s">
        <v>43</v>
      </c>
      <c r="B36" s="120" t="s">
        <v>339</v>
      </c>
      <c r="C36" s="56">
        <f>приложение_4!G186</f>
        <v>11086520.11</v>
      </c>
    </row>
    <row r="37" spans="1:3" s="17" customFormat="1" ht="13.5">
      <c r="A37" s="24" t="s">
        <v>44</v>
      </c>
      <c r="B37" s="121" t="s">
        <v>340</v>
      </c>
      <c r="C37" s="25">
        <f>C38</f>
        <v>1525325.73</v>
      </c>
    </row>
    <row r="38" spans="1:3" s="17" customFormat="1" ht="13.5">
      <c r="A38" s="22" t="s">
        <v>45</v>
      </c>
      <c r="B38" s="120" t="s">
        <v>341</v>
      </c>
      <c r="C38" s="56">
        <f>приложение_4!G210</f>
        <v>1525325.73</v>
      </c>
    </row>
    <row r="39" spans="1:3" s="17" customFormat="1" ht="13.5">
      <c r="A39" s="24" t="s">
        <v>46</v>
      </c>
      <c r="B39" s="121" t="s">
        <v>342</v>
      </c>
      <c r="C39" s="25">
        <f>C40</f>
        <v>8652664.679999998</v>
      </c>
    </row>
    <row r="40" spans="1:3" s="17" customFormat="1" ht="13.5">
      <c r="A40" s="22" t="s">
        <v>47</v>
      </c>
      <c r="B40" s="120" t="s">
        <v>343</v>
      </c>
      <c r="C40" s="56">
        <f>приложение_4!G231</f>
        <v>8652664.679999998</v>
      </c>
    </row>
    <row r="41" spans="1:3" s="17" customFormat="1" ht="13.5">
      <c r="A41" s="24" t="s">
        <v>48</v>
      </c>
      <c r="B41" s="121" t="s">
        <v>344</v>
      </c>
      <c r="C41" s="25">
        <f>C42</f>
        <v>2472966</v>
      </c>
    </row>
    <row r="42" spans="1:3" s="17" customFormat="1" ht="13.5">
      <c r="A42" s="22" t="s">
        <v>49</v>
      </c>
      <c r="B42" s="120" t="s">
        <v>345</v>
      </c>
      <c r="C42" s="56">
        <f>приложение_4!G242</f>
        <v>2472966</v>
      </c>
    </row>
    <row r="43" spans="1:3" s="17" customFormat="1" ht="15.75" customHeight="1">
      <c r="A43" s="24" t="s">
        <v>50</v>
      </c>
      <c r="B43" s="121" t="s">
        <v>346</v>
      </c>
      <c r="C43" s="25">
        <f>C44</f>
        <v>3751380.5300000003</v>
      </c>
    </row>
    <row r="44" spans="1:3" s="17" customFormat="1" ht="27.75">
      <c r="A44" s="22" t="s">
        <v>51</v>
      </c>
      <c r="B44" s="120" t="s">
        <v>347</v>
      </c>
      <c r="C44" s="56">
        <f>приложение_4!G253</f>
        <v>3751380.5300000003</v>
      </c>
    </row>
  </sheetData>
  <sheetProtection/>
  <mergeCells count="6">
    <mergeCell ref="B9:B11"/>
    <mergeCell ref="A9:A11"/>
    <mergeCell ref="C9:C11"/>
    <mergeCell ref="A7:C7"/>
    <mergeCell ref="B2:C2"/>
    <mergeCell ref="B3:C3"/>
  </mergeCells>
  <printOptions/>
  <pageMargins left="0.7874015748031497" right="0.1968503937007874" top="0.7874015748031497" bottom="0.7874015748031497" header="0.5905511811023623" footer="0.31496062992125984"/>
  <pageSetup fitToHeight="100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5"/>
  <sheetViews>
    <sheetView workbookViewId="0" topLeftCell="A1">
      <selection activeCell="B8" sqref="B8"/>
    </sheetView>
  </sheetViews>
  <sheetFormatPr defaultColWidth="9.125" defaultRowHeight="12.75"/>
  <cols>
    <col min="1" max="1" width="52.50390625" style="4" customWidth="1"/>
    <col min="2" max="2" width="7.625" style="4" customWidth="1"/>
    <col min="3" max="3" width="5.25390625" style="5" customWidth="1"/>
    <col min="4" max="4" width="5.00390625" style="5" customWidth="1"/>
    <col min="5" max="5" width="13.625" style="5" customWidth="1"/>
    <col min="6" max="6" width="4.25390625" style="5" bestFit="1" customWidth="1"/>
    <col min="7" max="7" width="14.50390625" style="4" customWidth="1"/>
    <col min="8" max="16384" width="9.125" style="4" customWidth="1"/>
  </cols>
  <sheetData>
    <row r="1" spans="2:7" ht="13.5">
      <c r="B1" s="210" t="s">
        <v>510</v>
      </c>
      <c r="C1" s="210"/>
      <c r="D1" s="210"/>
      <c r="E1" s="210"/>
      <c r="G1" s="1"/>
    </row>
    <row r="2" spans="2:7" ht="96" customHeight="1">
      <c r="B2" s="210" t="s">
        <v>265</v>
      </c>
      <c r="C2" s="210"/>
      <c r="D2" s="210"/>
      <c r="E2" s="210"/>
      <c r="F2" s="210"/>
      <c r="G2" s="3"/>
    </row>
    <row r="3" spans="2:7" ht="19.5" customHeight="1">
      <c r="B3" s="210" t="s">
        <v>538</v>
      </c>
      <c r="C3" s="210"/>
      <c r="D3" s="210"/>
      <c r="E3" s="210"/>
      <c r="G3" s="3"/>
    </row>
    <row r="4" spans="1:7" ht="13.5">
      <c r="A4" s="1"/>
      <c r="E4" s="211" t="s">
        <v>255</v>
      </c>
      <c r="F4" s="211"/>
      <c r="G4" s="211"/>
    </row>
    <row r="5" spans="1:7" ht="72" customHeight="1">
      <c r="A5" s="1"/>
      <c r="E5" s="210" t="s">
        <v>247</v>
      </c>
      <c r="F5" s="210"/>
      <c r="G5" s="210"/>
    </row>
    <row r="6" spans="1:7" ht="29.25" customHeight="1">
      <c r="A6" s="209" t="s">
        <v>267</v>
      </c>
      <c r="B6" s="209"/>
      <c r="C6" s="209"/>
      <c r="D6" s="209"/>
      <c r="E6" s="209"/>
      <c r="F6" s="209"/>
      <c r="G6" s="209"/>
    </row>
    <row r="7" ht="15" customHeight="1">
      <c r="G7" s="26" t="s">
        <v>16</v>
      </c>
    </row>
    <row r="8" spans="1:7" s="29" customFormat="1" ht="102" customHeight="1">
      <c r="A8" s="7" t="s">
        <v>22</v>
      </c>
      <c r="B8" s="41" t="s">
        <v>258</v>
      </c>
      <c r="C8" s="41" t="s">
        <v>248</v>
      </c>
      <c r="D8" s="41" t="s">
        <v>249</v>
      </c>
      <c r="E8" s="41" t="s">
        <v>231</v>
      </c>
      <c r="F8" s="41" t="s">
        <v>253</v>
      </c>
      <c r="G8" s="8" t="s">
        <v>288</v>
      </c>
    </row>
    <row r="9" spans="1:7" s="13" customFormat="1" ht="13.5">
      <c r="A9" s="7">
        <v>1</v>
      </c>
      <c r="B9" s="9" t="s">
        <v>4</v>
      </c>
      <c r="C9" s="9" t="s">
        <v>5</v>
      </c>
      <c r="D9" s="9" t="s">
        <v>52</v>
      </c>
      <c r="E9" s="9" t="s">
        <v>53</v>
      </c>
      <c r="F9" s="9" t="s">
        <v>349</v>
      </c>
      <c r="G9" s="27" t="s">
        <v>266</v>
      </c>
    </row>
    <row r="10" spans="1:7" s="13" customFormat="1" ht="42">
      <c r="A10" s="11" t="s">
        <v>251</v>
      </c>
      <c r="B10" s="63"/>
      <c r="C10" s="63"/>
      <c r="D10" s="63"/>
      <c r="E10" s="63"/>
      <c r="F10" s="63"/>
      <c r="G10" s="54"/>
    </row>
    <row r="11" spans="1:7" s="13" customFormat="1" ht="13.5">
      <c r="A11" s="14" t="s">
        <v>252</v>
      </c>
      <c r="B11" s="63" t="s">
        <v>9</v>
      </c>
      <c r="C11" s="63"/>
      <c r="D11" s="63"/>
      <c r="E11" s="63"/>
      <c r="F11" s="63"/>
      <c r="G11" s="54">
        <f>G12+G64+G73+G88+G124+G172+G178+G185+G209+G230+G241+G252</f>
        <v>135870234.76</v>
      </c>
    </row>
    <row r="12" spans="1:7" s="33" customFormat="1" ht="13.5">
      <c r="A12" s="32" t="s">
        <v>546</v>
      </c>
      <c r="B12" s="37" t="s">
        <v>9</v>
      </c>
      <c r="C12" s="31" t="s">
        <v>1</v>
      </c>
      <c r="D12" s="31"/>
      <c r="E12" s="31"/>
      <c r="F12" s="31"/>
      <c r="G12" s="55">
        <f>G13+G18+G32+G37</f>
        <v>16871631.95</v>
      </c>
    </row>
    <row r="13" spans="1:7" s="17" customFormat="1" ht="55.5">
      <c r="A13" s="42" t="s">
        <v>24</v>
      </c>
      <c r="B13" s="64" t="s">
        <v>9</v>
      </c>
      <c r="C13" s="64" t="s">
        <v>1</v>
      </c>
      <c r="D13" s="64" t="s">
        <v>2</v>
      </c>
      <c r="E13" s="64"/>
      <c r="F13" s="64"/>
      <c r="G13" s="25">
        <f>G14</f>
        <v>1034460</v>
      </c>
    </row>
    <row r="14" spans="1:7" s="17" customFormat="1" ht="61.5" customHeight="1">
      <c r="A14" s="185" t="s">
        <v>55</v>
      </c>
      <c r="B14" s="64" t="s">
        <v>9</v>
      </c>
      <c r="C14" s="64" t="s">
        <v>1</v>
      </c>
      <c r="D14" s="64" t="s">
        <v>2</v>
      </c>
      <c r="E14" s="64" t="s">
        <v>54</v>
      </c>
      <c r="F14" s="64"/>
      <c r="G14" s="25">
        <f>G15</f>
        <v>1034460</v>
      </c>
    </row>
    <row r="15" spans="1:7" s="17" customFormat="1" ht="27.75">
      <c r="A15" s="103" t="s">
        <v>57</v>
      </c>
      <c r="B15" s="64" t="s">
        <v>9</v>
      </c>
      <c r="C15" s="64" t="s">
        <v>1</v>
      </c>
      <c r="D15" s="64" t="s">
        <v>2</v>
      </c>
      <c r="E15" s="64" t="s">
        <v>56</v>
      </c>
      <c r="F15" s="64"/>
      <c r="G15" s="56">
        <f>G16</f>
        <v>1034460</v>
      </c>
    </row>
    <row r="16" spans="1:7" s="17" customFormat="1" ht="77.25" customHeight="1">
      <c r="A16" s="47" t="s">
        <v>277</v>
      </c>
      <c r="B16" s="64" t="s">
        <v>9</v>
      </c>
      <c r="C16" s="64" t="s">
        <v>1</v>
      </c>
      <c r="D16" s="64" t="s">
        <v>2</v>
      </c>
      <c r="E16" s="64" t="s">
        <v>56</v>
      </c>
      <c r="F16" s="64" t="s">
        <v>19</v>
      </c>
      <c r="G16" s="56">
        <f>G17</f>
        <v>1034460</v>
      </c>
    </row>
    <row r="17" spans="1:7" s="17" customFormat="1" ht="27.75">
      <c r="A17" s="43" t="s">
        <v>59</v>
      </c>
      <c r="B17" s="64" t="s">
        <v>9</v>
      </c>
      <c r="C17" s="64" t="s">
        <v>1</v>
      </c>
      <c r="D17" s="64" t="s">
        <v>2</v>
      </c>
      <c r="E17" s="64" t="s">
        <v>56</v>
      </c>
      <c r="F17" s="64" t="s">
        <v>10</v>
      </c>
      <c r="G17" s="23">
        <v>1034460</v>
      </c>
    </row>
    <row r="18" spans="1:7" ht="55.5">
      <c r="A18" s="45" t="s">
        <v>276</v>
      </c>
      <c r="B18" s="65" t="s">
        <v>9</v>
      </c>
      <c r="C18" s="65" t="s">
        <v>1</v>
      </c>
      <c r="D18" s="65" t="s">
        <v>12</v>
      </c>
      <c r="E18" s="65"/>
      <c r="F18" s="65"/>
      <c r="G18" s="57">
        <f>G19+G28</f>
        <v>10973289.36</v>
      </c>
    </row>
    <row r="19" spans="1:7" ht="42">
      <c r="A19" s="185" t="s">
        <v>275</v>
      </c>
      <c r="B19" s="65" t="s">
        <v>9</v>
      </c>
      <c r="C19" s="65" t="s">
        <v>1</v>
      </c>
      <c r="D19" s="65" t="s">
        <v>12</v>
      </c>
      <c r="E19" s="65" t="s">
        <v>60</v>
      </c>
      <c r="F19" s="65"/>
      <c r="G19" s="57">
        <f>G20</f>
        <v>10275356.91</v>
      </c>
    </row>
    <row r="20" spans="1:7" ht="27.75">
      <c r="A20" s="186" t="s">
        <v>62</v>
      </c>
      <c r="B20" s="65" t="s">
        <v>9</v>
      </c>
      <c r="C20" s="65" t="s">
        <v>1</v>
      </c>
      <c r="D20" s="65" t="s">
        <v>12</v>
      </c>
      <c r="E20" s="65" t="s">
        <v>61</v>
      </c>
      <c r="F20" s="65"/>
      <c r="G20" s="57">
        <f>G21</f>
        <v>10275356.91</v>
      </c>
    </row>
    <row r="21" spans="1:7" ht="13.5">
      <c r="A21" s="52" t="s">
        <v>64</v>
      </c>
      <c r="B21" s="65" t="s">
        <v>9</v>
      </c>
      <c r="C21" s="65" t="s">
        <v>1</v>
      </c>
      <c r="D21" s="65" t="s">
        <v>12</v>
      </c>
      <c r="E21" s="65" t="s">
        <v>63</v>
      </c>
      <c r="F21" s="65"/>
      <c r="G21" s="58">
        <f>G23+G25+G27</f>
        <v>10275356.91</v>
      </c>
    </row>
    <row r="22" spans="1:7" s="6" customFormat="1" ht="79.5" customHeight="1">
      <c r="A22" s="47" t="s">
        <v>277</v>
      </c>
      <c r="B22" s="66" t="s">
        <v>9</v>
      </c>
      <c r="C22" s="66" t="s">
        <v>1</v>
      </c>
      <c r="D22" s="66" t="s">
        <v>12</v>
      </c>
      <c r="E22" s="66" t="s">
        <v>63</v>
      </c>
      <c r="F22" s="66" t="s">
        <v>19</v>
      </c>
      <c r="G22" s="59">
        <f>G23</f>
        <v>7404628.550000001</v>
      </c>
    </row>
    <row r="23" spans="1:7" s="6" customFormat="1" ht="27.75">
      <c r="A23" s="43" t="s">
        <v>59</v>
      </c>
      <c r="B23" s="66" t="s">
        <v>9</v>
      </c>
      <c r="C23" s="66" t="s">
        <v>1</v>
      </c>
      <c r="D23" s="66" t="s">
        <v>12</v>
      </c>
      <c r="E23" s="66" t="s">
        <v>63</v>
      </c>
      <c r="F23" s="66" t="s">
        <v>10</v>
      </c>
      <c r="G23" s="60">
        <f>7462617-58721.1+732.65</f>
        <v>7404628.550000001</v>
      </c>
    </row>
    <row r="24" spans="1:7" s="6" customFormat="1" ht="30" customHeight="1">
      <c r="A24" s="47" t="s">
        <v>66</v>
      </c>
      <c r="B24" s="66" t="s">
        <v>9</v>
      </c>
      <c r="C24" s="66" t="s">
        <v>1</v>
      </c>
      <c r="D24" s="66" t="s">
        <v>12</v>
      </c>
      <c r="E24" s="66" t="s">
        <v>63</v>
      </c>
      <c r="F24" s="66" t="s">
        <v>65</v>
      </c>
      <c r="G24" s="59">
        <f>G25</f>
        <v>2840287.5700000003</v>
      </c>
    </row>
    <row r="25" spans="1:7" s="6" customFormat="1" ht="32.25" customHeight="1">
      <c r="A25" s="43" t="s">
        <v>67</v>
      </c>
      <c r="B25" s="66" t="s">
        <v>9</v>
      </c>
      <c r="C25" s="66" t="s">
        <v>1</v>
      </c>
      <c r="D25" s="66" t="s">
        <v>12</v>
      </c>
      <c r="E25" s="66" t="s">
        <v>63</v>
      </c>
      <c r="F25" s="66" t="s">
        <v>20</v>
      </c>
      <c r="G25" s="60">
        <f>3012873.47+27414.1-200000</f>
        <v>2840287.5700000003</v>
      </c>
    </row>
    <row r="26" spans="1:7" s="6" customFormat="1" ht="13.5">
      <c r="A26" s="47" t="s">
        <v>69</v>
      </c>
      <c r="B26" s="66" t="s">
        <v>9</v>
      </c>
      <c r="C26" s="66" t="s">
        <v>1</v>
      </c>
      <c r="D26" s="66" t="s">
        <v>12</v>
      </c>
      <c r="E26" s="66" t="s">
        <v>63</v>
      </c>
      <c r="F26" s="66" t="s">
        <v>68</v>
      </c>
      <c r="G26" s="59">
        <f>G27</f>
        <v>30440.79</v>
      </c>
    </row>
    <row r="27" spans="1:7" s="6" customFormat="1" ht="13.5">
      <c r="A27" s="43" t="s">
        <v>71</v>
      </c>
      <c r="B27" s="66" t="s">
        <v>9</v>
      </c>
      <c r="C27" s="66" t="s">
        <v>1</v>
      </c>
      <c r="D27" s="66" t="s">
        <v>12</v>
      </c>
      <c r="E27" s="66" t="s">
        <v>63</v>
      </c>
      <c r="F27" s="66" t="s">
        <v>70</v>
      </c>
      <c r="G27" s="60">
        <f>57854.89-27414.1</f>
        <v>30440.79</v>
      </c>
    </row>
    <row r="28" spans="1:7" s="6" customFormat="1" ht="27.75">
      <c r="A28" s="185" t="s">
        <v>73</v>
      </c>
      <c r="B28" s="66" t="s">
        <v>9</v>
      </c>
      <c r="C28" s="66" t="s">
        <v>1</v>
      </c>
      <c r="D28" s="66" t="s">
        <v>12</v>
      </c>
      <c r="E28" s="66" t="s">
        <v>72</v>
      </c>
      <c r="F28" s="66"/>
      <c r="G28" s="20">
        <f>G29</f>
        <v>697932.45</v>
      </c>
    </row>
    <row r="29" spans="1:7" s="6" customFormat="1" ht="33.75" customHeight="1">
      <c r="A29" s="186" t="s">
        <v>75</v>
      </c>
      <c r="B29" s="66" t="s">
        <v>9</v>
      </c>
      <c r="C29" s="66" t="s">
        <v>1</v>
      </c>
      <c r="D29" s="66" t="s">
        <v>12</v>
      </c>
      <c r="E29" s="66" t="s">
        <v>74</v>
      </c>
      <c r="F29" s="66"/>
      <c r="G29" s="59">
        <f>G30</f>
        <v>697932.45</v>
      </c>
    </row>
    <row r="30" spans="1:7" s="6" customFormat="1" ht="74.25" customHeight="1">
      <c r="A30" s="47" t="s">
        <v>277</v>
      </c>
      <c r="B30" s="66" t="s">
        <v>9</v>
      </c>
      <c r="C30" s="66" t="s">
        <v>1</v>
      </c>
      <c r="D30" s="66" t="s">
        <v>12</v>
      </c>
      <c r="E30" s="66" t="s">
        <v>74</v>
      </c>
      <c r="F30" s="66" t="s">
        <v>19</v>
      </c>
      <c r="G30" s="59">
        <f>G31</f>
        <v>697932.45</v>
      </c>
    </row>
    <row r="31" spans="1:7" s="6" customFormat="1" ht="27.75">
      <c r="A31" s="43" t="s">
        <v>59</v>
      </c>
      <c r="B31" s="66" t="s">
        <v>9</v>
      </c>
      <c r="C31" s="66" t="s">
        <v>1</v>
      </c>
      <c r="D31" s="66" t="s">
        <v>12</v>
      </c>
      <c r="E31" s="66" t="s">
        <v>74</v>
      </c>
      <c r="F31" s="66" t="s">
        <v>10</v>
      </c>
      <c r="G31" s="60">
        <f>639944+58721.1-732.65</f>
        <v>697932.45</v>
      </c>
    </row>
    <row r="32" spans="1:7" s="6" customFormat="1" ht="13.5">
      <c r="A32" s="48" t="s">
        <v>26</v>
      </c>
      <c r="B32" s="66" t="s">
        <v>9</v>
      </c>
      <c r="C32" s="66" t="s">
        <v>1</v>
      </c>
      <c r="D32" s="66" t="s">
        <v>14</v>
      </c>
      <c r="E32" s="66"/>
      <c r="F32" s="66"/>
      <c r="G32" s="20">
        <f>G33</f>
        <v>200000</v>
      </c>
    </row>
    <row r="33" spans="1:7" s="6" customFormat="1" ht="13.5">
      <c r="A33" s="185" t="s">
        <v>26</v>
      </c>
      <c r="B33" s="66" t="s">
        <v>9</v>
      </c>
      <c r="C33" s="66" t="s">
        <v>1</v>
      </c>
      <c r="D33" s="66" t="s">
        <v>14</v>
      </c>
      <c r="E33" s="66" t="s">
        <v>76</v>
      </c>
      <c r="F33" s="66"/>
      <c r="G33" s="20">
        <f>G34</f>
        <v>200000</v>
      </c>
    </row>
    <row r="34" spans="1:7" s="6" customFormat="1" ht="13.5">
      <c r="A34" s="93" t="s">
        <v>78</v>
      </c>
      <c r="B34" s="66" t="s">
        <v>9</v>
      </c>
      <c r="C34" s="66" t="s">
        <v>1</v>
      </c>
      <c r="D34" s="66" t="s">
        <v>14</v>
      </c>
      <c r="E34" s="66" t="s">
        <v>77</v>
      </c>
      <c r="F34" s="66"/>
      <c r="G34" s="59">
        <f>G36</f>
        <v>200000</v>
      </c>
    </row>
    <row r="35" spans="1:7" s="6" customFormat="1" ht="13.5">
      <c r="A35" s="47" t="s">
        <v>69</v>
      </c>
      <c r="B35" s="66" t="s">
        <v>9</v>
      </c>
      <c r="C35" s="66" t="s">
        <v>1</v>
      </c>
      <c r="D35" s="66" t="s">
        <v>14</v>
      </c>
      <c r="E35" s="66" t="s">
        <v>77</v>
      </c>
      <c r="F35" s="66" t="s">
        <v>68</v>
      </c>
      <c r="G35" s="59">
        <f>G36</f>
        <v>200000</v>
      </c>
    </row>
    <row r="36" spans="1:7" s="6" customFormat="1" ht="13.5">
      <c r="A36" s="43" t="s">
        <v>80</v>
      </c>
      <c r="B36" s="66" t="s">
        <v>9</v>
      </c>
      <c r="C36" s="66" t="s">
        <v>1</v>
      </c>
      <c r="D36" s="66" t="s">
        <v>14</v>
      </c>
      <c r="E36" s="66" t="s">
        <v>77</v>
      </c>
      <c r="F36" s="66" t="s">
        <v>79</v>
      </c>
      <c r="G36" s="60">
        <v>200000</v>
      </c>
    </row>
    <row r="37" spans="1:7" s="6" customFormat="1" ht="13.5">
      <c r="A37" s="48" t="s">
        <v>27</v>
      </c>
      <c r="B37" s="66" t="s">
        <v>9</v>
      </c>
      <c r="C37" s="66" t="s">
        <v>1</v>
      </c>
      <c r="D37" s="66" t="s">
        <v>17</v>
      </c>
      <c r="E37" s="66"/>
      <c r="F37" s="66"/>
      <c r="G37" s="20">
        <f>G38+G52+G59+G46+G49</f>
        <v>4663882.59</v>
      </c>
    </row>
    <row r="38" spans="1:7" s="6" customFormat="1" ht="42">
      <c r="A38" s="185" t="s">
        <v>278</v>
      </c>
      <c r="B38" s="66" t="s">
        <v>9</v>
      </c>
      <c r="C38" s="66" t="s">
        <v>1</v>
      </c>
      <c r="D38" s="66" t="s">
        <v>17</v>
      </c>
      <c r="E38" s="66" t="s">
        <v>60</v>
      </c>
      <c r="F38" s="66"/>
      <c r="G38" s="20">
        <f>G39</f>
        <v>785335.86</v>
      </c>
    </row>
    <row r="39" spans="1:7" s="6" customFormat="1" ht="27.75">
      <c r="A39" s="186" t="s">
        <v>62</v>
      </c>
      <c r="B39" s="66" t="s">
        <v>9</v>
      </c>
      <c r="C39" s="66" t="s">
        <v>1</v>
      </c>
      <c r="D39" s="66" t="s">
        <v>17</v>
      </c>
      <c r="E39" s="66" t="s">
        <v>61</v>
      </c>
      <c r="F39" s="66"/>
      <c r="G39" s="20">
        <f>G40</f>
        <v>785335.86</v>
      </c>
    </row>
    <row r="40" spans="1:7" s="6" customFormat="1" ht="13.5">
      <c r="A40" s="93" t="s">
        <v>82</v>
      </c>
      <c r="B40" s="66" t="s">
        <v>9</v>
      </c>
      <c r="C40" s="66" t="s">
        <v>1</v>
      </c>
      <c r="D40" s="66" t="s">
        <v>17</v>
      </c>
      <c r="E40" s="66" t="s">
        <v>81</v>
      </c>
      <c r="F40" s="66"/>
      <c r="G40" s="59">
        <f>G41+G43</f>
        <v>785335.86</v>
      </c>
    </row>
    <row r="41" spans="1:7" s="6" customFormat="1" ht="27.75">
      <c r="A41" s="47" t="s">
        <v>83</v>
      </c>
      <c r="B41" s="66" t="s">
        <v>9</v>
      </c>
      <c r="C41" s="66" t="s">
        <v>1</v>
      </c>
      <c r="D41" s="66" t="s">
        <v>17</v>
      </c>
      <c r="E41" s="66" t="s">
        <v>81</v>
      </c>
      <c r="F41" s="66" t="s">
        <v>65</v>
      </c>
      <c r="G41" s="59">
        <f>G42</f>
        <v>679675.86</v>
      </c>
    </row>
    <row r="42" spans="1:7" s="6" customFormat="1" ht="46.5" customHeight="1">
      <c r="A42" s="43" t="s">
        <v>67</v>
      </c>
      <c r="B42" s="66" t="s">
        <v>9</v>
      </c>
      <c r="C42" s="66" t="s">
        <v>1</v>
      </c>
      <c r="D42" s="66" t="s">
        <v>17</v>
      </c>
      <c r="E42" s="66" t="s">
        <v>81</v>
      </c>
      <c r="F42" s="66" t="s">
        <v>20</v>
      </c>
      <c r="G42" s="60">
        <f>685835.86-105660+500+99000</f>
        <v>679675.86</v>
      </c>
    </row>
    <row r="43" spans="1:7" s="6" customFormat="1" ht="13.5">
      <c r="A43" s="47" t="s">
        <v>69</v>
      </c>
      <c r="B43" s="66" t="s">
        <v>9</v>
      </c>
      <c r="C43" s="66" t="s">
        <v>1</v>
      </c>
      <c r="D43" s="66" t="s">
        <v>17</v>
      </c>
      <c r="E43" s="66" t="s">
        <v>81</v>
      </c>
      <c r="F43" s="66" t="s">
        <v>68</v>
      </c>
      <c r="G43" s="59">
        <f>G44+G45</f>
        <v>105660</v>
      </c>
    </row>
    <row r="44" spans="1:7" s="6" customFormat="1" ht="13.5">
      <c r="A44" s="43" t="s">
        <v>351</v>
      </c>
      <c r="B44" s="66" t="s">
        <v>9</v>
      </c>
      <c r="C44" s="66" t="s">
        <v>1</v>
      </c>
      <c r="D44" s="66" t="s">
        <v>17</v>
      </c>
      <c r="E44" s="66" t="s">
        <v>81</v>
      </c>
      <c r="F44" s="66" t="s">
        <v>350</v>
      </c>
      <c r="G44" s="60">
        <v>15000</v>
      </c>
    </row>
    <row r="45" spans="1:7" s="6" customFormat="1" ht="13.5">
      <c r="A45" s="43" t="s">
        <v>71</v>
      </c>
      <c r="B45" s="66" t="s">
        <v>9</v>
      </c>
      <c r="C45" s="66" t="s">
        <v>1</v>
      </c>
      <c r="D45" s="66" t="s">
        <v>17</v>
      </c>
      <c r="E45" s="66" t="s">
        <v>81</v>
      </c>
      <c r="F45" s="66" t="s">
        <v>70</v>
      </c>
      <c r="G45" s="60">
        <f>20660+70000</f>
        <v>90660</v>
      </c>
    </row>
    <row r="46" spans="1:7" s="6" customFormat="1" ht="13.5">
      <c r="A46" s="185" t="s">
        <v>216</v>
      </c>
      <c r="B46" s="66" t="s">
        <v>9</v>
      </c>
      <c r="C46" s="66" t="s">
        <v>1</v>
      </c>
      <c r="D46" s="66" t="s">
        <v>17</v>
      </c>
      <c r="E46" s="66" t="s">
        <v>215</v>
      </c>
      <c r="F46" s="66"/>
      <c r="G46" s="20">
        <f>G47</f>
        <v>437230.73</v>
      </c>
    </row>
    <row r="47" spans="1:7" s="6" customFormat="1" ht="73.5" customHeight="1">
      <c r="A47" s="47" t="s">
        <v>277</v>
      </c>
      <c r="B47" s="66" t="s">
        <v>9</v>
      </c>
      <c r="C47" s="66" t="s">
        <v>1</v>
      </c>
      <c r="D47" s="66" t="s">
        <v>17</v>
      </c>
      <c r="E47" s="66" t="s">
        <v>215</v>
      </c>
      <c r="F47" s="66" t="s">
        <v>19</v>
      </c>
      <c r="G47" s="59">
        <f>G48</f>
        <v>437230.73</v>
      </c>
    </row>
    <row r="48" spans="1:7" s="6" customFormat="1" ht="27.75">
      <c r="A48" s="43" t="s">
        <v>217</v>
      </c>
      <c r="B48" s="66" t="s">
        <v>9</v>
      </c>
      <c r="C48" s="66" t="s">
        <v>1</v>
      </c>
      <c r="D48" s="66" t="s">
        <v>17</v>
      </c>
      <c r="E48" s="66" t="s">
        <v>215</v>
      </c>
      <c r="F48" s="66" t="s">
        <v>10</v>
      </c>
      <c r="G48" s="60">
        <f>468720-31489.27</f>
        <v>437230.73</v>
      </c>
    </row>
    <row r="49" spans="1:7" s="6" customFormat="1" ht="42">
      <c r="A49" s="185" t="s">
        <v>219</v>
      </c>
      <c r="B49" s="66" t="s">
        <v>9</v>
      </c>
      <c r="C49" s="66" t="s">
        <v>1</v>
      </c>
      <c r="D49" s="66" t="s">
        <v>17</v>
      </c>
      <c r="E49" s="66" t="s">
        <v>218</v>
      </c>
      <c r="F49" s="66"/>
      <c r="G49" s="20">
        <f>G50</f>
        <v>252220</v>
      </c>
    </row>
    <row r="50" spans="1:7" s="6" customFormat="1" ht="76.5" customHeight="1">
      <c r="A50" s="47" t="s">
        <v>277</v>
      </c>
      <c r="B50" s="66" t="s">
        <v>9</v>
      </c>
      <c r="C50" s="66" t="s">
        <v>1</v>
      </c>
      <c r="D50" s="66" t="s">
        <v>17</v>
      </c>
      <c r="E50" s="66" t="s">
        <v>218</v>
      </c>
      <c r="F50" s="66" t="s">
        <v>19</v>
      </c>
      <c r="G50" s="59">
        <f>G51</f>
        <v>252220</v>
      </c>
    </row>
    <row r="51" spans="1:7" s="6" customFormat="1" ht="27.75">
      <c r="A51" s="43" t="s">
        <v>217</v>
      </c>
      <c r="B51" s="66" t="s">
        <v>9</v>
      </c>
      <c r="C51" s="66" t="s">
        <v>1</v>
      </c>
      <c r="D51" s="66" t="s">
        <v>17</v>
      </c>
      <c r="E51" s="66" t="s">
        <v>218</v>
      </c>
      <c r="F51" s="66" t="s">
        <v>10</v>
      </c>
      <c r="G51" s="60">
        <f>281230-29010</f>
        <v>252220</v>
      </c>
    </row>
    <row r="52" spans="1:7" s="6" customFormat="1" ht="13.5">
      <c r="A52" s="185" t="s">
        <v>85</v>
      </c>
      <c r="B52" s="66" t="s">
        <v>9</v>
      </c>
      <c r="C52" s="66" t="s">
        <v>1</v>
      </c>
      <c r="D52" s="66" t="s">
        <v>17</v>
      </c>
      <c r="E52" s="66" t="s">
        <v>84</v>
      </c>
      <c r="F52" s="66"/>
      <c r="G52" s="20">
        <f>G53</f>
        <v>2454096</v>
      </c>
    </row>
    <row r="53" spans="1:7" s="6" customFormat="1" ht="42">
      <c r="A53" s="186" t="s">
        <v>279</v>
      </c>
      <c r="B53" s="66" t="s">
        <v>9</v>
      </c>
      <c r="C53" s="66" t="s">
        <v>1</v>
      </c>
      <c r="D53" s="66" t="s">
        <v>17</v>
      </c>
      <c r="E53" s="66" t="s">
        <v>86</v>
      </c>
      <c r="F53" s="66"/>
      <c r="G53" s="20">
        <f>G54</f>
        <v>2454096</v>
      </c>
    </row>
    <row r="54" spans="1:7" s="6" customFormat="1" ht="42">
      <c r="A54" s="93" t="s">
        <v>88</v>
      </c>
      <c r="B54" s="66" t="s">
        <v>9</v>
      </c>
      <c r="C54" s="66" t="s">
        <v>1</v>
      </c>
      <c r="D54" s="66" t="s">
        <v>17</v>
      </c>
      <c r="E54" s="66" t="s">
        <v>87</v>
      </c>
      <c r="F54" s="66"/>
      <c r="G54" s="59">
        <f>G55+G57</f>
        <v>2454096</v>
      </c>
    </row>
    <row r="55" spans="1:7" s="6" customFormat="1" ht="77.25" customHeight="1">
      <c r="A55" s="47" t="s">
        <v>277</v>
      </c>
      <c r="B55" s="66" t="s">
        <v>9</v>
      </c>
      <c r="C55" s="66" t="s">
        <v>1</v>
      </c>
      <c r="D55" s="66" t="s">
        <v>17</v>
      </c>
      <c r="E55" s="66" t="s">
        <v>87</v>
      </c>
      <c r="F55" s="66" t="s">
        <v>19</v>
      </c>
      <c r="G55" s="59">
        <f>G56</f>
        <v>2375394</v>
      </c>
    </row>
    <row r="56" spans="1:7" s="6" customFormat="1" ht="27.75">
      <c r="A56" s="43" t="s">
        <v>59</v>
      </c>
      <c r="B56" s="66" t="s">
        <v>9</v>
      </c>
      <c r="C56" s="66" t="s">
        <v>1</v>
      </c>
      <c r="D56" s="66" t="s">
        <v>17</v>
      </c>
      <c r="E56" s="66" t="s">
        <v>87</v>
      </c>
      <c r="F56" s="66" t="s">
        <v>10</v>
      </c>
      <c r="G56" s="60">
        <v>2375394</v>
      </c>
    </row>
    <row r="57" spans="1:7" s="6" customFormat="1" ht="27.75">
      <c r="A57" s="47" t="s">
        <v>83</v>
      </c>
      <c r="B57" s="66" t="s">
        <v>9</v>
      </c>
      <c r="C57" s="66" t="s">
        <v>1</v>
      </c>
      <c r="D57" s="66" t="s">
        <v>17</v>
      </c>
      <c r="E57" s="66" t="s">
        <v>87</v>
      </c>
      <c r="F57" s="66" t="s">
        <v>65</v>
      </c>
      <c r="G57" s="59">
        <f>G58</f>
        <v>78702</v>
      </c>
    </row>
    <row r="58" spans="1:7" s="6" customFormat="1" ht="42" customHeight="1">
      <c r="A58" s="43" t="s">
        <v>67</v>
      </c>
      <c r="B58" s="66" t="s">
        <v>9</v>
      </c>
      <c r="C58" s="66" t="s">
        <v>1</v>
      </c>
      <c r="D58" s="66" t="s">
        <v>17</v>
      </c>
      <c r="E58" s="66" t="s">
        <v>87</v>
      </c>
      <c r="F58" s="66" t="s">
        <v>20</v>
      </c>
      <c r="G58" s="60">
        <f>78702</f>
        <v>78702</v>
      </c>
    </row>
    <row r="59" spans="1:7" s="6" customFormat="1" ht="27.75">
      <c r="A59" s="185" t="s">
        <v>280</v>
      </c>
      <c r="B59" s="66" t="s">
        <v>9</v>
      </c>
      <c r="C59" s="66" t="s">
        <v>1</v>
      </c>
      <c r="D59" s="66" t="s">
        <v>17</v>
      </c>
      <c r="E59" s="66" t="s">
        <v>89</v>
      </c>
      <c r="F59" s="66"/>
      <c r="G59" s="20">
        <f>G60</f>
        <v>735000</v>
      </c>
    </row>
    <row r="60" spans="1:7" s="6" customFormat="1" ht="47.25" customHeight="1">
      <c r="A60" s="186" t="s">
        <v>281</v>
      </c>
      <c r="B60" s="66" t="s">
        <v>9</v>
      </c>
      <c r="C60" s="66" t="s">
        <v>1</v>
      </c>
      <c r="D60" s="66" t="s">
        <v>17</v>
      </c>
      <c r="E60" s="66" t="s">
        <v>90</v>
      </c>
      <c r="F60" s="66"/>
      <c r="G60" s="20">
        <f>G61</f>
        <v>735000</v>
      </c>
    </row>
    <row r="61" spans="1:7" s="17" customFormat="1" ht="13.5">
      <c r="A61" s="103" t="s">
        <v>92</v>
      </c>
      <c r="B61" s="65" t="s">
        <v>9</v>
      </c>
      <c r="C61" s="64" t="s">
        <v>1</v>
      </c>
      <c r="D61" s="64" t="s">
        <v>17</v>
      </c>
      <c r="E61" s="64" t="s">
        <v>91</v>
      </c>
      <c r="F61" s="64"/>
      <c r="G61" s="56">
        <f>G62</f>
        <v>735000</v>
      </c>
    </row>
    <row r="62" spans="1:7" s="17" customFormat="1" ht="27.75">
      <c r="A62" s="47" t="s">
        <v>83</v>
      </c>
      <c r="B62" s="65" t="s">
        <v>9</v>
      </c>
      <c r="C62" s="64" t="s">
        <v>1</v>
      </c>
      <c r="D62" s="64" t="s">
        <v>17</v>
      </c>
      <c r="E62" s="64" t="s">
        <v>91</v>
      </c>
      <c r="F62" s="64" t="s">
        <v>65</v>
      </c>
      <c r="G62" s="56">
        <f>G63</f>
        <v>735000</v>
      </c>
    </row>
    <row r="63" spans="1:7" s="17" customFormat="1" ht="43.5" customHeight="1">
      <c r="A63" s="43" t="s">
        <v>67</v>
      </c>
      <c r="B63" s="65" t="s">
        <v>9</v>
      </c>
      <c r="C63" s="64" t="s">
        <v>1</v>
      </c>
      <c r="D63" s="64" t="s">
        <v>17</v>
      </c>
      <c r="E63" s="64" t="s">
        <v>91</v>
      </c>
      <c r="F63" s="64" t="s">
        <v>20</v>
      </c>
      <c r="G63" s="23">
        <v>735000</v>
      </c>
    </row>
    <row r="64" spans="1:7" s="33" customFormat="1" ht="13.5">
      <c r="A64" s="51" t="s">
        <v>547</v>
      </c>
      <c r="B64" s="67" t="s">
        <v>9</v>
      </c>
      <c r="C64" s="68" t="s">
        <v>0</v>
      </c>
      <c r="D64" s="68"/>
      <c r="E64" s="68"/>
      <c r="F64" s="68"/>
      <c r="G64" s="55">
        <f>G65</f>
        <v>596641</v>
      </c>
    </row>
    <row r="65" spans="1:7" ht="13.5">
      <c r="A65" s="48" t="s">
        <v>29</v>
      </c>
      <c r="B65" s="65" t="s">
        <v>9</v>
      </c>
      <c r="C65" s="66" t="s">
        <v>0</v>
      </c>
      <c r="D65" s="66" t="s">
        <v>2</v>
      </c>
      <c r="E65" s="66"/>
      <c r="F65" s="66"/>
      <c r="G65" s="20">
        <f>G67</f>
        <v>596641</v>
      </c>
    </row>
    <row r="66" spans="1:7" ht="27.75">
      <c r="A66" s="185" t="s">
        <v>94</v>
      </c>
      <c r="B66" s="65" t="s">
        <v>9</v>
      </c>
      <c r="C66" s="65" t="s">
        <v>0</v>
      </c>
      <c r="D66" s="65" t="s">
        <v>2</v>
      </c>
      <c r="E66" s="65" t="s">
        <v>93</v>
      </c>
      <c r="F66" s="65"/>
      <c r="G66" s="57">
        <f>G67</f>
        <v>596641</v>
      </c>
    </row>
    <row r="67" spans="1:7" ht="13.5">
      <c r="A67" s="52" t="s">
        <v>96</v>
      </c>
      <c r="B67" s="65" t="s">
        <v>9</v>
      </c>
      <c r="C67" s="65" t="s">
        <v>0</v>
      </c>
      <c r="D67" s="65" t="s">
        <v>2</v>
      </c>
      <c r="E67" s="65" t="s">
        <v>95</v>
      </c>
      <c r="F67" s="65"/>
      <c r="G67" s="58">
        <f>G68</f>
        <v>596641</v>
      </c>
    </row>
    <row r="68" spans="1:7" ht="34.5" customHeight="1">
      <c r="A68" s="52" t="s">
        <v>98</v>
      </c>
      <c r="B68" s="65" t="s">
        <v>9</v>
      </c>
      <c r="C68" s="65" t="s">
        <v>0</v>
      </c>
      <c r="D68" s="65" t="s">
        <v>2</v>
      </c>
      <c r="E68" s="65" t="s">
        <v>97</v>
      </c>
      <c r="F68" s="65"/>
      <c r="G68" s="58">
        <f>G69+G71</f>
        <v>596641</v>
      </c>
    </row>
    <row r="69" spans="1:7" ht="78" customHeight="1">
      <c r="A69" s="46" t="s">
        <v>277</v>
      </c>
      <c r="B69" s="65" t="s">
        <v>9</v>
      </c>
      <c r="C69" s="65" t="s">
        <v>0</v>
      </c>
      <c r="D69" s="65" t="s">
        <v>2</v>
      </c>
      <c r="E69" s="65" t="s">
        <v>97</v>
      </c>
      <c r="F69" s="65" t="s">
        <v>19</v>
      </c>
      <c r="G69" s="58">
        <f>G70</f>
        <v>485620</v>
      </c>
    </row>
    <row r="70" spans="1:7" ht="27.75">
      <c r="A70" s="53" t="s">
        <v>59</v>
      </c>
      <c r="B70" s="65" t="s">
        <v>9</v>
      </c>
      <c r="C70" s="65" t="s">
        <v>0</v>
      </c>
      <c r="D70" s="65" t="s">
        <v>2</v>
      </c>
      <c r="E70" s="65" t="s">
        <v>97</v>
      </c>
      <c r="F70" s="65" t="s">
        <v>10</v>
      </c>
      <c r="G70" s="61">
        <v>485620</v>
      </c>
    </row>
    <row r="71" spans="1:7" ht="27.75">
      <c r="A71" s="46" t="s">
        <v>83</v>
      </c>
      <c r="B71" s="65" t="s">
        <v>9</v>
      </c>
      <c r="C71" s="65" t="s">
        <v>0</v>
      </c>
      <c r="D71" s="65" t="s">
        <v>2</v>
      </c>
      <c r="E71" s="65" t="s">
        <v>97</v>
      </c>
      <c r="F71" s="65" t="s">
        <v>65</v>
      </c>
      <c r="G71" s="58">
        <f>G72</f>
        <v>111021</v>
      </c>
    </row>
    <row r="72" spans="1:7" ht="42.75" customHeight="1">
      <c r="A72" s="53" t="s">
        <v>67</v>
      </c>
      <c r="B72" s="65" t="s">
        <v>9</v>
      </c>
      <c r="C72" s="65" t="s">
        <v>0</v>
      </c>
      <c r="D72" s="65" t="s">
        <v>2</v>
      </c>
      <c r="E72" s="65" t="s">
        <v>97</v>
      </c>
      <c r="F72" s="65" t="s">
        <v>20</v>
      </c>
      <c r="G72" s="61">
        <v>111021</v>
      </c>
    </row>
    <row r="73" spans="1:7" s="17" customFormat="1" ht="27.75">
      <c r="A73" s="51" t="s">
        <v>545</v>
      </c>
      <c r="B73" s="67" t="s">
        <v>9</v>
      </c>
      <c r="C73" s="68" t="s">
        <v>2</v>
      </c>
      <c r="D73" s="68"/>
      <c r="E73" s="68"/>
      <c r="F73" s="68"/>
      <c r="G73" s="55">
        <f>G74</f>
        <v>2635110.69</v>
      </c>
    </row>
    <row r="74" spans="1:7" s="17" customFormat="1" ht="42">
      <c r="A74" s="42" t="s">
        <v>99</v>
      </c>
      <c r="B74" s="64" t="s">
        <v>9</v>
      </c>
      <c r="C74" s="64" t="s">
        <v>2</v>
      </c>
      <c r="D74" s="64" t="s">
        <v>13</v>
      </c>
      <c r="E74" s="64"/>
      <c r="F74" s="64"/>
      <c r="G74" s="25">
        <f>G75</f>
        <v>2635110.69</v>
      </c>
    </row>
    <row r="75" spans="1:7" s="17" customFormat="1" ht="42">
      <c r="A75" s="185" t="s">
        <v>102</v>
      </c>
      <c r="B75" s="64" t="s">
        <v>9</v>
      </c>
      <c r="C75" s="64" t="s">
        <v>2</v>
      </c>
      <c r="D75" s="64" t="s">
        <v>13</v>
      </c>
      <c r="E75" s="64" t="s">
        <v>101</v>
      </c>
      <c r="F75" s="64"/>
      <c r="G75" s="25">
        <f>G76</f>
        <v>2635110.69</v>
      </c>
    </row>
    <row r="76" spans="1:7" s="17" customFormat="1" ht="31.5" customHeight="1">
      <c r="A76" s="184" t="s">
        <v>104</v>
      </c>
      <c r="B76" s="64" t="s">
        <v>9</v>
      </c>
      <c r="C76" s="64" t="s">
        <v>2</v>
      </c>
      <c r="D76" s="64" t="s">
        <v>13</v>
      </c>
      <c r="E76" s="64" t="s">
        <v>103</v>
      </c>
      <c r="F76" s="64"/>
      <c r="G76" s="25">
        <f>G77+G80+G83</f>
        <v>2635110.69</v>
      </c>
    </row>
    <row r="77" spans="1:7" s="17" customFormat="1" ht="20.25" customHeight="1">
      <c r="A77" s="50" t="s">
        <v>106</v>
      </c>
      <c r="B77" s="64" t="s">
        <v>9</v>
      </c>
      <c r="C77" s="64" t="s">
        <v>2</v>
      </c>
      <c r="D77" s="64" t="s">
        <v>13</v>
      </c>
      <c r="E77" s="64" t="s">
        <v>105</v>
      </c>
      <c r="F77" s="64"/>
      <c r="G77" s="56">
        <f>G78</f>
        <v>1280290.69</v>
      </c>
    </row>
    <row r="78" spans="1:7" s="17" customFormat="1" ht="27.75">
      <c r="A78" s="46" t="s">
        <v>83</v>
      </c>
      <c r="B78" s="64" t="s">
        <v>9</v>
      </c>
      <c r="C78" s="64" t="s">
        <v>2</v>
      </c>
      <c r="D78" s="64" t="s">
        <v>13</v>
      </c>
      <c r="E78" s="64" t="s">
        <v>105</v>
      </c>
      <c r="F78" s="64" t="s">
        <v>65</v>
      </c>
      <c r="G78" s="56">
        <f>G79</f>
        <v>1280290.69</v>
      </c>
    </row>
    <row r="79" spans="1:7" s="17" customFormat="1" ht="33" customHeight="1">
      <c r="A79" s="53" t="s">
        <v>67</v>
      </c>
      <c r="B79" s="64" t="s">
        <v>9</v>
      </c>
      <c r="C79" s="64" t="s">
        <v>2</v>
      </c>
      <c r="D79" s="64" t="s">
        <v>13</v>
      </c>
      <c r="E79" s="64" t="s">
        <v>105</v>
      </c>
      <c r="F79" s="64" t="s">
        <v>20</v>
      </c>
      <c r="G79" s="23">
        <f>1980583.46-700000-292.77</f>
        <v>1280290.69</v>
      </c>
    </row>
    <row r="80" spans="1:7" s="6" customFormat="1" ht="13.5">
      <c r="A80" s="50" t="s">
        <v>108</v>
      </c>
      <c r="B80" s="66" t="s">
        <v>9</v>
      </c>
      <c r="C80" s="66" t="s">
        <v>2</v>
      </c>
      <c r="D80" s="66" t="s">
        <v>13</v>
      </c>
      <c r="E80" s="66" t="s">
        <v>107</v>
      </c>
      <c r="F80" s="66"/>
      <c r="G80" s="59">
        <f>G81</f>
        <v>1171800</v>
      </c>
    </row>
    <row r="81" spans="1:7" s="6" customFormat="1" ht="62.25" customHeight="1">
      <c r="A81" s="46" t="s">
        <v>277</v>
      </c>
      <c r="B81" s="66" t="s">
        <v>9</v>
      </c>
      <c r="C81" s="66" t="s">
        <v>2</v>
      </c>
      <c r="D81" s="66" t="s">
        <v>13</v>
      </c>
      <c r="E81" s="66" t="s">
        <v>107</v>
      </c>
      <c r="F81" s="66" t="s">
        <v>19</v>
      </c>
      <c r="G81" s="59">
        <f>G82</f>
        <v>1171800</v>
      </c>
    </row>
    <row r="82" spans="1:7" s="6" customFormat="1" ht="27.75">
      <c r="A82" s="53" t="s">
        <v>59</v>
      </c>
      <c r="B82" s="66" t="s">
        <v>9</v>
      </c>
      <c r="C82" s="66" t="s">
        <v>2</v>
      </c>
      <c r="D82" s="66" t="s">
        <v>13</v>
      </c>
      <c r="E82" s="66" t="s">
        <v>107</v>
      </c>
      <c r="F82" s="66" t="s">
        <v>10</v>
      </c>
      <c r="G82" s="60">
        <v>1171800</v>
      </c>
    </row>
    <row r="83" spans="1:7" s="17" customFormat="1" ht="13.5">
      <c r="A83" s="50" t="s">
        <v>110</v>
      </c>
      <c r="B83" s="64" t="s">
        <v>9</v>
      </c>
      <c r="C83" s="64" t="s">
        <v>2</v>
      </c>
      <c r="D83" s="64" t="s">
        <v>13</v>
      </c>
      <c r="E83" s="64" t="s">
        <v>109</v>
      </c>
      <c r="F83" s="64"/>
      <c r="G83" s="56">
        <f>G84+G86</f>
        <v>183020</v>
      </c>
    </row>
    <row r="84" spans="1:7" s="6" customFormat="1" ht="77.25" customHeight="1">
      <c r="A84" s="46" t="s">
        <v>277</v>
      </c>
      <c r="B84" s="66" t="s">
        <v>9</v>
      </c>
      <c r="C84" s="66" t="s">
        <v>2</v>
      </c>
      <c r="D84" s="66" t="s">
        <v>13</v>
      </c>
      <c r="E84" s="66" t="s">
        <v>109</v>
      </c>
      <c r="F84" s="66" t="s">
        <v>19</v>
      </c>
      <c r="G84" s="59">
        <f>G85</f>
        <v>172940</v>
      </c>
    </row>
    <row r="85" spans="1:7" s="6" customFormat="1" ht="27.75">
      <c r="A85" s="53" t="s">
        <v>59</v>
      </c>
      <c r="B85" s="66" t="s">
        <v>9</v>
      </c>
      <c r="C85" s="66" t="s">
        <v>2</v>
      </c>
      <c r="D85" s="66" t="s">
        <v>13</v>
      </c>
      <c r="E85" s="66" t="s">
        <v>109</v>
      </c>
      <c r="F85" s="66" t="s">
        <v>10</v>
      </c>
      <c r="G85" s="60">
        <v>172940</v>
      </c>
    </row>
    <row r="86" spans="1:7" s="17" customFormat="1" ht="27.75">
      <c r="A86" s="46" t="s">
        <v>66</v>
      </c>
      <c r="B86" s="64" t="s">
        <v>9</v>
      </c>
      <c r="C86" s="64" t="s">
        <v>2</v>
      </c>
      <c r="D86" s="64" t="s">
        <v>13</v>
      </c>
      <c r="E86" s="64" t="s">
        <v>109</v>
      </c>
      <c r="F86" s="64" t="s">
        <v>65</v>
      </c>
      <c r="G86" s="56">
        <f>G87</f>
        <v>10080</v>
      </c>
    </row>
    <row r="87" spans="1:7" s="17" customFormat="1" ht="30.75" customHeight="1">
      <c r="A87" s="53" t="s">
        <v>67</v>
      </c>
      <c r="B87" s="64" t="s">
        <v>9</v>
      </c>
      <c r="C87" s="64" t="s">
        <v>2</v>
      </c>
      <c r="D87" s="64" t="s">
        <v>13</v>
      </c>
      <c r="E87" s="64" t="s">
        <v>109</v>
      </c>
      <c r="F87" s="64" t="s">
        <v>20</v>
      </c>
      <c r="G87" s="23">
        <v>10080</v>
      </c>
    </row>
    <row r="88" spans="1:7" s="33" customFormat="1" ht="13.5">
      <c r="A88" s="51" t="s">
        <v>544</v>
      </c>
      <c r="B88" s="67" t="s">
        <v>9</v>
      </c>
      <c r="C88" s="68" t="s">
        <v>12</v>
      </c>
      <c r="D88" s="68"/>
      <c r="E88" s="68"/>
      <c r="F88" s="68"/>
      <c r="G88" s="55">
        <f>G117+G89</f>
        <v>46019234.15</v>
      </c>
    </row>
    <row r="89" spans="1:7" s="17" customFormat="1" ht="13.5">
      <c r="A89" s="42" t="s">
        <v>33</v>
      </c>
      <c r="B89" s="64" t="s">
        <v>9</v>
      </c>
      <c r="C89" s="64" t="s">
        <v>12</v>
      </c>
      <c r="D89" s="64" t="s">
        <v>13</v>
      </c>
      <c r="E89" s="64"/>
      <c r="F89" s="64"/>
      <c r="G89" s="25">
        <f>G90+G110</f>
        <v>45622305.68</v>
      </c>
    </row>
    <row r="90" spans="1:7" s="17" customFormat="1" ht="27.75">
      <c r="A90" s="185" t="s">
        <v>282</v>
      </c>
      <c r="B90" s="64" t="s">
        <v>9</v>
      </c>
      <c r="C90" s="64" t="s">
        <v>12</v>
      </c>
      <c r="D90" s="64" t="s">
        <v>13</v>
      </c>
      <c r="E90" s="64" t="s">
        <v>111</v>
      </c>
      <c r="F90" s="64"/>
      <c r="G90" s="25">
        <f>G91+G106</f>
        <v>45156227.72</v>
      </c>
    </row>
    <row r="91" spans="1:7" s="17" customFormat="1" ht="42">
      <c r="A91" s="184" t="s">
        <v>114</v>
      </c>
      <c r="B91" s="64" t="s">
        <v>9</v>
      </c>
      <c r="C91" s="64" t="s">
        <v>12</v>
      </c>
      <c r="D91" s="64" t="s">
        <v>13</v>
      </c>
      <c r="E91" s="64" t="s">
        <v>113</v>
      </c>
      <c r="F91" s="64"/>
      <c r="G91" s="25">
        <f>G92+G95+G100+G103</f>
        <v>42732327.72</v>
      </c>
    </row>
    <row r="92" spans="1:7" s="17" customFormat="1" ht="13.5">
      <c r="A92" s="50" t="s">
        <v>116</v>
      </c>
      <c r="B92" s="64" t="s">
        <v>9</v>
      </c>
      <c r="C92" s="64" t="s">
        <v>12</v>
      </c>
      <c r="D92" s="64" t="s">
        <v>13</v>
      </c>
      <c r="E92" s="64" t="s">
        <v>115</v>
      </c>
      <c r="F92" s="64"/>
      <c r="G92" s="56">
        <f>G93</f>
        <v>9358053.79</v>
      </c>
    </row>
    <row r="93" spans="1:7" s="17" customFormat="1" ht="27.75">
      <c r="A93" s="46" t="s">
        <v>83</v>
      </c>
      <c r="B93" s="64" t="s">
        <v>9</v>
      </c>
      <c r="C93" s="64" t="s">
        <v>12</v>
      </c>
      <c r="D93" s="64" t="s">
        <v>13</v>
      </c>
      <c r="E93" s="64" t="s">
        <v>115</v>
      </c>
      <c r="F93" s="64" t="s">
        <v>65</v>
      </c>
      <c r="G93" s="56">
        <f>G94</f>
        <v>9358053.79</v>
      </c>
    </row>
    <row r="94" spans="1:7" s="17" customFormat="1" ht="42">
      <c r="A94" s="53" t="s">
        <v>67</v>
      </c>
      <c r="B94" s="64" t="s">
        <v>9</v>
      </c>
      <c r="C94" s="64" t="s">
        <v>12</v>
      </c>
      <c r="D94" s="64" t="s">
        <v>13</v>
      </c>
      <c r="E94" s="64" t="s">
        <v>115</v>
      </c>
      <c r="F94" s="64" t="s">
        <v>20</v>
      </c>
      <c r="G94" s="23">
        <f>9358053.79</f>
        <v>9358053.79</v>
      </c>
    </row>
    <row r="95" spans="1:7" s="17" customFormat="1" ht="27.75">
      <c r="A95" s="50" t="s">
        <v>118</v>
      </c>
      <c r="B95" s="64" t="s">
        <v>9</v>
      </c>
      <c r="C95" s="64" t="s">
        <v>12</v>
      </c>
      <c r="D95" s="64" t="s">
        <v>13</v>
      </c>
      <c r="E95" s="64" t="s">
        <v>117</v>
      </c>
      <c r="F95" s="64"/>
      <c r="G95" s="56">
        <f>G96+G98</f>
        <v>18250690.770000003</v>
      </c>
    </row>
    <row r="96" spans="1:7" s="17" customFormat="1" ht="34.5" customHeight="1">
      <c r="A96" s="46" t="s">
        <v>66</v>
      </c>
      <c r="B96" s="64" t="s">
        <v>9</v>
      </c>
      <c r="C96" s="64" t="s">
        <v>12</v>
      </c>
      <c r="D96" s="64" t="s">
        <v>13</v>
      </c>
      <c r="E96" s="64" t="s">
        <v>117</v>
      </c>
      <c r="F96" s="64" t="s">
        <v>65</v>
      </c>
      <c r="G96" s="56">
        <f>G97</f>
        <v>17586976.740000002</v>
      </c>
    </row>
    <row r="97" spans="1:7" s="17" customFormat="1" ht="32.25" customHeight="1">
      <c r="A97" s="53" t="s">
        <v>67</v>
      </c>
      <c r="B97" s="64" t="s">
        <v>9</v>
      </c>
      <c r="C97" s="64" t="s">
        <v>12</v>
      </c>
      <c r="D97" s="64" t="s">
        <v>13</v>
      </c>
      <c r="E97" s="64" t="s">
        <v>117</v>
      </c>
      <c r="F97" s="64" t="s">
        <v>20</v>
      </c>
      <c r="G97" s="23">
        <f>7873659.74+778000+8935317</f>
        <v>17586976.740000002</v>
      </c>
    </row>
    <row r="98" spans="1:7" s="17" customFormat="1" ht="13.5">
      <c r="A98" s="46" t="s">
        <v>69</v>
      </c>
      <c r="B98" s="64" t="s">
        <v>9</v>
      </c>
      <c r="C98" s="64" t="s">
        <v>12</v>
      </c>
      <c r="D98" s="64" t="s">
        <v>13</v>
      </c>
      <c r="E98" s="64" t="s">
        <v>117</v>
      </c>
      <c r="F98" s="64" t="s">
        <v>68</v>
      </c>
      <c r="G98" s="56">
        <f>G99</f>
        <v>663714.03</v>
      </c>
    </row>
    <row r="99" spans="1:7" s="17" customFormat="1" ht="13.5">
      <c r="A99" s="53" t="s">
        <v>351</v>
      </c>
      <c r="B99" s="64" t="s">
        <v>9</v>
      </c>
      <c r="C99" s="64" t="s">
        <v>12</v>
      </c>
      <c r="D99" s="64" t="s">
        <v>13</v>
      </c>
      <c r="E99" s="64" t="s">
        <v>117</v>
      </c>
      <c r="F99" s="64" t="s">
        <v>350</v>
      </c>
      <c r="G99" s="23">
        <v>663714.03</v>
      </c>
    </row>
    <row r="100" spans="1:7" s="17" customFormat="1" ht="27.75">
      <c r="A100" s="50" t="s">
        <v>120</v>
      </c>
      <c r="B100" s="65" t="s">
        <v>9</v>
      </c>
      <c r="C100" s="64" t="s">
        <v>12</v>
      </c>
      <c r="D100" s="64" t="s">
        <v>13</v>
      </c>
      <c r="E100" s="64" t="s">
        <v>119</v>
      </c>
      <c r="F100" s="64"/>
      <c r="G100" s="56">
        <f>G101</f>
        <v>1013970.1599999999</v>
      </c>
    </row>
    <row r="101" spans="1:7" s="17" customFormat="1" ht="33" customHeight="1">
      <c r="A101" s="46" t="s">
        <v>66</v>
      </c>
      <c r="B101" s="65" t="s">
        <v>9</v>
      </c>
      <c r="C101" s="64" t="s">
        <v>12</v>
      </c>
      <c r="D101" s="64" t="s">
        <v>13</v>
      </c>
      <c r="E101" s="64" t="s">
        <v>119</v>
      </c>
      <c r="F101" s="64" t="s">
        <v>65</v>
      </c>
      <c r="G101" s="56">
        <f>G102</f>
        <v>1013970.1599999999</v>
      </c>
    </row>
    <row r="102" spans="1:7" s="17" customFormat="1" ht="30.75" customHeight="1">
      <c r="A102" s="53" t="s">
        <v>67</v>
      </c>
      <c r="B102" s="65" t="s">
        <v>9</v>
      </c>
      <c r="C102" s="64" t="s">
        <v>12</v>
      </c>
      <c r="D102" s="64" t="s">
        <v>13</v>
      </c>
      <c r="E102" s="64" t="s">
        <v>119</v>
      </c>
      <c r="F102" s="64" t="s">
        <v>20</v>
      </c>
      <c r="G102" s="23">
        <f>920463.23+93506.93</f>
        <v>1013970.1599999999</v>
      </c>
    </row>
    <row r="103" spans="1:7" s="17" customFormat="1" ht="42">
      <c r="A103" s="50" t="s">
        <v>229</v>
      </c>
      <c r="B103" s="64" t="s">
        <v>9</v>
      </c>
      <c r="C103" s="64" t="s">
        <v>12</v>
      </c>
      <c r="D103" s="64" t="s">
        <v>13</v>
      </c>
      <c r="E103" s="64" t="s">
        <v>228</v>
      </c>
      <c r="F103" s="64"/>
      <c r="G103" s="56">
        <f>G104</f>
        <v>14109613</v>
      </c>
    </row>
    <row r="104" spans="1:7" s="17" customFormat="1" ht="27.75">
      <c r="A104" s="46" t="s">
        <v>83</v>
      </c>
      <c r="B104" s="64" t="s">
        <v>9</v>
      </c>
      <c r="C104" s="64" t="s">
        <v>12</v>
      </c>
      <c r="D104" s="64" t="s">
        <v>13</v>
      </c>
      <c r="E104" s="64" t="s">
        <v>228</v>
      </c>
      <c r="F104" s="64" t="s">
        <v>65</v>
      </c>
      <c r="G104" s="56">
        <f>G105</f>
        <v>14109613</v>
      </c>
    </row>
    <row r="105" spans="1:7" s="17" customFormat="1" ht="33.75" customHeight="1">
      <c r="A105" s="53" t="s">
        <v>67</v>
      </c>
      <c r="B105" s="64" t="s">
        <v>9</v>
      </c>
      <c r="C105" s="64" t="s">
        <v>12</v>
      </c>
      <c r="D105" s="64" t="s">
        <v>13</v>
      </c>
      <c r="E105" s="64" t="s">
        <v>228</v>
      </c>
      <c r="F105" s="64" t="s">
        <v>20</v>
      </c>
      <c r="G105" s="23">
        <f>14882202.66-772589.66</f>
        <v>14109613</v>
      </c>
    </row>
    <row r="106" spans="1:7" s="17" customFormat="1" ht="32.25" customHeight="1">
      <c r="A106" s="184" t="s">
        <v>260</v>
      </c>
      <c r="B106" s="64" t="s">
        <v>9</v>
      </c>
      <c r="C106" s="64" t="s">
        <v>12</v>
      </c>
      <c r="D106" s="64" t="s">
        <v>13</v>
      </c>
      <c r="E106" s="64" t="s">
        <v>261</v>
      </c>
      <c r="F106" s="64"/>
      <c r="G106" s="56">
        <f>G107</f>
        <v>2423900</v>
      </c>
    </row>
    <row r="107" spans="1:7" s="17" customFormat="1" ht="93" customHeight="1">
      <c r="A107" s="50" t="s">
        <v>262</v>
      </c>
      <c r="B107" s="64" t="s">
        <v>9</v>
      </c>
      <c r="C107" s="64" t="s">
        <v>12</v>
      </c>
      <c r="D107" s="64" t="s">
        <v>13</v>
      </c>
      <c r="E107" s="64" t="s">
        <v>259</v>
      </c>
      <c r="F107" s="64"/>
      <c r="G107" s="56">
        <f>G108</f>
        <v>2423900</v>
      </c>
    </row>
    <row r="108" spans="1:7" s="17" customFormat="1" ht="27.75">
      <c r="A108" s="46" t="s">
        <v>83</v>
      </c>
      <c r="B108" s="64" t="s">
        <v>9</v>
      </c>
      <c r="C108" s="64" t="s">
        <v>12</v>
      </c>
      <c r="D108" s="64" t="s">
        <v>13</v>
      </c>
      <c r="E108" s="64" t="s">
        <v>259</v>
      </c>
      <c r="F108" s="64" t="s">
        <v>65</v>
      </c>
      <c r="G108" s="56">
        <f>G109</f>
        <v>2423900</v>
      </c>
    </row>
    <row r="109" spans="1:7" s="17" customFormat="1" ht="30" customHeight="1">
      <c r="A109" s="53" t="s">
        <v>67</v>
      </c>
      <c r="B109" s="64" t="s">
        <v>9</v>
      </c>
      <c r="C109" s="64" t="s">
        <v>12</v>
      </c>
      <c r="D109" s="64" t="s">
        <v>13</v>
      </c>
      <c r="E109" s="64" t="s">
        <v>259</v>
      </c>
      <c r="F109" s="64" t="s">
        <v>20</v>
      </c>
      <c r="G109" s="23">
        <v>2423900</v>
      </c>
    </row>
    <row r="110" spans="1:7" s="33" customFormat="1" ht="42">
      <c r="A110" s="185" t="s">
        <v>283</v>
      </c>
      <c r="B110" s="65" t="s">
        <v>9</v>
      </c>
      <c r="C110" s="65" t="s">
        <v>12</v>
      </c>
      <c r="D110" s="65" t="s">
        <v>13</v>
      </c>
      <c r="E110" s="65" t="s">
        <v>121</v>
      </c>
      <c r="F110" s="69"/>
      <c r="G110" s="57">
        <f>G111</f>
        <v>466077.96</v>
      </c>
    </row>
    <row r="111" spans="1:7" s="33" customFormat="1" ht="27.75">
      <c r="A111" s="184" t="s">
        <v>123</v>
      </c>
      <c r="B111" s="65" t="s">
        <v>9</v>
      </c>
      <c r="C111" s="65" t="s">
        <v>12</v>
      </c>
      <c r="D111" s="65" t="s">
        <v>13</v>
      </c>
      <c r="E111" s="65" t="s">
        <v>122</v>
      </c>
      <c r="F111" s="69"/>
      <c r="G111" s="57">
        <f>G112</f>
        <v>466077.96</v>
      </c>
    </row>
    <row r="112" spans="1:7" s="33" customFormat="1" ht="13.5">
      <c r="A112" s="50" t="s">
        <v>125</v>
      </c>
      <c r="B112" s="65" t="s">
        <v>9</v>
      </c>
      <c r="C112" s="65" t="s">
        <v>12</v>
      </c>
      <c r="D112" s="65" t="s">
        <v>13</v>
      </c>
      <c r="E112" s="65" t="s">
        <v>124</v>
      </c>
      <c r="F112" s="69"/>
      <c r="G112" s="58">
        <f>G113+G115</f>
        <v>466077.96</v>
      </c>
    </row>
    <row r="113" spans="1:7" ht="27.75">
      <c r="A113" s="46" t="s">
        <v>83</v>
      </c>
      <c r="B113" s="65" t="s">
        <v>9</v>
      </c>
      <c r="C113" s="65" t="s">
        <v>12</v>
      </c>
      <c r="D113" s="65" t="s">
        <v>13</v>
      </c>
      <c r="E113" s="65" t="s">
        <v>124</v>
      </c>
      <c r="F113" s="65" t="s">
        <v>65</v>
      </c>
      <c r="G113" s="58">
        <f>G114</f>
        <v>296077.96</v>
      </c>
    </row>
    <row r="114" spans="1:7" s="33" customFormat="1" ht="33.75" customHeight="1">
      <c r="A114" s="53" t="s">
        <v>67</v>
      </c>
      <c r="B114" s="65" t="s">
        <v>9</v>
      </c>
      <c r="C114" s="65" t="s">
        <v>12</v>
      </c>
      <c r="D114" s="65" t="s">
        <v>13</v>
      </c>
      <c r="E114" s="65" t="s">
        <v>124</v>
      </c>
      <c r="F114" s="65" t="s">
        <v>20</v>
      </c>
      <c r="G114" s="61">
        <v>296077.96</v>
      </c>
    </row>
    <row r="115" spans="1:7" s="33" customFormat="1" ht="13.5">
      <c r="A115" s="46" t="s">
        <v>69</v>
      </c>
      <c r="B115" s="65" t="s">
        <v>9</v>
      </c>
      <c r="C115" s="65" t="s">
        <v>12</v>
      </c>
      <c r="D115" s="65" t="s">
        <v>13</v>
      </c>
      <c r="E115" s="65" t="s">
        <v>124</v>
      </c>
      <c r="F115" s="65" t="s">
        <v>68</v>
      </c>
      <c r="G115" s="58">
        <f>G116</f>
        <v>170000</v>
      </c>
    </row>
    <row r="116" spans="1:7" s="33" customFormat="1" ht="13.5">
      <c r="A116" s="53" t="s">
        <v>71</v>
      </c>
      <c r="B116" s="65" t="s">
        <v>9</v>
      </c>
      <c r="C116" s="65" t="s">
        <v>12</v>
      </c>
      <c r="D116" s="65" t="s">
        <v>13</v>
      </c>
      <c r="E116" s="65" t="s">
        <v>124</v>
      </c>
      <c r="F116" s="65" t="s">
        <v>70</v>
      </c>
      <c r="G116" s="61">
        <v>170000</v>
      </c>
    </row>
    <row r="117" spans="1:7" ht="13.5">
      <c r="A117" s="45" t="s">
        <v>35</v>
      </c>
      <c r="B117" s="65" t="s">
        <v>9</v>
      </c>
      <c r="C117" s="65" t="s">
        <v>12</v>
      </c>
      <c r="D117" s="65" t="s">
        <v>34</v>
      </c>
      <c r="E117" s="65"/>
      <c r="F117" s="65"/>
      <c r="G117" s="57">
        <f>G118</f>
        <v>396928.47</v>
      </c>
    </row>
    <row r="118" spans="1:7" ht="13.5">
      <c r="A118" s="185" t="s">
        <v>127</v>
      </c>
      <c r="B118" s="65" t="s">
        <v>9</v>
      </c>
      <c r="C118" s="65" t="s">
        <v>12</v>
      </c>
      <c r="D118" s="65" t="s">
        <v>34</v>
      </c>
      <c r="E118" s="66" t="s">
        <v>126</v>
      </c>
      <c r="F118" s="66"/>
      <c r="G118" s="57">
        <f>G119</f>
        <v>396928.47</v>
      </c>
    </row>
    <row r="119" spans="1:7" ht="13.5">
      <c r="A119" s="50" t="s">
        <v>129</v>
      </c>
      <c r="B119" s="65" t="s">
        <v>9</v>
      </c>
      <c r="C119" s="65" t="s">
        <v>12</v>
      </c>
      <c r="D119" s="65" t="s">
        <v>34</v>
      </c>
      <c r="E119" s="66" t="s">
        <v>128</v>
      </c>
      <c r="F119" s="66"/>
      <c r="G119" s="58">
        <f>G120+G122</f>
        <v>396928.47</v>
      </c>
    </row>
    <row r="120" spans="1:7" ht="27.75">
      <c r="A120" s="46" t="s">
        <v>83</v>
      </c>
      <c r="B120" s="65" t="s">
        <v>9</v>
      </c>
      <c r="C120" s="65" t="s">
        <v>12</v>
      </c>
      <c r="D120" s="65" t="s">
        <v>34</v>
      </c>
      <c r="E120" s="66" t="s">
        <v>128</v>
      </c>
      <c r="F120" s="65" t="s">
        <v>65</v>
      </c>
      <c r="G120" s="58">
        <f>G121</f>
        <v>386728.47</v>
      </c>
    </row>
    <row r="121" spans="1:7" ht="33" customHeight="1">
      <c r="A121" s="53" t="s">
        <v>67</v>
      </c>
      <c r="B121" s="65" t="s">
        <v>9</v>
      </c>
      <c r="C121" s="65" t="s">
        <v>12</v>
      </c>
      <c r="D121" s="65" t="s">
        <v>34</v>
      </c>
      <c r="E121" s="66" t="s">
        <v>128</v>
      </c>
      <c r="F121" s="66" t="s">
        <v>20</v>
      </c>
      <c r="G121" s="61">
        <v>386728.47</v>
      </c>
    </row>
    <row r="122" spans="1:7" ht="13.5">
      <c r="A122" s="46" t="s">
        <v>69</v>
      </c>
      <c r="B122" s="65" t="s">
        <v>9</v>
      </c>
      <c r="C122" s="65" t="s">
        <v>12</v>
      </c>
      <c r="D122" s="65" t="s">
        <v>34</v>
      </c>
      <c r="E122" s="66" t="s">
        <v>128</v>
      </c>
      <c r="F122" s="66" t="s">
        <v>68</v>
      </c>
      <c r="G122" s="58">
        <f>G123</f>
        <v>10200</v>
      </c>
    </row>
    <row r="123" spans="1:7" ht="13.5">
      <c r="A123" s="53" t="s">
        <v>71</v>
      </c>
      <c r="B123" s="65" t="s">
        <v>9</v>
      </c>
      <c r="C123" s="65" t="s">
        <v>12</v>
      </c>
      <c r="D123" s="65" t="s">
        <v>34</v>
      </c>
      <c r="E123" s="66" t="s">
        <v>128</v>
      </c>
      <c r="F123" s="66" t="s">
        <v>70</v>
      </c>
      <c r="G123" s="61">
        <v>10200</v>
      </c>
    </row>
    <row r="124" spans="1:7" s="33" customFormat="1" ht="13.5">
      <c r="A124" s="51" t="s">
        <v>548</v>
      </c>
      <c r="B124" s="67" t="s">
        <v>9</v>
      </c>
      <c r="C124" s="68" t="s">
        <v>7</v>
      </c>
      <c r="D124" s="68"/>
      <c r="E124" s="68"/>
      <c r="F124" s="68"/>
      <c r="G124" s="55">
        <f>G125+G134+G150</f>
        <v>41961367.3</v>
      </c>
    </row>
    <row r="125" spans="1:7" s="17" customFormat="1" ht="13.5">
      <c r="A125" s="42" t="s">
        <v>37</v>
      </c>
      <c r="B125" s="64" t="s">
        <v>9</v>
      </c>
      <c r="C125" s="64" t="s">
        <v>7</v>
      </c>
      <c r="D125" s="64" t="s">
        <v>1</v>
      </c>
      <c r="E125" s="64"/>
      <c r="F125" s="64"/>
      <c r="G125" s="25">
        <f>G126</f>
        <v>1582318.0799999998</v>
      </c>
    </row>
    <row r="126" spans="1:7" s="17" customFormat="1" ht="27.75">
      <c r="A126" s="185" t="s">
        <v>131</v>
      </c>
      <c r="B126" s="64" t="s">
        <v>9</v>
      </c>
      <c r="C126" s="64" t="s">
        <v>7</v>
      </c>
      <c r="D126" s="64" t="s">
        <v>1</v>
      </c>
      <c r="E126" s="64" t="s">
        <v>130</v>
      </c>
      <c r="F126" s="64"/>
      <c r="G126" s="25">
        <f>G127</f>
        <v>1582318.0799999998</v>
      </c>
    </row>
    <row r="127" spans="1:7" s="17" customFormat="1" ht="27.75">
      <c r="A127" s="184" t="s">
        <v>133</v>
      </c>
      <c r="B127" s="64" t="s">
        <v>9</v>
      </c>
      <c r="C127" s="64" t="s">
        <v>7</v>
      </c>
      <c r="D127" s="64" t="s">
        <v>1</v>
      </c>
      <c r="E127" s="64" t="s">
        <v>132</v>
      </c>
      <c r="F127" s="64"/>
      <c r="G127" s="25">
        <f>G131+G128</f>
        <v>1582318.0799999998</v>
      </c>
    </row>
    <row r="128" spans="1:7" s="17" customFormat="1" ht="42">
      <c r="A128" s="50" t="s">
        <v>221</v>
      </c>
      <c r="B128" s="64" t="s">
        <v>9</v>
      </c>
      <c r="C128" s="64" t="s">
        <v>7</v>
      </c>
      <c r="D128" s="64" t="s">
        <v>1</v>
      </c>
      <c r="E128" s="64" t="s">
        <v>220</v>
      </c>
      <c r="F128" s="64"/>
      <c r="G128" s="25">
        <f>G129</f>
        <v>27060.45</v>
      </c>
    </row>
    <row r="129" spans="1:7" s="17" customFormat="1" ht="27.75">
      <c r="A129" s="46" t="s">
        <v>66</v>
      </c>
      <c r="B129" s="64" t="s">
        <v>9</v>
      </c>
      <c r="C129" s="64" t="s">
        <v>7</v>
      </c>
      <c r="D129" s="64" t="s">
        <v>1</v>
      </c>
      <c r="E129" s="64" t="s">
        <v>220</v>
      </c>
      <c r="F129" s="64" t="s">
        <v>65</v>
      </c>
      <c r="G129" s="56">
        <f>G130</f>
        <v>27060.45</v>
      </c>
    </row>
    <row r="130" spans="1:7" s="17" customFormat="1" ht="31.5" customHeight="1">
      <c r="A130" s="53" t="s">
        <v>67</v>
      </c>
      <c r="B130" s="64" t="s">
        <v>9</v>
      </c>
      <c r="C130" s="64" t="s">
        <v>7</v>
      </c>
      <c r="D130" s="64" t="s">
        <v>1</v>
      </c>
      <c r="E130" s="64" t="s">
        <v>220</v>
      </c>
      <c r="F130" s="64" t="s">
        <v>20</v>
      </c>
      <c r="G130" s="23">
        <v>27060.45</v>
      </c>
    </row>
    <row r="131" spans="1:7" s="17" customFormat="1" ht="59.25" customHeight="1">
      <c r="A131" s="50" t="s">
        <v>135</v>
      </c>
      <c r="B131" s="64" t="s">
        <v>9</v>
      </c>
      <c r="C131" s="64" t="s">
        <v>7</v>
      </c>
      <c r="D131" s="64" t="s">
        <v>1</v>
      </c>
      <c r="E131" s="64" t="s">
        <v>134</v>
      </c>
      <c r="F131" s="64"/>
      <c r="G131" s="56">
        <f>G132</f>
        <v>1555257.63</v>
      </c>
    </row>
    <row r="132" spans="1:7" s="17" customFormat="1" ht="27.75">
      <c r="A132" s="46" t="s">
        <v>83</v>
      </c>
      <c r="B132" s="64" t="s">
        <v>9</v>
      </c>
      <c r="C132" s="64" t="s">
        <v>7</v>
      </c>
      <c r="D132" s="64" t="s">
        <v>1</v>
      </c>
      <c r="E132" s="64" t="s">
        <v>134</v>
      </c>
      <c r="F132" s="64" t="s">
        <v>65</v>
      </c>
      <c r="G132" s="56">
        <f>G133</f>
        <v>1555257.63</v>
      </c>
    </row>
    <row r="133" spans="1:7" s="17" customFormat="1" ht="30" customHeight="1">
      <c r="A133" s="53" t="s">
        <v>67</v>
      </c>
      <c r="B133" s="64" t="s">
        <v>9</v>
      </c>
      <c r="C133" s="64" t="s">
        <v>7</v>
      </c>
      <c r="D133" s="64" t="s">
        <v>1</v>
      </c>
      <c r="E133" s="64" t="s">
        <v>134</v>
      </c>
      <c r="F133" s="64" t="s">
        <v>20</v>
      </c>
      <c r="G133" s="23">
        <v>1555257.63</v>
      </c>
    </row>
    <row r="134" spans="1:7" s="6" customFormat="1" ht="13.5">
      <c r="A134" s="45" t="s">
        <v>38</v>
      </c>
      <c r="B134" s="65" t="s">
        <v>9</v>
      </c>
      <c r="C134" s="65" t="s">
        <v>7</v>
      </c>
      <c r="D134" s="65" t="s">
        <v>0</v>
      </c>
      <c r="E134" s="65"/>
      <c r="F134" s="65"/>
      <c r="G134" s="57">
        <f>G135</f>
        <v>27697681.73</v>
      </c>
    </row>
    <row r="135" spans="1:7" s="6" customFormat="1" ht="48" customHeight="1">
      <c r="A135" s="185" t="s">
        <v>284</v>
      </c>
      <c r="B135" s="65" t="s">
        <v>9</v>
      </c>
      <c r="C135" s="65" t="s">
        <v>7</v>
      </c>
      <c r="D135" s="65" t="s">
        <v>0</v>
      </c>
      <c r="E135" s="65" t="s">
        <v>137</v>
      </c>
      <c r="F135" s="65"/>
      <c r="G135" s="57">
        <f>G136</f>
        <v>27697681.73</v>
      </c>
    </row>
    <row r="136" spans="1:7" s="6" customFormat="1" ht="27.75">
      <c r="A136" s="184" t="s">
        <v>274</v>
      </c>
      <c r="B136" s="65" t="s">
        <v>9</v>
      </c>
      <c r="C136" s="65" t="s">
        <v>7</v>
      </c>
      <c r="D136" s="65" t="s">
        <v>0</v>
      </c>
      <c r="E136" s="65" t="s">
        <v>139</v>
      </c>
      <c r="F136" s="65"/>
      <c r="G136" s="57">
        <f>G137+G142</f>
        <v>27697681.73</v>
      </c>
    </row>
    <row r="137" spans="1:7" s="17" customFormat="1" ht="13.5">
      <c r="A137" s="50" t="s">
        <v>141</v>
      </c>
      <c r="B137" s="64" t="s">
        <v>9</v>
      </c>
      <c r="C137" s="64" t="s">
        <v>7</v>
      </c>
      <c r="D137" s="64" t="s">
        <v>0</v>
      </c>
      <c r="E137" s="64" t="s">
        <v>243</v>
      </c>
      <c r="F137" s="64"/>
      <c r="G137" s="56">
        <f>G138+G140</f>
        <v>387849.68</v>
      </c>
    </row>
    <row r="138" spans="1:7" s="17" customFormat="1" ht="27.75">
      <c r="A138" s="46" t="s">
        <v>83</v>
      </c>
      <c r="B138" s="64" t="s">
        <v>9</v>
      </c>
      <c r="C138" s="64" t="s">
        <v>7</v>
      </c>
      <c r="D138" s="64" t="s">
        <v>0</v>
      </c>
      <c r="E138" s="64" t="s">
        <v>243</v>
      </c>
      <c r="F138" s="64" t="s">
        <v>65</v>
      </c>
      <c r="G138" s="56">
        <f>G139</f>
        <v>248059.6</v>
      </c>
    </row>
    <row r="139" spans="1:7" s="17" customFormat="1" ht="45.75" customHeight="1">
      <c r="A139" s="53" t="s">
        <v>67</v>
      </c>
      <c r="B139" s="64" t="s">
        <v>9</v>
      </c>
      <c r="C139" s="64" t="s">
        <v>7</v>
      </c>
      <c r="D139" s="64" t="s">
        <v>0</v>
      </c>
      <c r="E139" s="64" t="s">
        <v>243</v>
      </c>
      <c r="F139" s="64" t="s">
        <v>20</v>
      </c>
      <c r="G139" s="23">
        <v>248059.6</v>
      </c>
    </row>
    <row r="140" spans="1:7" s="17" customFormat="1" ht="13.5">
      <c r="A140" s="46" t="s">
        <v>69</v>
      </c>
      <c r="B140" s="64" t="s">
        <v>9</v>
      </c>
      <c r="C140" s="64" t="s">
        <v>7</v>
      </c>
      <c r="D140" s="64" t="s">
        <v>0</v>
      </c>
      <c r="E140" s="64" t="s">
        <v>243</v>
      </c>
      <c r="F140" s="64" t="s">
        <v>68</v>
      </c>
      <c r="G140" s="56">
        <f>G141</f>
        <v>139790.08</v>
      </c>
    </row>
    <row r="141" spans="1:7" s="17" customFormat="1" ht="48" customHeight="1">
      <c r="A141" s="53" t="s">
        <v>143</v>
      </c>
      <c r="B141" s="64" t="s">
        <v>9</v>
      </c>
      <c r="C141" s="64" t="s">
        <v>7</v>
      </c>
      <c r="D141" s="64" t="s">
        <v>0</v>
      </c>
      <c r="E141" s="64" t="s">
        <v>243</v>
      </c>
      <c r="F141" s="64" t="s">
        <v>136</v>
      </c>
      <c r="G141" s="23">
        <v>139790.08</v>
      </c>
    </row>
    <row r="142" spans="1:7" s="17" customFormat="1" ht="13.5">
      <c r="A142" s="50" t="s">
        <v>142</v>
      </c>
      <c r="B142" s="64" t="s">
        <v>9</v>
      </c>
      <c r="C142" s="64" t="s">
        <v>7</v>
      </c>
      <c r="D142" s="64" t="s">
        <v>0</v>
      </c>
      <c r="E142" s="64" t="s">
        <v>244</v>
      </c>
      <c r="F142" s="64"/>
      <c r="G142" s="56">
        <f>G143+G147+G145</f>
        <v>27309832.05</v>
      </c>
    </row>
    <row r="143" spans="1:7" s="17" customFormat="1" ht="27.75">
      <c r="A143" s="46" t="s">
        <v>83</v>
      </c>
      <c r="B143" s="64" t="s">
        <v>9</v>
      </c>
      <c r="C143" s="64" t="s">
        <v>7</v>
      </c>
      <c r="D143" s="64" t="s">
        <v>0</v>
      </c>
      <c r="E143" s="64" t="s">
        <v>244</v>
      </c>
      <c r="F143" s="64" t="s">
        <v>65</v>
      </c>
      <c r="G143" s="56">
        <f>G144</f>
        <v>1019214.42</v>
      </c>
    </row>
    <row r="144" spans="1:7" s="17" customFormat="1" ht="30.75" customHeight="1">
      <c r="A144" s="53" t="s">
        <v>67</v>
      </c>
      <c r="B144" s="64" t="s">
        <v>9</v>
      </c>
      <c r="C144" s="64" t="s">
        <v>7</v>
      </c>
      <c r="D144" s="64" t="s">
        <v>0</v>
      </c>
      <c r="E144" s="64" t="s">
        <v>244</v>
      </c>
      <c r="F144" s="64" t="s">
        <v>20</v>
      </c>
      <c r="G144" s="23">
        <v>1019214.42</v>
      </c>
    </row>
    <row r="145" spans="1:7" s="17" customFormat="1" ht="27.75">
      <c r="A145" s="46" t="s">
        <v>223</v>
      </c>
      <c r="B145" s="64" t="s">
        <v>9</v>
      </c>
      <c r="C145" s="64" t="s">
        <v>7</v>
      </c>
      <c r="D145" s="64" t="s">
        <v>0</v>
      </c>
      <c r="E145" s="64" t="s">
        <v>244</v>
      </c>
      <c r="F145" s="64" t="s">
        <v>222</v>
      </c>
      <c r="G145" s="56">
        <f>G146</f>
        <v>497693.14</v>
      </c>
    </row>
    <row r="146" spans="1:7" s="17" customFormat="1" ht="13.5">
      <c r="A146" s="53" t="s">
        <v>224</v>
      </c>
      <c r="B146" s="64" t="s">
        <v>9</v>
      </c>
      <c r="C146" s="64" t="s">
        <v>7</v>
      </c>
      <c r="D146" s="64" t="s">
        <v>0</v>
      </c>
      <c r="E146" s="64" t="s">
        <v>244</v>
      </c>
      <c r="F146" s="64" t="s">
        <v>18</v>
      </c>
      <c r="G146" s="23">
        <v>497693.14</v>
      </c>
    </row>
    <row r="147" spans="1:7" s="17" customFormat="1" ht="13.5">
      <c r="A147" s="46" t="s">
        <v>69</v>
      </c>
      <c r="B147" s="64" t="s">
        <v>9</v>
      </c>
      <c r="C147" s="64" t="s">
        <v>7</v>
      </c>
      <c r="D147" s="64" t="s">
        <v>0</v>
      </c>
      <c r="E147" s="64" t="s">
        <v>244</v>
      </c>
      <c r="F147" s="64" t="s">
        <v>68</v>
      </c>
      <c r="G147" s="56">
        <f>G148+G149</f>
        <v>25792924.49</v>
      </c>
    </row>
    <row r="148" spans="1:7" s="6" customFormat="1" ht="45" customHeight="1">
      <c r="A148" s="53" t="s">
        <v>143</v>
      </c>
      <c r="B148" s="65" t="s">
        <v>9</v>
      </c>
      <c r="C148" s="65" t="s">
        <v>7</v>
      </c>
      <c r="D148" s="65" t="s">
        <v>0</v>
      </c>
      <c r="E148" s="65" t="s">
        <v>244</v>
      </c>
      <c r="F148" s="65" t="s">
        <v>136</v>
      </c>
      <c r="G148" s="60">
        <v>25772924.49</v>
      </c>
    </row>
    <row r="149" spans="1:7" s="6" customFormat="1" ht="13.5">
      <c r="A149" s="53" t="s">
        <v>71</v>
      </c>
      <c r="B149" s="65" t="s">
        <v>9</v>
      </c>
      <c r="C149" s="65" t="s">
        <v>7</v>
      </c>
      <c r="D149" s="65" t="s">
        <v>0</v>
      </c>
      <c r="E149" s="65" t="s">
        <v>244</v>
      </c>
      <c r="F149" s="65" t="s">
        <v>70</v>
      </c>
      <c r="G149" s="60">
        <v>20000</v>
      </c>
    </row>
    <row r="150" spans="1:7" s="6" customFormat="1" ht="13.5">
      <c r="A150" s="45" t="s">
        <v>39</v>
      </c>
      <c r="B150" s="65" t="s">
        <v>9</v>
      </c>
      <c r="C150" s="65" t="s">
        <v>7</v>
      </c>
      <c r="D150" s="65" t="s">
        <v>2</v>
      </c>
      <c r="E150" s="65"/>
      <c r="F150" s="65"/>
      <c r="G150" s="57">
        <f>G151</f>
        <v>12681367.49</v>
      </c>
    </row>
    <row r="151" spans="1:7" ht="27.75">
      <c r="A151" s="185" t="s">
        <v>238</v>
      </c>
      <c r="B151" s="65" t="s">
        <v>9</v>
      </c>
      <c r="C151" s="65" t="s">
        <v>7</v>
      </c>
      <c r="D151" s="65" t="s">
        <v>2</v>
      </c>
      <c r="E151" s="65" t="s">
        <v>145</v>
      </c>
      <c r="F151" s="65"/>
      <c r="G151" s="57">
        <f>G152</f>
        <v>12681367.49</v>
      </c>
    </row>
    <row r="152" spans="1:7" ht="27.75">
      <c r="A152" s="184" t="s">
        <v>147</v>
      </c>
      <c r="B152" s="65" t="s">
        <v>9</v>
      </c>
      <c r="C152" s="65" t="s">
        <v>7</v>
      </c>
      <c r="D152" s="65" t="s">
        <v>2</v>
      </c>
      <c r="E152" s="65" t="s">
        <v>146</v>
      </c>
      <c r="F152" s="65"/>
      <c r="G152" s="57">
        <f>G153+G158+G161+G164+G167</f>
        <v>12681367.49</v>
      </c>
    </row>
    <row r="153" spans="1:7" ht="13.5">
      <c r="A153" s="52" t="s">
        <v>144</v>
      </c>
      <c r="B153" s="65" t="s">
        <v>9</v>
      </c>
      <c r="C153" s="65" t="s">
        <v>7</v>
      </c>
      <c r="D153" s="65" t="s">
        <v>2</v>
      </c>
      <c r="E153" s="65" t="s">
        <v>148</v>
      </c>
      <c r="F153" s="65"/>
      <c r="G153" s="58">
        <f>G154+G156</f>
        <v>4596490.460000001</v>
      </c>
    </row>
    <row r="154" spans="1:7" ht="27.75">
      <c r="A154" s="46" t="s">
        <v>83</v>
      </c>
      <c r="B154" s="65" t="s">
        <v>9</v>
      </c>
      <c r="C154" s="65" t="s">
        <v>7</v>
      </c>
      <c r="D154" s="65" t="s">
        <v>2</v>
      </c>
      <c r="E154" s="65" t="s">
        <v>148</v>
      </c>
      <c r="F154" s="65" t="s">
        <v>65</v>
      </c>
      <c r="G154" s="58">
        <f>G155</f>
        <v>4595393.590000001</v>
      </c>
    </row>
    <row r="155" spans="1:7" s="33" customFormat="1" ht="30.75" customHeight="1">
      <c r="A155" s="53" t="s">
        <v>67</v>
      </c>
      <c r="B155" s="65" t="s">
        <v>9</v>
      </c>
      <c r="C155" s="65" t="s">
        <v>7</v>
      </c>
      <c r="D155" s="65" t="s">
        <v>2</v>
      </c>
      <c r="E155" s="65" t="s">
        <v>148</v>
      </c>
      <c r="F155" s="65" t="s">
        <v>20</v>
      </c>
      <c r="G155" s="61">
        <f>2843405.23+1392310+359678.36</f>
        <v>4595393.590000001</v>
      </c>
    </row>
    <row r="156" spans="1:7" s="33" customFormat="1" ht="13.5">
      <c r="A156" s="46" t="s">
        <v>69</v>
      </c>
      <c r="B156" s="65" t="s">
        <v>9</v>
      </c>
      <c r="C156" s="65" t="s">
        <v>7</v>
      </c>
      <c r="D156" s="65" t="s">
        <v>2</v>
      </c>
      <c r="E156" s="65" t="s">
        <v>148</v>
      </c>
      <c r="F156" s="65" t="s">
        <v>68</v>
      </c>
      <c r="G156" s="58">
        <f>G157</f>
        <v>1096.87</v>
      </c>
    </row>
    <row r="157" spans="1:7" s="33" customFormat="1" ht="13.5">
      <c r="A157" s="53" t="s">
        <v>71</v>
      </c>
      <c r="B157" s="65" t="s">
        <v>9</v>
      </c>
      <c r="C157" s="65" t="s">
        <v>7</v>
      </c>
      <c r="D157" s="65" t="s">
        <v>2</v>
      </c>
      <c r="E157" s="65" t="s">
        <v>148</v>
      </c>
      <c r="F157" s="65" t="s">
        <v>70</v>
      </c>
      <c r="G157" s="61">
        <v>1096.87</v>
      </c>
    </row>
    <row r="158" spans="1:7" ht="27.75">
      <c r="A158" s="52" t="s">
        <v>150</v>
      </c>
      <c r="B158" s="65" t="s">
        <v>9</v>
      </c>
      <c r="C158" s="65" t="s">
        <v>7</v>
      </c>
      <c r="D158" s="65" t="s">
        <v>2</v>
      </c>
      <c r="E158" s="65" t="s">
        <v>149</v>
      </c>
      <c r="F158" s="65"/>
      <c r="G158" s="58">
        <f>G159</f>
        <v>148134.22</v>
      </c>
    </row>
    <row r="159" spans="1:7" ht="27.75">
      <c r="A159" s="46" t="s">
        <v>83</v>
      </c>
      <c r="B159" s="65" t="s">
        <v>9</v>
      </c>
      <c r="C159" s="65" t="s">
        <v>7</v>
      </c>
      <c r="D159" s="65" t="s">
        <v>2</v>
      </c>
      <c r="E159" s="65" t="s">
        <v>149</v>
      </c>
      <c r="F159" s="65" t="s">
        <v>65</v>
      </c>
      <c r="G159" s="58">
        <f>G160</f>
        <v>148134.22</v>
      </c>
    </row>
    <row r="160" spans="1:7" s="33" customFormat="1" ht="29.25" customHeight="1">
      <c r="A160" s="53" t="s">
        <v>67</v>
      </c>
      <c r="B160" s="65" t="s">
        <v>9</v>
      </c>
      <c r="C160" s="65" t="s">
        <v>7</v>
      </c>
      <c r="D160" s="65" t="s">
        <v>2</v>
      </c>
      <c r="E160" s="65" t="s">
        <v>149</v>
      </c>
      <c r="F160" s="65" t="s">
        <v>20</v>
      </c>
      <c r="G160" s="61">
        <f>300000-151865.78</f>
        <v>148134.22</v>
      </c>
    </row>
    <row r="161" spans="1:7" s="17" customFormat="1" ht="13.5">
      <c r="A161" s="52" t="s">
        <v>152</v>
      </c>
      <c r="B161" s="66" t="s">
        <v>9</v>
      </c>
      <c r="C161" s="66" t="s">
        <v>7</v>
      </c>
      <c r="D161" s="66" t="s">
        <v>2</v>
      </c>
      <c r="E161" s="66" t="s">
        <v>151</v>
      </c>
      <c r="F161" s="66"/>
      <c r="G161" s="59">
        <f>G162</f>
        <v>4738543.52</v>
      </c>
    </row>
    <row r="162" spans="1:7" s="17" customFormat="1" ht="27.75">
      <c r="A162" s="46" t="s">
        <v>83</v>
      </c>
      <c r="B162" s="66" t="s">
        <v>9</v>
      </c>
      <c r="C162" s="66" t="s">
        <v>7</v>
      </c>
      <c r="D162" s="66" t="s">
        <v>2</v>
      </c>
      <c r="E162" s="66" t="s">
        <v>151</v>
      </c>
      <c r="F162" s="66" t="s">
        <v>65</v>
      </c>
      <c r="G162" s="59">
        <f>G163</f>
        <v>4738543.52</v>
      </c>
    </row>
    <row r="163" spans="1:7" s="18" customFormat="1" ht="32.25" customHeight="1">
      <c r="A163" s="53" t="s">
        <v>67</v>
      </c>
      <c r="B163" s="66" t="s">
        <v>9</v>
      </c>
      <c r="C163" s="66" t="s">
        <v>7</v>
      </c>
      <c r="D163" s="66" t="s">
        <v>2</v>
      </c>
      <c r="E163" s="66" t="s">
        <v>151</v>
      </c>
      <c r="F163" s="66" t="s">
        <v>20</v>
      </c>
      <c r="G163" s="60">
        <f>2492452.15+2246091.37</f>
        <v>4738543.52</v>
      </c>
    </row>
    <row r="164" spans="1:7" ht="13.5">
      <c r="A164" s="52" t="s">
        <v>154</v>
      </c>
      <c r="B164" s="65" t="s">
        <v>9</v>
      </c>
      <c r="C164" s="65" t="s">
        <v>7</v>
      </c>
      <c r="D164" s="65" t="s">
        <v>2</v>
      </c>
      <c r="E164" s="65" t="s">
        <v>153</v>
      </c>
      <c r="F164" s="65"/>
      <c r="G164" s="58">
        <f>G165</f>
        <v>1998611.65</v>
      </c>
    </row>
    <row r="165" spans="1:7" ht="27.75">
      <c r="A165" s="46" t="s">
        <v>83</v>
      </c>
      <c r="B165" s="65" t="s">
        <v>9</v>
      </c>
      <c r="C165" s="65" t="s">
        <v>7</v>
      </c>
      <c r="D165" s="65" t="s">
        <v>2</v>
      </c>
      <c r="E165" s="65" t="s">
        <v>153</v>
      </c>
      <c r="F165" s="65" t="s">
        <v>65</v>
      </c>
      <c r="G165" s="58">
        <f>G166</f>
        <v>1998611.65</v>
      </c>
    </row>
    <row r="166" spans="1:7" s="33" customFormat="1" ht="30.75" customHeight="1">
      <c r="A166" s="53" t="s">
        <v>67</v>
      </c>
      <c r="B166" s="65" t="s">
        <v>9</v>
      </c>
      <c r="C166" s="65" t="s">
        <v>7</v>
      </c>
      <c r="D166" s="65" t="s">
        <v>2</v>
      </c>
      <c r="E166" s="65" t="s">
        <v>153</v>
      </c>
      <c r="F166" s="65" t="s">
        <v>20</v>
      </c>
      <c r="G166" s="61">
        <v>1998611.65</v>
      </c>
    </row>
    <row r="167" spans="1:7" ht="13.5">
      <c r="A167" s="52" t="s">
        <v>156</v>
      </c>
      <c r="B167" s="65" t="s">
        <v>9</v>
      </c>
      <c r="C167" s="65" t="s">
        <v>7</v>
      </c>
      <c r="D167" s="65" t="s">
        <v>2</v>
      </c>
      <c r="E167" s="65" t="s">
        <v>155</v>
      </c>
      <c r="F167" s="65"/>
      <c r="G167" s="58">
        <f>G168+G170</f>
        <v>1199587.64</v>
      </c>
    </row>
    <row r="168" spans="1:7" ht="27.75">
      <c r="A168" s="46" t="s">
        <v>83</v>
      </c>
      <c r="B168" s="65" t="s">
        <v>9</v>
      </c>
      <c r="C168" s="65" t="s">
        <v>7</v>
      </c>
      <c r="D168" s="65" t="s">
        <v>2</v>
      </c>
      <c r="E168" s="65" t="s">
        <v>155</v>
      </c>
      <c r="F168" s="65" t="s">
        <v>65</v>
      </c>
      <c r="G168" s="58">
        <f>G169</f>
        <v>1164587.64</v>
      </c>
    </row>
    <row r="169" spans="1:7" ht="30" customHeight="1">
      <c r="A169" s="53" t="s">
        <v>67</v>
      </c>
      <c r="B169" s="65" t="s">
        <v>9</v>
      </c>
      <c r="C169" s="65" t="s">
        <v>7</v>
      </c>
      <c r="D169" s="65" t="s">
        <v>2</v>
      </c>
      <c r="E169" s="65" t="s">
        <v>155</v>
      </c>
      <c r="F169" s="65" t="s">
        <v>20</v>
      </c>
      <c r="G169" s="61">
        <f>1219787.64-55200</f>
        <v>1164587.64</v>
      </c>
    </row>
    <row r="170" spans="1:7" ht="13.5">
      <c r="A170" s="46" t="s">
        <v>158</v>
      </c>
      <c r="B170" s="65" t="s">
        <v>9</v>
      </c>
      <c r="C170" s="65" t="s">
        <v>7</v>
      </c>
      <c r="D170" s="65" t="s">
        <v>2</v>
      </c>
      <c r="E170" s="65" t="s">
        <v>155</v>
      </c>
      <c r="F170" s="65" t="s">
        <v>157</v>
      </c>
      <c r="G170" s="58">
        <f>G171</f>
        <v>35000</v>
      </c>
    </row>
    <row r="171" spans="1:7" ht="13.5">
      <c r="A171" s="53" t="s">
        <v>160</v>
      </c>
      <c r="B171" s="65" t="s">
        <v>9</v>
      </c>
      <c r="C171" s="65" t="s">
        <v>7</v>
      </c>
      <c r="D171" s="65" t="s">
        <v>2</v>
      </c>
      <c r="E171" s="65" t="s">
        <v>155</v>
      </c>
      <c r="F171" s="65" t="s">
        <v>159</v>
      </c>
      <c r="G171" s="61">
        <v>35000</v>
      </c>
    </row>
    <row r="172" spans="1:7" s="34" customFormat="1" ht="13.5">
      <c r="A172" s="51" t="s">
        <v>543</v>
      </c>
      <c r="B172" s="67" t="s">
        <v>9</v>
      </c>
      <c r="C172" s="68" t="s">
        <v>311</v>
      </c>
      <c r="D172" s="68"/>
      <c r="E172" s="68"/>
      <c r="F172" s="68"/>
      <c r="G172" s="55">
        <f>G173</f>
        <v>200000</v>
      </c>
    </row>
    <row r="173" spans="1:7" ht="27.75">
      <c r="A173" s="48" t="s">
        <v>312</v>
      </c>
      <c r="B173" s="65" t="s">
        <v>9</v>
      </c>
      <c r="C173" s="65" t="s">
        <v>311</v>
      </c>
      <c r="D173" s="65" t="s">
        <v>2</v>
      </c>
      <c r="E173" s="65"/>
      <c r="F173" s="65"/>
      <c r="G173" s="20">
        <f>G174</f>
        <v>200000</v>
      </c>
    </row>
    <row r="174" spans="1:7" ht="13.5">
      <c r="A174" s="185" t="s">
        <v>314</v>
      </c>
      <c r="B174" s="65" t="s">
        <v>9</v>
      </c>
      <c r="C174" s="65" t="s">
        <v>311</v>
      </c>
      <c r="D174" s="65" t="s">
        <v>2</v>
      </c>
      <c r="E174" s="65" t="s">
        <v>313</v>
      </c>
      <c r="F174" s="65"/>
      <c r="G174" s="20">
        <f>G175</f>
        <v>200000</v>
      </c>
    </row>
    <row r="175" spans="1:7" ht="13.5">
      <c r="A175" s="103" t="s">
        <v>316</v>
      </c>
      <c r="B175" s="65" t="s">
        <v>9</v>
      </c>
      <c r="C175" s="65" t="s">
        <v>311</v>
      </c>
      <c r="D175" s="65" t="s">
        <v>2</v>
      </c>
      <c r="E175" s="65" t="s">
        <v>315</v>
      </c>
      <c r="F175" s="65"/>
      <c r="G175" s="58">
        <f>G176</f>
        <v>200000</v>
      </c>
    </row>
    <row r="176" spans="1:7" ht="27.75">
      <c r="A176" s="46" t="s">
        <v>83</v>
      </c>
      <c r="B176" s="65" t="s">
        <v>9</v>
      </c>
      <c r="C176" s="65" t="s">
        <v>311</v>
      </c>
      <c r="D176" s="65" t="s">
        <v>2</v>
      </c>
      <c r="E176" s="65" t="s">
        <v>315</v>
      </c>
      <c r="F176" s="65" t="s">
        <v>65</v>
      </c>
      <c r="G176" s="58">
        <f>G177</f>
        <v>200000</v>
      </c>
    </row>
    <row r="177" spans="1:7" ht="42">
      <c r="A177" s="53" t="s">
        <v>67</v>
      </c>
      <c r="B177" s="65" t="s">
        <v>9</v>
      </c>
      <c r="C177" s="65" t="s">
        <v>311</v>
      </c>
      <c r="D177" s="65" t="s">
        <v>2</v>
      </c>
      <c r="E177" s="65" t="s">
        <v>315</v>
      </c>
      <c r="F177" s="65" t="s">
        <v>20</v>
      </c>
      <c r="G177" s="61">
        <v>200000</v>
      </c>
    </row>
    <row r="178" spans="1:7" s="34" customFormat="1" ht="13.5">
      <c r="A178" s="51" t="s">
        <v>549</v>
      </c>
      <c r="B178" s="67" t="s">
        <v>9</v>
      </c>
      <c r="C178" s="68" t="s">
        <v>15</v>
      </c>
      <c r="D178" s="68"/>
      <c r="E178" s="68"/>
      <c r="F178" s="68"/>
      <c r="G178" s="55">
        <f aca="true" t="shared" si="0" ref="G178:G183">G179</f>
        <v>97392.62</v>
      </c>
    </row>
    <row r="179" spans="1:7" s="6" customFormat="1" ht="13.5">
      <c r="A179" s="48" t="s">
        <v>41</v>
      </c>
      <c r="B179" s="65" t="s">
        <v>9</v>
      </c>
      <c r="C179" s="66" t="s">
        <v>15</v>
      </c>
      <c r="D179" s="66" t="s">
        <v>15</v>
      </c>
      <c r="E179" s="66"/>
      <c r="F179" s="66"/>
      <c r="G179" s="20">
        <f t="shared" si="0"/>
        <v>97392.62</v>
      </c>
    </row>
    <row r="180" spans="1:7" s="6" customFormat="1" ht="27.75">
      <c r="A180" s="185" t="s">
        <v>271</v>
      </c>
      <c r="B180" s="65" t="s">
        <v>9</v>
      </c>
      <c r="C180" s="66" t="s">
        <v>15</v>
      </c>
      <c r="D180" s="66" t="s">
        <v>15</v>
      </c>
      <c r="E180" s="66" t="s">
        <v>161</v>
      </c>
      <c r="F180" s="70"/>
      <c r="G180" s="20">
        <f t="shared" si="0"/>
        <v>97392.62</v>
      </c>
    </row>
    <row r="181" spans="1:7" s="6" customFormat="1" ht="27.75">
      <c r="A181" s="184" t="s">
        <v>273</v>
      </c>
      <c r="B181" s="65" t="s">
        <v>9</v>
      </c>
      <c r="C181" s="66" t="s">
        <v>15</v>
      </c>
      <c r="D181" s="66" t="s">
        <v>15</v>
      </c>
      <c r="E181" s="66" t="s">
        <v>162</v>
      </c>
      <c r="F181" s="70"/>
      <c r="G181" s="20">
        <f t="shared" si="0"/>
        <v>97392.62</v>
      </c>
    </row>
    <row r="182" spans="1:7" s="6" customFormat="1" ht="13.5">
      <c r="A182" s="187" t="s">
        <v>164</v>
      </c>
      <c r="B182" s="65" t="s">
        <v>9</v>
      </c>
      <c r="C182" s="66" t="s">
        <v>15</v>
      </c>
      <c r="D182" s="66" t="s">
        <v>15</v>
      </c>
      <c r="E182" s="66" t="s">
        <v>163</v>
      </c>
      <c r="F182" s="70"/>
      <c r="G182" s="59">
        <f t="shared" si="0"/>
        <v>97392.62</v>
      </c>
    </row>
    <row r="183" spans="1:7" s="6" customFormat="1" ht="13.5">
      <c r="A183" s="46" t="s">
        <v>197</v>
      </c>
      <c r="B183" s="65" t="s">
        <v>9</v>
      </c>
      <c r="C183" s="66" t="s">
        <v>15</v>
      </c>
      <c r="D183" s="66" t="s">
        <v>15</v>
      </c>
      <c r="E183" s="66" t="s">
        <v>163</v>
      </c>
      <c r="F183" s="65" t="s">
        <v>100</v>
      </c>
      <c r="G183" s="58">
        <f t="shared" si="0"/>
        <v>97392.62</v>
      </c>
    </row>
    <row r="184" spans="1:7" s="6" customFormat="1" ht="13.5">
      <c r="A184" s="53" t="s">
        <v>21</v>
      </c>
      <c r="B184" s="65" t="s">
        <v>9</v>
      </c>
      <c r="C184" s="66" t="s">
        <v>15</v>
      </c>
      <c r="D184" s="66" t="s">
        <v>15</v>
      </c>
      <c r="E184" s="66" t="s">
        <v>163</v>
      </c>
      <c r="F184" s="65" t="s">
        <v>198</v>
      </c>
      <c r="G184" s="60">
        <v>97392.62</v>
      </c>
    </row>
    <row r="185" spans="1:7" s="34" customFormat="1" ht="13.5">
      <c r="A185" s="51" t="s">
        <v>550</v>
      </c>
      <c r="B185" s="67" t="s">
        <v>9</v>
      </c>
      <c r="C185" s="68" t="s">
        <v>3</v>
      </c>
      <c r="D185" s="68"/>
      <c r="E185" s="71"/>
      <c r="F185" s="71"/>
      <c r="G185" s="55">
        <f>G186</f>
        <v>11086520.11</v>
      </c>
    </row>
    <row r="186" spans="1:7" s="6" customFormat="1" ht="13.5">
      <c r="A186" s="48" t="s">
        <v>165</v>
      </c>
      <c r="B186" s="65" t="s">
        <v>9</v>
      </c>
      <c r="C186" s="66" t="s">
        <v>3</v>
      </c>
      <c r="D186" s="66" t="s">
        <v>1</v>
      </c>
      <c r="E186" s="70"/>
      <c r="F186" s="70"/>
      <c r="G186" s="20">
        <f>G192+G187</f>
        <v>11086520.11</v>
      </c>
    </row>
    <row r="187" spans="1:7" s="6" customFormat="1" ht="42">
      <c r="A187" s="185" t="s">
        <v>270</v>
      </c>
      <c r="B187" s="65" t="s">
        <v>9</v>
      </c>
      <c r="C187" s="66" t="s">
        <v>3</v>
      </c>
      <c r="D187" s="66" t="s">
        <v>1</v>
      </c>
      <c r="E187" s="70" t="s">
        <v>180</v>
      </c>
      <c r="F187" s="70"/>
      <c r="G187" s="59">
        <f>G188</f>
        <v>150000</v>
      </c>
    </row>
    <row r="188" spans="1:7" s="6" customFormat="1" ht="41.25" customHeight="1">
      <c r="A188" s="184" t="s">
        <v>182</v>
      </c>
      <c r="B188" s="66" t="s">
        <v>9</v>
      </c>
      <c r="C188" s="66" t="s">
        <v>3</v>
      </c>
      <c r="D188" s="66" t="s">
        <v>1</v>
      </c>
      <c r="E188" s="70" t="s">
        <v>181</v>
      </c>
      <c r="F188" s="70"/>
      <c r="G188" s="59">
        <f>G189</f>
        <v>150000</v>
      </c>
    </row>
    <row r="189" spans="1:7" s="6" customFormat="1" ht="27.75">
      <c r="A189" s="187" t="s">
        <v>225</v>
      </c>
      <c r="B189" s="66" t="s">
        <v>9</v>
      </c>
      <c r="C189" s="66" t="s">
        <v>3</v>
      </c>
      <c r="D189" s="66" t="s">
        <v>1</v>
      </c>
      <c r="E189" s="70" t="s">
        <v>185</v>
      </c>
      <c r="F189" s="70"/>
      <c r="G189" s="59">
        <f>G190</f>
        <v>150000</v>
      </c>
    </row>
    <row r="190" spans="1:7" s="6" customFormat="1" ht="27.75">
      <c r="A190" s="46" t="s">
        <v>66</v>
      </c>
      <c r="B190" s="66" t="s">
        <v>9</v>
      </c>
      <c r="C190" s="66" t="s">
        <v>3</v>
      </c>
      <c r="D190" s="66" t="s">
        <v>1</v>
      </c>
      <c r="E190" s="70" t="s">
        <v>185</v>
      </c>
      <c r="F190" s="70" t="s">
        <v>65</v>
      </c>
      <c r="G190" s="59">
        <f>G191</f>
        <v>150000</v>
      </c>
    </row>
    <row r="191" spans="1:7" s="6" customFormat="1" ht="42">
      <c r="A191" s="53" t="s">
        <v>67</v>
      </c>
      <c r="B191" s="66" t="s">
        <v>9</v>
      </c>
      <c r="C191" s="66" t="s">
        <v>3</v>
      </c>
      <c r="D191" s="66" t="s">
        <v>1</v>
      </c>
      <c r="E191" s="70" t="s">
        <v>185</v>
      </c>
      <c r="F191" s="70" t="s">
        <v>20</v>
      </c>
      <c r="G191" s="60">
        <v>150000</v>
      </c>
    </row>
    <row r="192" spans="1:7" s="6" customFormat="1" ht="27.75">
      <c r="A192" s="185" t="s">
        <v>167</v>
      </c>
      <c r="B192" s="66" t="s">
        <v>9</v>
      </c>
      <c r="C192" s="66" t="s">
        <v>3</v>
      </c>
      <c r="D192" s="66" t="s">
        <v>1</v>
      </c>
      <c r="E192" s="66" t="s">
        <v>166</v>
      </c>
      <c r="F192" s="66"/>
      <c r="G192" s="20">
        <f>G193+G202</f>
        <v>10936520.11</v>
      </c>
    </row>
    <row r="193" spans="1:7" s="6" customFormat="1" ht="42">
      <c r="A193" s="75" t="s">
        <v>169</v>
      </c>
      <c r="B193" s="76" t="s">
        <v>9</v>
      </c>
      <c r="C193" s="76" t="s">
        <v>3</v>
      </c>
      <c r="D193" s="76" t="s">
        <v>1</v>
      </c>
      <c r="E193" s="76" t="s">
        <v>168</v>
      </c>
      <c r="F193" s="76"/>
      <c r="G193" s="20">
        <f>G194</f>
        <v>9801193.83</v>
      </c>
    </row>
    <row r="194" spans="1:7" s="6" customFormat="1" ht="27.75">
      <c r="A194" s="184" t="s">
        <v>171</v>
      </c>
      <c r="B194" s="66" t="s">
        <v>9</v>
      </c>
      <c r="C194" s="66" t="s">
        <v>3</v>
      </c>
      <c r="D194" s="66" t="s">
        <v>1</v>
      </c>
      <c r="E194" s="66" t="s">
        <v>170</v>
      </c>
      <c r="F194" s="66"/>
      <c r="G194" s="59">
        <f>G195</f>
        <v>9801193.83</v>
      </c>
    </row>
    <row r="195" spans="1:7" s="6" customFormat="1" ht="27.75">
      <c r="A195" s="187" t="s">
        <v>173</v>
      </c>
      <c r="B195" s="66" t="s">
        <v>9</v>
      </c>
      <c r="C195" s="66" t="s">
        <v>3</v>
      </c>
      <c r="D195" s="66" t="s">
        <v>1</v>
      </c>
      <c r="E195" s="66" t="s">
        <v>172</v>
      </c>
      <c r="F195" s="66"/>
      <c r="G195" s="59">
        <f>G196+G198+G200</f>
        <v>9801193.83</v>
      </c>
    </row>
    <row r="196" spans="1:7" s="6" customFormat="1" ht="69.75">
      <c r="A196" s="46" t="s">
        <v>277</v>
      </c>
      <c r="B196" s="66" t="s">
        <v>9</v>
      </c>
      <c r="C196" s="66" t="s">
        <v>3</v>
      </c>
      <c r="D196" s="66" t="s">
        <v>1</v>
      </c>
      <c r="E196" s="66" t="s">
        <v>172</v>
      </c>
      <c r="F196" s="66" t="s">
        <v>19</v>
      </c>
      <c r="G196" s="59">
        <f>G197</f>
        <v>8051328.68</v>
      </c>
    </row>
    <row r="197" spans="1:7" s="6" customFormat="1" ht="19.5" customHeight="1">
      <c r="A197" s="53" t="s">
        <v>174</v>
      </c>
      <c r="B197" s="66" t="s">
        <v>9</v>
      </c>
      <c r="C197" s="66" t="s">
        <v>3</v>
      </c>
      <c r="D197" s="66" t="s">
        <v>1</v>
      </c>
      <c r="E197" s="66" t="s">
        <v>172</v>
      </c>
      <c r="F197" s="66" t="s">
        <v>8</v>
      </c>
      <c r="G197" s="60">
        <v>8051328.68</v>
      </c>
    </row>
    <row r="198" spans="1:7" s="6" customFormat="1" ht="27.75">
      <c r="A198" s="46" t="s">
        <v>83</v>
      </c>
      <c r="B198" s="66" t="s">
        <v>9</v>
      </c>
      <c r="C198" s="66" t="s">
        <v>3</v>
      </c>
      <c r="D198" s="66" t="s">
        <v>1</v>
      </c>
      <c r="E198" s="66" t="s">
        <v>172</v>
      </c>
      <c r="F198" s="66" t="s">
        <v>65</v>
      </c>
      <c r="G198" s="59">
        <f>G199</f>
        <v>1735490.0699999998</v>
      </c>
    </row>
    <row r="199" spans="1:7" s="6" customFormat="1" ht="31.5" customHeight="1">
      <c r="A199" s="53" t="s">
        <v>67</v>
      </c>
      <c r="B199" s="66" t="s">
        <v>9</v>
      </c>
      <c r="C199" s="66" t="s">
        <v>3</v>
      </c>
      <c r="D199" s="66" t="s">
        <v>1</v>
      </c>
      <c r="E199" s="66" t="s">
        <v>172</v>
      </c>
      <c r="F199" s="66" t="s">
        <v>20</v>
      </c>
      <c r="G199" s="60">
        <f>2063275.14-327785.07</f>
        <v>1735490.0699999998</v>
      </c>
    </row>
    <row r="200" spans="1:7" s="6" customFormat="1" ht="13.5">
      <c r="A200" s="46" t="s">
        <v>69</v>
      </c>
      <c r="B200" s="66" t="s">
        <v>9</v>
      </c>
      <c r="C200" s="66" t="s">
        <v>3</v>
      </c>
      <c r="D200" s="66" t="s">
        <v>1</v>
      </c>
      <c r="E200" s="66" t="s">
        <v>172</v>
      </c>
      <c r="F200" s="66" t="s">
        <v>68</v>
      </c>
      <c r="G200" s="59">
        <f>G201</f>
        <v>14375.08</v>
      </c>
    </row>
    <row r="201" spans="1:7" s="6" customFormat="1" ht="13.5">
      <c r="A201" s="53" t="s">
        <v>71</v>
      </c>
      <c r="B201" s="66" t="s">
        <v>9</v>
      </c>
      <c r="C201" s="66" t="s">
        <v>3</v>
      </c>
      <c r="D201" s="66" t="s">
        <v>1</v>
      </c>
      <c r="E201" s="66" t="s">
        <v>172</v>
      </c>
      <c r="F201" s="66" t="s">
        <v>70</v>
      </c>
      <c r="G201" s="60">
        <v>14375.08</v>
      </c>
    </row>
    <row r="202" spans="1:7" s="6" customFormat="1" ht="42">
      <c r="A202" s="75" t="s">
        <v>176</v>
      </c>
      <c r="B202" s="76" t="s">
        <v>9</v>
      </c>
      <c r="C202" s="76" t="s">
        <v>3</v>
      </c>
      <c r="D202" s="76" t="s">
        <v>1</v>
      </c>
      <c r="E202" s="76" t="s">
        <v>175</v>
      </c>
      <c r="F202" s="66"/>
      <c r="G202" s="20">
        <f>G203</f>
        <v>1135326.28</v>
      </c>
    </row>
    <row r="203" spans="1:7" s="6" customFormat="1" ht="27.75">
      <c r="A203" s="184" t="s">
        <v>178</v>
      </c>
      <c r="B203" s="65" t="s">
        <v>9</v>
      </c>
      <c r="C203" s="66" t="s">
        <v>3</v>
      </c>
      <c r="D203" s="66" t="s">
        <v>1</v>
      </c>
      <c r="E203" s="66" t="s">
        <v>177</v>
      </c>
      <c r="F203" s="66"/>
      <c r="G203" s="59">
        <f>G204</f>
        <v>1135326.28</v>
      </c>
    </row>
    <row r="204" spans="1:7" s="6" customFormat="1" ht="27.75">
      <c r="A204" s="187" t="s">
        <v>173</v>
      </c>
      <c r="B204" s="65" t="s">
        <v>9</v>
      </c>
      <c r="C204" s="66" t="s">
        <v>3</v>
      </c>
      <c r="D204" s="66" t="s">
        <v>1</v>
      </c>
      <c r="E204" s="66" t="s">
        <v>179</v>
      </c>
      <c r="F204" s="66"/>
      <c r="G204" s="59">
        <f>G205+G207</f>
        <v>1135326.28</v>
      </c>
    </row>
    <row r="205" spans="1:7" s="6" customFormat="1" ht="69.75">
      <c r="A205" s="46" t="s">
        <v>277</v>
      </c>
      <c r="B205" s="65" t="s">
        <v>9</v>
      </c>
      <c r="C205" s="66" t="s">
        <v>3</v>
      </c>
      <c r="D205" s="66" t="s">
        <v>1</v>
      </c>
      <c r="E205" s="66" t="s">
        <v>179</v>
      </c>
      <c r="F205" s="65" t="s">
        <v>19</v>
      </c>
      <c r="G205" s="58">
        <f>G206</f>
        <v>1035323</v>
      </c>
    </row>
    <row r="206" spans="1:7" s="6" customFormat="1" ht="18" customHeight="1">
      <c r="A206" s="53" t="s">
        <v>174</v>
      </c>
      <c r="B206" s="65" t="s">
        <v>9</v>
      </c>
      <c r="C206" s="66" t="s">
        <v>3</v>
      </c>
      <c r="D206" s="66" t="s">
        <v>1</v>
      </c>
      <c r="E206" s="66" t="s">
        <v>179</v>
      </c>
      <c r="F206" s="66" t="s">
        <v>8</v>
      </c>
      <c r="G206" s="60">
        <v>1035323</v>
      </c>
    </row>
    <row r="207" spans="1:7" s="6" customFormat="1" ht="27.75">
      <c r="A207" s="46" t="s">
        <v>83</v>
      </c>
      <c r="B207" s="65" t="s">
        <v>9</v>
      </c>
      <c r="C207" s="66" t="s">
        <v>3</v>
      </c>
      <c r="D207" s="66" t="s">
        <v>1</v>
      </c>
      <c r="E207" s="66" t="s">
        <v>179</v>
      </c>
      <c r="F207" s="65" t="s">
        <v>65</v>
      </c>
      <c r="G207" s="58">
        <f>G208</f>
        <v>100003.28</v>
      </c>
    </row>
    <row r="208" spans="1:7" s="6" customFormat="1" ht="46.5" customHeight="1">
      <c r="A208" s="53" t="s">
        <v>67</v>
      </c>
      <c r="B208" s="65" t="s">
        <v>9</v>
      </c>
      <c r="C208" s="66" t="s">
        <v>3</v>
      </c>
      <c r="D208" s="66" t="s">
        <v>1</v>
      </c>
      <c r="E208" s="66" t="s">
        <v>179</v>
      </c>
      <c r="F208" s="66" t="s">
        <v>20</v>
      </c>
      <c r="G208" s="60">
        <v>100003.28</v>
      </c>
    </row>
    <row r="209" spans="1:7" s="34" customFormat="1" ht="13.5">
      <c r="A209" s="51" t="s">
        <v>551</v>
      </c>
      <c r="B209" s="67" t="s">
        <v>9</v>
      </c>
      <c r="C209" s="68" t="s">
        <v>6</v>
      </c>
      <c r="D209" s="68"/>
      <c r="E209" s="71"/>
      <c r="F209" s="71"/>
      <c r="G209" s="55">
        <f>G210</f>
        <v>1525325.73</v>
      </c>
    </row>
    <row r="210" spans="1:7" s="6" customFormat="1" ht="13.5">
      <c r="A210" s="49" t="s">
        <v>45</v>
      </c>
      <c r="B210" s="65" t="s">
        <v>9</v>
      </c>
      <c r="C210" s="66" t="s">
        <v>6</v>
      </c>
      <c r="D210" s="66" t="s">
        <v>2</v>
      </c>
      <c r="E210" s="70"/>
      <c r="F210" s="70"/>
      <c r="G210" s="20">
        <f>G211+G226+G221</f>
        <v>1525325.73</v>
      </c>
    </row>
    <row r="211" spans="1:7" s="6" customFormat="1" ht="42">
      <c r="A211" s="185" t="s">
        <v>270</v>
      </c>
      <c r="B211" s="65" t="s">
        <v>9</v>
      </c>
      <c r="C211" s="66" t="s">
        <v>6</v>
      </c>
      <c r="D211" s="66" t="s">
        <v>2</v>
      </c>
      <c r="E211" s="66" t="s">
        <v>180</v>
      </c>
      <c r="F211" s="70"/>
      <c r="G211" s="20">
        <f>G212</f>
        <v>1234204.96</v>
      </c>
    </row>
    <row r="212" spans="1:7" s="6" customFormat="1" ht="34.5" customHeight="1">
      <c r="A212" s="184" t="s">
        <v>182</v>
      </c>
      <c r="B212" s="65" t="s">
        <v>9</v>
      </c>
      <c r="C212" s="66" t="s">
        <v>6</v>
      </c>
      <c r="D212" s="66" t="s">
        <v>2</v>
      </c>
      <c r="E212" s="66" t="s">
        <v>181</v>
      </c>
      <c r="F212" s="70"/>
      <c r="G212" s="20">
        <f>G213+G218</f>
        <v>1234204.96</v>
      </c>
    </row>
    <row r="213" spans="1:7" s="6" customFormat="1" ht="27.75">
      <c r="A213" s="187" t="s">
        <v>184</v>
      </c>
      <c r="B213" s="65" t="s">
        <v>9</v>
      </c>
      <c r="C213" s="66" t="s">
        <v>6</v>
      </c>
      <c r="D213" s="66" t="s">
        <v>2</v>
      </c>
      <c r="E213" s="66" t="s">
        <v>183</v>
      </c>
      <c r="F213" s="70"/>
      <c r="G213" s="59">
        <f>G214+G216</f>
        <v>832087.12</v>
      </c>
    </row>
    <row r="214" spans="1:7" s="17" customFormat="1" ht="13.5">
      <c r="A214" s="46" t="s">
        <v>158</v>
      </c>
      <c r="B214" s="64" t="s">
        <v>9</v>
      </c>
      <c r="C214" s="64" t="s">
        <v>6</v>
      </c>
      <c r="D214" s="64" t="s">
        <v>2</v>
      </c>
      <c r="E214" s="64" t="s">
        <v>183</v>
      </c>
      <c r="F214" s="64" t="s">
        <v>157</v>
      </c>
      <c r="G214" s="56">
        <f>G215</f>
        <v>562000</v>
      </c>
    </row>
    <row r="215" spans="1:7" s="17" customFormat="1" ht="13.5">
      <c r="A215" s="53" t="s">
        <v>160</v>
      </c>
      <c r="B215" s="64" t="s">
        <v>9</v>
      </c>
      <c r="C215" s="64" t="s">
        <v>6</v>
      </c>
      <c r="D215" s="64" t="s">
        <v>2</v>
      </c>
      <c r="E215" s="64" t="s">
        <v>183</v>
      </c>
      <c r="F215" s="64" t="s">
        <v>159</v>
      </c>
      <c r="G215" s="23">
        <v>562000</v>
      </c>
    </row>
    <row r="216" spans="1:7" s="17" customFormat="1" ht="13.5">
      <c r="A216" s="44" t="s">
        <v>69</v>
      </c>
      <c r="B216" s="64" t="s">
        <v>9</v>
      </c>
      <c r="C216" s="64" t="s">
        <v>6</v>
      </c>
      <c r="D216" s="64" t="s">
        <v>2</v>
      </c>
      <c r="E216" s="64" t="s">
        <v>183</v>
      </c>
      <c r="F216" s="64" t="s">
        <v>68</v>
      </c>
      <c r="G216" s="56">
        <f>G217</f>
        <v>270087.12</v>
      </c>
    </row>
    <row r="217" spans="1:7" s="17" customFormat="1" ht="13.5">
      <c r="A217" s="46" t="s">
        <v>227</v>
      </c>
      <c r="B217" s="64" t="s">
        <v>9</v>
      </c>
      <c r="C217" s="64" t="s">
        <v>6</v>
      </c>
      <c r="D217" s="64" t="s">
        <v>2</v>
      </c>
      <c r="E217" s="64" t="s">
        <v>183</v>
      </c>
      <c r="F217" s="64" t="s">
        <v>226</v>
      </c>
      <c r="G217" s="23">
        <v>270087.12</v>
      </c>
    </row>
    <row r="218" spans="1:7" s="17" customFormat="1" ht="27.75">
      <c r="A218" s="52" t="s">
        <v>186</v>
      </c>
      <c r="B218" s="66" t="s">
        <v>9</v>
      </c>
      <c r="C218" s="66" t="s">
        <v>6</v>
      </c>
      <c r="D218" s="66" t="s">
        <v>2</v>
      </c>
      <c r="E218" s="66" t="s">
        <v>185</v>
      </c>
      <c r="F218" s="66"/>
      <c r="G218" s="59">
        <f>G219</f>
        <v>402117.84</v>
      </c>
    </row>
    <row r="219" spans="1:7" s="17" customFormat="1" ht="27.75">
      <c r="A219" s="46" t="s">
        <v>83</v>
      </c>
      <c r="B219" s="66" t="s">
        <v>9</v>
      </c>
      <c r="C219" s="66" t="s">
        <v>6</v>
      </c>
      <c r="D219" s="66" t="s">
        <v>2</v>
      </c>
      <c r="E219" s="66" t="s">
        <v>185</v>
      </c>
      <c r="F219" s="66" t="s">
        <v>65</v>
      </c>
      <c r="G219" s="59">
        <f>G220</f>
        <v>402117.84</v>
      </c>
    </row>
    <row r="220" spans="1:7" s="17" customFormat="1" ht="32.25" customHeight="1">
      <c r="A220" s="53" t="s">
        <v>67</v>
      </c>
      <c r="B220" s="66" t="s">
        <v>9</v>
      </c>
      <c r="C220" s="66" t="s">
        <v>6</v>
      </c>
      <c r="D220" s="66" t="s">
        <v>2</v>
      </c>
      <c r="E220" s="66" t="s">
        <v>185</v>
      </c>
      <c r="F220" s="66" t="s">
        <v>20</v>
      </c>
      <c r="G220" s="60">
        <v>402117.84</v>
      </c>
    </row>
    <row r="221" spans="1:7" s="6" customFormat="1" ht="13.5">
      <c r="A221" s="185" t="s">
        <v>188</v>
      </c>
      <c r="B221" s="65" t="s">
        <v>9</v>
      </c>
      <c r="C221" s="66" t="s">
        <v>6</v>
      </c>
      <c r="D221" s="66" t="s">
        <v>2</v>
      </c>
      <c r="E221" s="66" t="s">
        <v>187</v>
      </c>
      <c r="F221" s="66"/>
      <c r="G221" s="20">
        <f>G222</f>
        <v>197120.77</v>
      </c>
    </row>
    <row r="222" spans="1:7" s="6" customFormat="1" ht="42">
      <c r="A222" s="184" t="s">
        <v>190</v>
      </c>
      <c r="B222" s="65" t="s">
        <v>9</v>
      </c>
      <c r="C222" s="66" t="s">
        <v>6</v>
      </c>
      <c r="D222" s="66" t="s">
        <v>2</v>
      </c>
      <c r="E222" s="66" t="s">
        <v>189</v>
      </c>
      <c r="F222" s="66"/>
      <c r="G222" s="20">
        <f>G223</f>
        <v>197120.77</v>
      </c>
    </row>
    <row r="223" spans="1:7" s="6" customFormat="1" ht="42">
      <c r="A223" s="52" t="s">
        <v>192</v>
      </c>
      <c r="B223" s="65" t="s">
        <v>9</v>
      </c>
      <c r="C223" s="66" t="s">
        <v>6</v>
      </c>
      <c r="D223" s="66" t="s">
        <v>2</v>
      </c>
      <c r="E223" s="66" t="s">
        <v>191</v>
      </c>
      <c r="F223" s="66"/>
      <c r="G223" s="59">
        <f>G224</f>
        <v>197120.77</v>
      </c>
    </row>
    <row r="224" spans="1:7" s="6" customFormat="1" ht="27.75">
      <c r="A224" s="46" t="s">
        <v>83</v>
      </c>
      <c r="B224" s="65" t="s">
        <v>9</v>
      </c>
      <c r="C224" s="66" t="s">
        <v>6</v>
      </c>
      <c r="D224" s="66" t="s">
        <v>2</v>
      </c>
      <c r="E224" s="66" t="s">
        <v>191</v>
      </c>
      <c r="F224" s="66" t="s">
        <v>65</v>
      </c>
      <c r="G224" s="59">
        <f>G225</f>
        <v>197120.77</v>
      </c>
    </row>
    <row r="225" spans="1:7" s="6" customFormat="1" ht="33" customHeight="1">
      <c r="A225" s="53" t="s">
        <v>67</v>
      </c>
      <c r="B225" s="65" t="s">
        <v>9</v>
      </c>
      <c r="C225" s="66" t="s">
        <v>6</v>
      </c>
      <c r="D225" s="66" t="s">
        <v>2</v>
      </c>
      <c r="E225" s="66" t="s">
        <v>191</v>
      </c>
      <c r="F225" s="66" t="s">
        <v>20</v>
      </c>
      <c r="G225" s="60">
        <v>197120.77</v>
      </c>
    </row>
    <row r="226" spans="1:7" s="6" customFormat="1" ht="13.5">
      <c r="A226" s="185" t="s">
        <v>194</v>
      </c>
      <c r="B226" s="65" t="s">
        <v>9</v>
      </c>
      <c r="C226" s="66" t="s">
        <v>6</v>
      </c>
      <c r="D226" s="66" t="s">
        <v>2</v>
      </c>
      <c r="E226" s="66" t="s">
        <v>193</v>
      </c>
      <c r="F226" s="66"/>
      <c r="G226" s="20">
        <f>G227</f>
        <v>94000</v>
      </c>
    </row>
    <row r="227" spans="1:7" s="35" customFormat="1" ht="111.75">
      <c r="A227" s="52" t="s">
        <v>196</v>
      </c>
      <c r="B227" s="65" t="s">
        <v>9</v>
      </c>
      <c r="C227" s="66" t="s">
        <v>6</v>
      </c>
      <c r="D227" s="66" t="s">
        <v>2</v>
      </c>
      <c r="E227" s="66" t="s">
        <v>195</v>
      </c>
      <c r="F227" s="72"/>
      <c r="G227" s="62">
        <f>G228</f>
        <v>94000</v>
      </c>
    </row>
    <row r="228" spans="1:7" s="36" customFormat="1" ht="13.5">
      <c r="A228" s="46" t="s">
        <v>197</v>
      </c>
      <c r="B228" s="65" t="s">
        <v>9</v>
      </c>
      <c r="C228" s="66" t="s">
        <v>6</v>
      </c>
      <c r="D228" s="66" t="s">
        <v>2</v>
      </c>
      <c r="E228" s="66" t="s">
        <v>195</v>
      </c>
      <c r="F228" s="72" t="s">
        <v>100</v>
      </c>
      <c r="G228" s="62">
        <f>G229</f>
        <v>94000</v>
      </c>
    </row>
    <row r="229" spans="1:7" s="6" customFormat="1" ht="13.5">
      <c r="A229" s="53" t="s">
        <v>21</v>
      </c>
      <c r="B229" s="65" t="s">
        <v>9</v>
      </c>
      <c r="C229" s="66" t="s">
        <v>6</v>
      </c>
      <c r="D229" s="66" t="s">
        <v>2</v>
      </c>
      <c r="E229" s="66" t="s">
        <v>195</v>
      </c>
      <c r="F229" s="66" t="s">
        <v>198</v>
      </c>
      <c r="G229" s="60">
        <v>94000</v>
      </c>
    </row>
    <row r="230" spans="1:7" s="34" customFormat="1" ht="13.5">
      <c r="A230" s="51" t="s">
        <v>552</v>
      </c>
      <c r="B230" s="67" t="s">
        <v>9</v>
      </c>
      <c r="C230" s="68" t="s">
        <v>14</v>
      </c>
      <c r="D230" s="68"/>
      <c r="E230" s="71"/>
      <c r="F230" s="71"/>
      <c r="G230" s="55">
        <f>G231</f>
        <v>8652664.679999998</v>
      </c>
    </row>
    <row r="231" spans="1:7" s="6" customFormat="1" ht="13.5">
      <c r="A231" s="48" t="s">
        <v>199</v>
      </c>
      <c r="B231" s="65" t="s">
        <v>9</v>
      </c>
      <c r="C231" s="66" t="s">
        <v>14</v>
      </c>
      <c r="D231" s="66" t="s">
        <v>1</v>
      </c>
      <c r="E231" s="70"/>
      <c r="F231" s="70"/>
      <c r="G231" s="20">
        <f>G232</f>
        <v>8652664.679999998</v>
      </c>
    </row>
    <row r="232" spans="1:7" s="6" customFormat="1" ht="42">
      <c r="A232" s="185" t="s">
        <v>237</v>
      </c>
      <c r="B232" s="65" t="s">
        <v>9</v>
      </c>
      <c r="C232" s="66" t="s">
        <v>14</v>
      </c>
      <c r="D232" s="66" t="s">
        <v>1</v>
      </c>
      <c r="E232" s="66" t="s">
        <v>200</v>
      </c>
      <c r="F232" s="66"/>
      <c r="G232" s="20">
        <f>G233</f>
        <v>8652664.679999998</v>
      </c>
    </row>
    <row r="233" spans="1:7" s="6" customFormat="1" ht="42">
      <c r="A233" s="184" t="s">
        <v>202</v>
      </c>
      <c r="B233" s="65" t="s">
        <v>9</v>
      </c>
      <c r="C233" s="66" t="s">
        <v>14</v>
      </c>
      <c r="D233" s="66" t="s">
        <v>1</v>
      </c>
      <c r="E233" s="66" t="s">
        <v>201</v>
      </c>
      <c r="F233" s="66"/>
      <c r="G233" s="59">
        <f>G234</f>
        <v>8652664.679999998</v>
      </c>
    </row>
    <row r="234" spans="1:7" s="6" customFormat="1" ht="27.75">
      <c r="A234" s="52" t="s">
        <v>173</v>
      </c>
      <c r="B234" s="65" t="s">
        <v>9</v>
      </c>
      <c r="C234" s="66" t="s">
        <v>14</v>
      </c>
      <c r="D234" s="66" t="s">
        <v>1</v>
      </c>
      <c r="E234" s="66" t="s">
        <v>203</v>
      </c>
      <c r="F234" s="66"/>
      <c r="G234" s="59">
        <f>G235+G237+G239</f>
        <v>8652664.679999998</v>
      </c>
    </row>
    <row r="235" spans="1:7" s="6" customFormat="1" ht="69.75">
      <c r="A235" s="46" t="s">
        <v>277</v>
      </c>
      <c r="B235" s="65" t="s">
        <v>9</v>
      </c>
      <c r="C235" s="66" t="s">
        <v>14</v>
      </c>
      <c r="D235" s="66" t="s">
        <v>1</v>
      </c>
      <c r="E235" s="66" t="s">
        <v>203</v>
      </c>
      <c r="F235" s="65" t="s">
        <v>19</v>
      </c>
      <c r="G235" s="58">
        <f>G236</f>
        <v>6934807.81</v>
      </c>
    </row>
    <row r="236" spans="1:7" s="6" customFormat="1" ht="18" customHeight="1">
      <c r="A236" s="53" t="s">
        <v>174</v>
      </c>
      <c r="B236" s="65" t="s">
        <v>9</v>
      </c>
      <c r="C236" s="66" t="s">
        <v>14</v>
      </c>
      <c r="D236" s="66" t="s">
        <v>1</v>
      </c>
      <c r="E236" s="66" t="s">
        <v>203</v>
      </c>
      <c r="F236" s="66" t="s">
        <v>8</v>
      </c>
      <c r="G236" s="60">
        <v>6934807.81</v>
      </c>
    </row>
    <row r="237" spans="1:7" s="6" customFormat="1" ht="27.75">
      <c r="A237" s="46" t="s">
        <v>83</v>
      </c>
      <c r="B237" s="65" t="s">
        <v>9</v>
      </c>
      <c r="C237" s="66" t="s">
        <v>14</v>
      </c>
      <c r="D237" s="66" t="s">
        <v>1</v>
      </c>
      <c r="E237" s="66" t="s">
        <v>203</v>
      </c>
      <c r="F237" s="65" t="s">
        <v>65</v>
      </c>
      <c r="G237" s="58">
        <f>G238</f>
        <v>1707433</v>
      </c>
    </row>
    <row r="238" spans="1:7" s="6" customFormat="1" ht="32.25" customHeight="1">
      <c r="A238" s="53" t="s">
        <v>67</v>
      </c>
      <c r="B238" s="65" t="s">
        <v>9</v>
      </c>
      <c r="C238" s="66" t="s">
        <v>14</v>
      </c>
      <c r="D238" s="66" t="s">
        <v>1</v>
      </c>
      <c r="E238" s="66" t="s">
        <v>203</v>
      </c>
      <c r="F238" s="66" t="s">
        <v>20</v>
      </c>
      <c r="G238" s="60">
        <v>1707433</v>
      </c>
    </row>
    <row r="239" spans="1:7" s="6" customFormat="1" ht="13.5">
      <c r="A239" s="46" t="s">
        <v>69</v>
      </c>
      <c r="B239" s="65" t="s">
        <v>9</v>
      </c>
      <c r="C239" s="66" t="s">
        <v>14</v>
      </c>
      <c r="D239" s="66" t="s">
        <v>1</v>
      </c>
      <c r="E239" s="66" t="s">
        <v>203</v>
      </c>
      <c r="F239" s="65" t="s">
        <v>68</v>
      </c>
      <c r="G239" s="58">
        <f>G240</f>
        <v>10423.87</v>
      </c>
    </row>
    <row r="240" spans="1:7" s="6" customFormat="1" ht="13.5">
      <c r="A240" s="53" t="s">
        <v>71</v>
      </c>
      <c r="B240" s="65" t="s">
        <v>9</v>
      </c>
      <c r="C240" s="66" t="s">
        <v>14</v>
      </c>
      <c r="D240" s="66" t="s">
        <v>1</v>
      </c>
      <c r="E240" s="66" t="s">
        <v>203</v>
      </c>
      <c r="F240" s="66" t="s">
        <v>70</v>
      </c>
      <c r="G240" s="60">
        <v>10423.87</v>
      </c>
    </row>
    <row r="241" spans="1:7" s="34" customFormat="1" ht="13.5">
      <c r="A241" s="51" t="s">
        <v>553</v>
      </c>
      <c r="B241" s="67" t="s">
        <v>9</v>
      </c>
      <c r="C241" s="68" t="s">
        <v>34</v>
      </c>
      <c r="D241" s="68"/>
      <c r="E241" s="68"/>
      <c r="F241" s="68"/>
      <c r="G241" s="55">
        <f>G242</f>
        <v>2472966</v>
      </c>
    </row>
    <row r="242" spans="1:7" s="6" customFormat="1" ht="13.5">
      <c r="A242" s="48" t="s">
        <v>204</v>
      </c>
      <c r="B242" s="65" t="s">
        <v>9</v>
      </c>
      <c r="C242" s="66" t="s">
        <v>34</v>
      </c>
      <c r="D242" s="66" t="s">
        <v>0</v>
      </c>
      <c r="E242" s="66"/>
      <c r="F242" s="66"/>
      <c r="G242" s="20">
        <f>G243</f>
        <v>2472966</v>
      </c>
    </row>
    <row r="243" spans="1:7" s="6" customFormat="1" ht="42">
      <c r="A243" s="185" t="s">
        <v>285</v>
      </c>
      <c r="B243" s="65" t="s">
        <v>9</v>
      </c>
      <c r="C243" s="66" t="s">
        <v>34</v>
      </c>
      <c r="D243" s="66" t="s">
        <v>0</v>
      </c>
      <c r="E243" s="66" t="s">
        <v>205</v>
      </c>
      <c r="F243" s="66"/>
      <c r="G243" s="20">
        <f>G244</f>
        <v>2472966</v>
      </c>
    </row>
    <row r="244" spans="1:7" s="6" customFormat="1" ht="27.75">
      <c r="A244" s="184" t="s">
        <v>207</v>
      </c>
      <c r="B244" s="65" t="s">
        <v>9</v>
      </c>
      <c r="C244" s="66" t="s">
        <v>34</v>
      </c>
      <c r="D244" s="66" t="s">
        <v>0</v>
      </c>
      <c r="E244" s="66" t="s">
        <v>206</v>
      </c>
      <c r="F244" s="66"/>
      <c r="G244" s="59">
        <f>G245</f>
        <v>2472966</v>
      </c>
    </row>
    <row r="245" spans="1:7" s="6" customFormat="1" ht="27.75">
      <c r="A245" s="187" t="s">
        <v>173</v>
      </c>
      <c r="B245" s="65" t="s">
        <v>9</v>
      </c>
      <c r="C245" s="66" t="s">
        <v>34</v>
      </c>
      <c r="D245" s="66" t="s">
        <v>0</v>
      </c>
      <c r="E245" s="66" t="s">
        <v>208</v>
      </c>
      <c r="F245" s="66"/>
      <c r="G245" s="59">
        <f>G246+G248+G250</f>
        <v>2472966</v>
      </c>
    </row>
    <row r="246" spans="1:7" s="17" customFormat="1" ht="69.75">
      <c r="A246" s="46" t="s">
        <v>277</v>
      </c>
      <c r="B246" s="64" t="s">
        <v>9</v>
      </c>
      <c r="C246" s="64" t="s">
        <v>34</v>
      </c>
      <c r="D246" s="64" t="s">
        <v>0</v>
      </c>
      <c r="E246" s="64" t="s">
        <v>208</v>
      </c>
      <c r="F246" s="64" t="s">
        <v>19</v>
      </c>
      <c r="G246" s="56">
        <f>G247</f>
        <v>2107901</v>
      </c>
    </row>
    <row r="247" spans="1:7" s="17" customFormat="1" ht="27.75">
      <c r="A247" s="53" t="s">
        <v>174</v>
      </c>
      <c r="B247" s="64" t="s">
        <v>9</v>
      </c>
      <c r="C247" s="64" t="s">
        <v>34</v>
      </c>
      <c r="D247" s="64" t="s">
        <v>0</v>
      </c>
      <c r="E247" s="64" t="s">
        <v>208</v>
      </c>
      <c r="F247" s="64" t="s">
        <v>8</v>
      </c>
      <c r="G247" s="23">
        <v>2107901</v>
      </c>
    </row>
    <row r="248" spans="1:7" s="17" customFormat="1" ht="27.75">
      <c r="A248" s="46" t="s">
        <v>83</v>
      </c>
      <c r="B248" s="64" t="s">
        <v>9</v>
      </c>
      <c r="C248" s="64" t="s">
        <v>34</v>
      </c>
      <c r="D248" s="64" t="s">
        <v>0</v>
      </c>
      <c r="E248" s="64" t="s">
        <v>208</v>
      </c>
      <c r="F248" s="64" t="s">
        <v>65</v>
      </c>
      <c r="G248" s="56">
        <f>G249</f>
        <v>362065</v>
      </c>
    </row>
    <row r="249" spans="1:7" s="17" customFormat="1" ht="42">
      <c r="A249" s="53" t="s">
        <v>67</v>
      </c>
      <c r="B249" s="64" t="s">
        <v>9</v>
      </c>
      <c r="C249" s="64" t="s">
        <v>34</v>
      </c>
      <c r="D249" s="64" t="s">
        <v>0</v>
      </c>
      <c r="E249" s="64" t="s">
        <v>208</v>
      </c>
      <c r="F249" s="64" t="s">
        <v>20</v>
      </c>
      <c r="G249" s="23">
        <v>362065</v>
      </c>
    </row>
    <row r="250" spans="1:7" s="6" customFormat="1" ht="13.5">
      <c r="A250" s="46" t="s">
        <v>69</v>
      </c>
      <c r="B250" s="65" t="s">
        <v>9</v>
      </c>
      <c r="C250" s="66" t="s">
        <v>34</v>
      </c>
      <c r="D250" s="66" t="s">
        <v>0</v>
      </c>
      <c r="E250" s="66" t="s">
        <v>208</v>
      </c>
      <c r="F250" s="65" t="s">
        <v>68</v>
      </c>
      <c r="G250" s="58">
        <f>G251</f>
        <v>3000</v>
      </c>
    </row>
    <row r="251" spans="1:7" s="6" customFormat="1" ht="13.5">
      <c r="A251" s="53" t="s">
        <v>71</v>
      </c>
      <c r="B251" s="65" t="s">
        <v>9</v>
      </c>
      <c r="C251" s="66" t="s">
        <v>34</v>
      </c>
      <c r="D251" s="66" t="s">
        <v>0</v>
      </c>
      <c r="E251" s="66" t="s">
        <v>208</v>
      </c>
      <c r="F251" s="66" t="s">
        <v>70</v>
      </c>
      <c r="G251" s="60">
        <v>3000</v>
      </c>
    </row>
    <row r="252" spans="1:7" s="6" customFormat="1" ht="27.75">
      <c r="A252" s="51" t="s">
        <v>554</v>
      </c>
      <c r="B252" s="67" t="s">
        <v>9</v>
      </c>
      <c r="C252" s="68" t="s">
        <v>17</v>
      </c>
      <c r="D252" s="73"/>
      <c r="E252" s="67"/>
      <c r="F252" s="67"/>
      <c r="G252" s="55">
        <f aca="true" t="shared" si="1" ref="G252:G257">G253</f>
        <v>3751380.5300000003</v>
      </c>
    </row>
    <row r="253" spans="1:7" s="6" customFormat="1" ht="27.75">
      <c r="A253" s="48" t="s">
        <v>51</v>
      </c>
      <c r="B253" s="65" t="s">
        <v>9</v>
      </c>
      <c r="C253" s="66" t="s">
        <v>17</v>
      </c>
      <c r="D253" s="66" t="s">
        <v>1</v>
      </c>
      <c r="E253" s="66"/>
      <c r="F253" s="66"/>
      <c r="G253" s="20">
        <f t="shared" si="1"/>
        <v>3751380.5300000003</v>
      </c>
    </row>
    <row r="254" spans="1:7" s="6" customFormat="1" ht="42">
      <c r="A254" s="185" t="s">
        <v>275</v>
      </c>
      <c r="B254" s="65" t="s">
        <v>9</v>
      </c>
      <c r="C254" s="66" t="s">
        <v>17</v>
      </c>
      <c r="D254" s="66" t="s">
        <v>1</v>
      </c>
      <c r="E254" s="66" t="s">
        <v>60</v>
      </c>
      <c r="F254" s="66"/>
      <c r="G254" s="20">
        <f t="shared" si="1"/>
        <v>3751380.5300000003</v>
      </c>
    </row>
    <row r="255" spans="1:7" s="6" customFormat="1" ht="27.75">
      <c r="A255" s="184" t="s">
        <v>62</v>
      </c>
      <c r="B255" s="65" t="s">
        <v>9</v>
      </c>
      <c r="C255" s="66" t="s">
        <v>17</v>
      </c>
      <c r="D255" s="66" t="s">
        <v>1</v>
      </c>
      <c r="E255" s="66" t="s">
        <v>61</v>
      </c>
      <c r="F255" s="66"/>
      <c r="G255" s="20">
        <f t="shared" si="1"/>
        <v>3751380.5300000003</v>
      </c>
    </row>
    <row r="256" spans="1:7" s="6" customFormat="1" ht="13.5">
      <c r="A256" s="187" t="s">
        <v>210</v>
      </c>
      <c r="B256" s="65" t="s">
        <v>9</v>
      </c>
      <c r="C256" s="66" t="s">
        <v>17</v>
      </c>
      <c r="D256" s="66" t="s">
        <v>1</v>
      </c>
      <c r="E256" s="66" t="s">
        <v>209</v>
      </c>
      <c r="F256" s="66"/>
      <c r="G256" s="59">
        <f t="shared" si="1"/>
        <v>3751380.5300000003</v>
      </c>
    </row>
    <row r="257" spans="1:7" s="6" customFormat="1" ht="16.5" customHeight="1">
      <c r="A257" s="46" t="s">
        <v>212</v>
      </c>
      <c r="B257" s="65" t="s">
        <v>9</v>
      </c>
      <c r="C257" s="66" t="s">
        <v>17</v>
      </c>
      <c r="D257" s="66" t="s">
        <v>1</v>
      </c>
      <c r="E257" s="66" t="s">
        <v>209</v>
      </c>
      <c r="F257" s="66" t="s">
        <v>211</v>
      </c>
      <c r="G257" s="59">
        <f t="shared" si="1"/>
        <v>3751380.5300000003</v>
      </c>
    </row>
    <row r="258" spans="1:7" s="6" customFormat="1" ht="13.5">
      <c r="A258" s="53" t="s">
        <v>214</v>
      </c>
      <c r="B258" s="65" t="s">
        <v>9</v>
      </c>
      <c r="C258" s="66" t="s">
        <v>17</v>
      </c>
      <c r="D258" s="66" t="s">
        <v>1</v>
      </c>
      <c r="E258" s="66" t="s">
        <v>209</v>
      </c>
      <c r="F258" s="66" t="s">
        <v>213</v>
      </c>
      <c r="G258" s="60">
        <f>2500000+1251380.53</f>
        <v>3751380.5300000003</v>
      </c>
    </row>
    <row r="259" spans="1:7" s="6" customFormat="1" ht="13.5">
      <c r="A259" s="39"/>
      <c r="B259" s="35"/>
      <c r="C259" s="38"/>
      <c r="D259" s="38"/>
      <c r="E259" s="38"/>
      <c r="F259" s="38"/>
      <c r="G259" s="15"/>
    </row>
    <row r="260" spans="1:7" s="6" customFormat="1" ht="13.5">
      <c r="A260" s="35"/>
      <c r="B260" s="35"/>
      <c r="C260" s="38"/>
      <c r="D260" s="38"/>
      <c r="E260" s="38"/>
      <c r="F260" s="38"/>
      <c r="G260" s="35"/>
    </row>
    <row r="261" spans="3:6" s="6" customFormat="1" ht="13.5">
      <c r="C261" s="40"/>
      <c r="D261" s="40"/>
      <c r="E261" s="40"/>
      <c r="F261" s="40"/>
    </row>
    <row r="262" spans="3:6" s="6" customFormat="1" ht="13.5">
      <c r="C262" s="40"/>
      <c r="D262" s="40"/>
      <c r="E262" s="40"/>
      <c r="F262" s="40"/>
    </row>
    <row r="263" spans="3:6" s="6" customFormat="1" ht="13.5">
      <c r="C263" s="40"/>
      <c r="D263" s="40"/>
      <c r="E263" s="40"/>
      <c r="F263" s="40"/>
    </row>
    <row r="264" spans="3:6" s="6" customFormat="1" ht="13.5">
      <c r="C264" s="40"/>
      <c r="D264" s="40"/>
      <c r="E264" s="40"/>
      <c r="F264" s="40"/>
    </row>
    <row r="265" s="6" customFormat="1" ht="13.5"/>
    <row r="266" s="6" customFormat="1" ht="13.5"/>
    <row r="267" s="6" customFormat="1" ht="13.5"/>
    <row r="268" s="6" customFormat="1" ht="13.5"/>
    <row r="269" s="6" customFormat="1" ht="13.5"/>
    <row r="270" s="6" customFormat="1" ht="13.5"/>
    <row r="271" s="6" customFormat="1" ht="13.5"/>
    <row r="272" s="6" customFormat="1" ht="13.5"/>
    <row r="273" s="6" customFormat="1" ht="13.5"/>
    <row r="274" spans="3:6" ht="13.5">
      <c r="C274" s="4"/>
      <c r="D274" s="4"/>
      <c r="E274" s="4"/>
      <c r="F274" s="4"/>
    </row>
    <row r="275" spans="3:6" ht="13.5">
      <c r="C275" s="4"/>
      <c r="D275" s="4"/>
      <c r="E275" s="4"/>
      <c r="F275" s="4"/>
    </row>
    <row r="276" spans="3:6" ht="13.5">
      <c r="C276" s="4"/>
      <c r="D276" s="4"/>
      <c r="E276" s="4"/>
      <c r="F276" s="4"/>
    </row>
    <row r="277" spans="3:6" ht="13.5">
      <c r="C277" s="4"/>
      <c r="D277" s="4"/>
      <c r="E277" s="4"/>
      <c r="F277" s="4"/>
    </row>
    <row r="278" spans="3:6" ht="13.5">
      <c r="C278" s="4"/>
      <c r="D278" s="4"/>
      <c r="E278" s="4"/>
      <c r="F278" s="4"/>
    </row>
    <row r="279" spans="3:6" ht="13.5">
      <c r="C279" s="4"/>
      <c r="D279" s="4"/>
      <c r="E279" s="4"/>
      <c r="F279" s="4"/>
    </row>
    <row r="280" spans="3:6" ht="13.5">
      <c r="C280" s="4"/>
      <c r="D280" s="4"/>
      <c r="E280" s="4"/>
      <c r="F280" s="4"/>
    </row>
    <row r="281" spans="3:6" ht="13.5">
      <c r="C281" s="4"/>
      <c r="D281" s="4"/>
      <c r="E281" s="4"/>
      <c r="F281" s="4"/>
    </row>
    <row r="282" spans="3:6" ht="13.5">
      <c r="C282" s="4"/>
      <c r="D282" s="4"/>
      <c r="E282" s="4"/>
      <c r="F282" s="4"/>
    </row>
    <row r="283" spans="3:6" ht="13.5">
      <c r="C283" s="4"/>
      <c r="D283" s="4"/>
      <c r="E283" s="4"/>
      <c r="F283" s="4"/>
    </row>
    <row r="284" spans="3:6" ht="13.5">
      <c r="C284" s="4"/>
      <c r="D284" s="4"/>
      <c r="E284" s="4"/>
      <c r="F284" s="4"/>
    </row>
    <row r="285" spans="3:6" ht="13.5">
      <c r="C285" s="4"/>
      <c r="D285" s="4"/>
      <c r="E285" s="4"/>
      <c r="F285" s="4"/>
    </row>
    <row r="286" spans="3:6" ht="13.5">
      <c r="C286" s="4"/>
      <c r="D286" s="4"/>
      <c r="E286" s="4"/>
      <c r="F286" s="4"/>
    </row>
    <row r="287" spans="3:6" ht="13.5">
      <c r="C287" s="4"/>
      <c r="D287" s="4"/>
      <c r="E287" s="4"/>
      <c r="F287" s="4"/>
    </row>
    <row r="288" spans="3:6" ht="13.5">
      <c r="C288" s="4"/>
      <c r="D288" s="4"/>
      <c r="E288" s="4"/>
      <c r="F288" s="4"/>
    </row>
    <row r="289" spans="3:6" ht="13.5">
      <c r="C289" s="4"/>
      <c r="D289" s="4"/>
      <c r="E289" s="4"/>
      <c r="F289" s="4"/>
    </row>
    <row r="290" spans="3:6" ht="13.5">
      <c r="C290" s="4"/>
      <c r="D290" s="4"/>
      <c r="E290" s="4"/>
      <c r="F290" s="4"/>
    </row>
    <row r="291" spans="3:6" ht="13.5">
      <c r="C291" s="4"/>
      <c r="D291" s="4"/>
      <c r="E291" s="4"/>
      <c r="F291" s="4"/>
    </row>
    <row r="292" spans="3:6" ht="13.5">
      <c r="C292" s="4"/>
      <c r="D292" s="4"/>
      <c r="E292" s="4"/>
      <c r="F292" s="4"/>
    </row>
    <row r="293" spans="3:6" ht="13.5">
      <c r="C293" s="4"/>
      <c r="D293" s="4"/>
      <c r="E293" s="4"/>
      <c r="F293" s="4"/>
    </row>
    <row r="294" spans="3:6" ht="13.5">
      <c r="C294" s="4"/>
      <c r="D294" s="4"/>
      <c r="E294" s="4"/>
      <c r="F294" s="4"/>
    </row>
    <row r="295" spans="3:6" ht="13.5">
      <c r="C295" s="4"/>
      <c r="D295" s="4"/>
      <c r="E295" s="4"/>
      <c r="F295" s="4"/>
    </row>
  </sheetData>
  <sheetProtection/>
  <mergeCells count="6">
    <mergeCell ref="B1:E1"/>
    <mergeCell ref="B3:E3"/>
    <mergeCell ref="A6:G6"/>
    <mergeCell ref="E4:G4"/>
    <mergeCell ref="E5:G5"/>
    <mergeCell ref="B2:F2"/>
  </mergeCells>
  <printOptions/>
  <pageMargins left="0.7874015748031497" right="0.1968503937007874" top="0.35433070866141736" bottom="0.35433070866141736" header="0.31496062992125984" footer="0.31496062992125984"/>
  <pageSetup fitToHeight="100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1"/>
  <sheetViews>
    <sheetView zoomScalePageLayoutView="0" workbookViewId="0" topLeftCell="A2">
      <selection activeCell="D9" sqref="D9"/>
    </sheetView>
  </sheetViews>
  <sheetFormatPr defaultColWidth="9.125" defaultRowHeight="12.75"/>
  <cols>
    <col min="1" max="1" width="52.125" style="4" customWidth="1"/>
    <col min="2" max="2" width="5.25390625" style="5" customWidth="1"/>
    <col min="3" max="3" width="5.00390625" style="5" customWidth="1"/>
    <col min="4" max="4" width="13.625" style="5" customWidth="1"/>
    <col min="5" max="5" width="4.25390625" style="5" bestFit="1" customWidth="1"/>
    <col min="6" max="6" width="14.50390625" style="4" customWidth="1"/>
    <col min="7" max="16384" width="9.125" style="4" customWidth="1"/>
  </cols>
  <sheetData>
    <row r="2" spans="1:6" ht="57" customHeight="1">
      <c r="A2" s="209" t="s">
        <v>555</v>
      </c>
      <c r="B2" s="209"/>
      <c r="C2" s="209"/>
      <c r="D2" s="209"/>
      <c r="E2" s="209"/>
      <c r="F2" s="209"/>
    </row>
    <row r="3" ht="15" customHeight="1">
      <c r="F3" s="26" t="s">
        <v>16</v>
      </c>
    </row>
    <row r="4" spans="1:6" s="29" customFormat="1" ht="102" customHeight="1">
      <c r="A4" s="7" t="s">
        <v>22</v>
      </c>
      <c r="B4" s="41" t="s">
        <v>248</v>
      </c>
      <c r="C4" s="41" t="s">
        <v>249</v>
      </c>
      <c r="D4" s="41" t="s">
        <v>231</v>
      </c>
      <c r="E4" s="41" t="s">
        <v>253</v>
      </c>
      <c r="F4" s="8" t="s">
        <v>288</v>
      </c>
    </row>
    <row r="5" spans="1:6" s="13" customFormat="1" ht="13.5">
      <c r="A5" s="7">
        <v>1</v>
      </c>
      <c r="B5" s="9" t="s">
        <v>4</v>
      </c>
      <c r="C5" s="9" t="s">
        <v>5</v>
      </c>
      <c r="D5" s="9" t="s">
        <v>52</v>
      </c>
      <c r="E5" s="9" t="s">
        <v>53</v>
      </c>
      <c r="F5" s="27" t="s">
        <v>349</v>
      </c>
    </row>
    <row r="6" spans="1:6" s="13" customFormat="1" ht="42">
      <c r="A6" s="11" t="s">
        <v>251</v>
      </c>
      <c r="B6" s="63"/>
      <c r="C6" s="63"/>
      <c r="D6" s="63"/>
      <c r="E6" s="63"/>
      <c r="F6" s="54"/>
    </row>
    <row r="7" spans="1:6" s="13" customFormat="1" ht="13.5">
      <c r="A7" s="14" t="s">
        <v>252</v>
      </c>
      <c r="B7" s="63"/>
      <c r="C7" s="63"/>
      <c r="D7" s="63"/>
      <c r="E7" s="63"/>
      <c r="F7" s="54">
        <f>F8+F60+F69+F84+F120+F168+F174+F181+F205+F226+F237+F248</f>
        <v>135870234.76</v>
      </c>
    </row>
    <row r="8" spans="1:6" s="33" customFormat="1" ht="13.5">
      <c r="A8" s="32" t="s">
        <v>546</v>
      </c>
      <c r="B8" s="31" t="s">
        <v>1</v>
      </c>
      <c r="C8" s="31"/>
      <c r="D8" s="31"/>
      <c r="E8" s="31"/>
      <c r="F8" s="55">
        <f>F9+F14+F28+F33</f>
        <v>16871631.95</v>
      </c>
    </row>
    <row r="9" spans="1:6" s="17" customFormat="1" ht="55.5">
      <c r="A9" s="42" t="s">
        <v>24</v>
      </c>
      <c r="B9" s="64" t="s">
        <v>1</v>
      </c>
      <c r="C9" s="64" t="s">
        <v>2</v>
      </c>
      <c r="D9" s="64"/>
      <c r="E9" s="64"/>
      <c r="F9" s="25">
        <f>F10</f>
        <v>1034460</v>
      </c>
    </row>
    <row r="10" spans="1:6" s="17" customFormat="1" ht="48" customHeight="1">
      <c r="A10" s="185" t="s">
        <v>55</v>
      </c>
      <c r="B10" s="64" t="s">
        <v>1</v>
      </c>
      <c r="C10" s="64" t="s">
        <v>2</v>
      </c>
      <c r="D10" s="64" t="s">
        <v>54</v>
      </c>
      <c r="E10" s="64"/>
      <c r="F10" s="25">
        <f>F11</f>
        <v>1034460</v>
      </c>
    </row>
    <row r="11" spans="1:6" s="17" customFormat="1" ht="27.75">
      <c r="A11" s="103" t="s">
        <v>57</v>
      </c>
      <c r="B11" s="64" t="s">
        <v>1</v>
      </c>
      <c r="C11" s="64" t="s">
        <v>2</v>
      </c>
      <c r="D11" s="64" t="s">
        <v>56</v>
      </c>
      <c r="E11" s="64"/>
      <c r="F11" s="56">
        <f>F12</f>
        <v>1034460</v>
      </c>
    </row>
    <row r="12" spans="1:6" s="17" customFormat="1" ht="77.25" customHeight="1">
      <c r="A12" s="47" t="s">
        <v>277</v>
      </c>
      <c r="B12" s="64" t="s">
        <v>1</v>
      </c>
      <c r="C12" s="64" t="s">
        <v>2</v>
      </c>
      <c r="D12" s="64" t="s">
        <v>56</v>
      </c>
      <c r="E12" s="64" t="s">
        <v>19</v>
      </c>
      <c r="F12" s="56">
        <f>F13</f>
        <v>1034460</v>
      </c>
    </row>
    <row r="13" spans="1:6" s="17" customFormat="1" ht="27.75">
      <c r="A13" s="43" t="s">
        <v>59</v>
      </c>
      <c r="B13" s="64" t="s">
        <v>1</v>
      </c>
      <c r="C13" s="64" t="s">
        <v>2</v>
      </c>
      <c r="D13" s="64" t="s">
        <v>56</v>
      </c>
      <c r="E13" s="64" t="s">
        <v>10</v>
      </c>
      <c r="F13" s="23">
        <v>1034460</v>
      </c>
    </row>
    <row r="14" spans="1:6" ht="55.5">
      <c r="A14" s="45" t="s">
        <v>276</v>
      </c>
      <c r="B14" s="65" t="s">
        <v>1</v>
      </c>
      <c r="C14" s="65" t="s">
        <v>12</v>
      </c>
      <c r="D14" s="65"/>
      <c r="E14" s="65"/>
      <c r="F14" s="57">
        <f>F15+F24</f>
        <v>10973289.36</v>
      </c>
    </row>
    <row r="15" spans="1:6" ht="42">
      <c r="A15" s="185" t="s">
        <v>275</v>
      </c>
      <c r="B15" s="65" t="s">
        <v>1</v>
      </c>
      <c r="C15" s="65" t="s">
        <v>12</v>
      </c>
      <c r="D15" s="65" t="s">
        <v>60</v>
      </c>
      <c r="E15" s="65"/>
      <c r="F15" s="57">
        <f>F16</f>
        <v>10275356.91</v>
      </c>
    </row>
    <row r="16" spans="1:6" ht="27.75">
      <c r="A16" s="186" t="s">
        <v>62</v>
      </c>
      <c r="B16" s="65" t="s">
        <v>1</v>
      </c>
      <c r="C16" s="65" t="s">
        <v>12</v>
      </c>
      <c r="D16" s="65" t="s">
        <v>61</v>
      </c>
      <c r="E16" s="65"/>
      <c r="F16" s="57">
        <f>F17</f>
        <v>10275356.91</v>
      </c>
    </row>
    <row r="17" spans="1:6" ht="13.5">
      <c r="A17" s="52" t="s">
        <v>64</v>
      </c>
      <c r="B17" s="65" t="s">
        <v>1</v>
      </c>
      <c r="C17" s="65" t="s">
        <v>12</v>
      </c>
      <c r="D17" s="65" t="s">
        <v>63</v>
      </c>
      <c r="E17" s="65"/>
      <c r="F17" s="58">
        <f>F19+F21+F23</f>
        <v>10275356.91</v>
      </c>
    </row>
    <row r="18" spans="1:6" s="6" customFormat="1" ht="79.5" customHeight="1">
      <c r="A18" s="47" t="s">
        <v>277</v>
      </c>
      <c r="B18" s="66" t="s">
        <v>1</v>
      </c>
      <c r="C18" s="66" t="s">
        <v>12</v>
      </c>
      <c r="D18" s="66" t="s">
        <v>63</v>
      </c>
      <c r="E18" s="66" t="s">
        <v>19</v>
      </c>
      <c r="F18" s="59">
        <f>F19</f>
        <v>7404628.550000001</v>
      </c>
    </row>
    <row r="19" spans="1:6" s="6" customFormat="1" ht="27.75">
      <c r="A19" s="43" t="s">
        <v>59</v>
      </c>
      <c r="B19" s="66" t="s">
        <v>1</v>
      </c>
      <c r="C19" s="66" t="s">
        <v>12</v>
      </c>
      <c r="D19" s="66" t="s">
        <v>63</v>
      </c>
      <c r="E19" s="66" t="s">
        <v>10</v>
      </c>
      <c r="F19" s="60">
        <f>7462617-58721.1+732.65</f>
        <v>7404628.550000001</v>
      </c>
    </row>
    <row r="20" spans="1:6" s="6" customFormat="1" ht="30" customHeight="1">
      <c r="A20" s="47" t="s">
        <v>66</v>
      </c>
      <c r="B20" s="66" t="s">
        <v>1</v>
      </c>
      <c r="C20" s="66" t="s">
        <v>12</v>
      </c>
      <c r="D20" s="66" t="s">
        <v>63</v>
      </c>
      <c r="E20" s="66" t="s">
        <v>65</v>
      </c>
      <c r="F20" s="59">
        <f>F21</f>
        <v>2840287.5700000003</v>
      </c>
    </row>
    <row r="21" spans="1:6" s="6" customFormat="1" ht="32.25" customHeight="1">
      <c r="A21" s="43" t="s">
        <v>67</v>
      </c>
      <c r="B21" s="66" t="s">
        <v>1</v>
      </c>
      <c r="C21" s="66" t="s">
        <v>12</v>
      </c>
      <c r="D21" s="66" t="s">
        <v>63</v>
      </c>
      <c r="E21" s="66" t="s">
        <v>20</v>
      </c>
      <c r="F21" s="60">
        <f>3012873.47+27414.1-200000</f>
        <v>2840287.5700000003</v>
      </c>
    </row>
    <row r="22" spans="1:6" s="6" customFormat="1" ht="13.5">
      <c r="A22" s="47" t="s">
        <v>69</v>
      </c>
      <c r="B22" s="66" t="s">
        <v>1</v>
      </c>
      <c r="C22" s="66" t="s">
        <v>12</v>
      </c>
      <c r="D22" s="66" t="s">
        <v>63</v>
      </c>
      <c r="E22" s="66" t="s">
        <v>68</v>
      </c>
      <c r="F22" s="59">
        <f>F23</f>
        <v>30440.79</v>
      </c>
    </row>
    <row r="23" spans="1:6" s="6" customFormat="1" ht="13.5">
      <c r="A23" s="43" t="s">
        <v>71</v>
      </c>
      <c r="B23" s="66" t="s">
        <v>1</v>
      </c>
      <c r="C23" s="66" t="s">
        <v>12</v>
      </c>
      <c r="D23" s="66" t="s">
        <v>63</v>
      </c>
      <c r="E23" s="66" t="s">
        <v>70</v>
      </c>
      <c r="F23" s="60">
        <f>57854.89-27414.1</f>
        <v>30440.79</v>
      </c>
    </row>
    <row r="24" spans="1:6" s="6" customFormat="1" ht="27.75">
      <c r="A24" s="185" t="s">
        <v>73</v>
      </c>
      <c r="B24" s="66" t="s">
        <v>1</v>
      </c>
      <c r="C24" s="66" t="s">
        <v>12</v>
      </c>
      <c r="D24" s="66" t="s">
        <v>72</v>
      </c>
      <c r="E24" s="66"/>
      <c r="F24" s="20">
        <f>F25</f>
        <v>697932.45</v>
      </c>
    </row>
    <row r="25" spans="1:6" s="6" customFormat="1" ht="33.75" customHeight="1">
      <c r="A25" s="186" t="s">
        <v>75</v>
      </c>
      <c r="B25" s="66" t="s">
        <v>1</v>
      </c>
      <c r="C25" s="66" t="s">
        <v>12</v>
      </c>
      <c r="D25" s="66" t="s">
        <v>74</v>
      </c>
      <c r="E25" s="66"/>
      <c r="F25" s="59">
        <f>F26</f>
        <v>697932.45</v>
      </c>
    </row>
    <row r="26" spans="1:6" s="6" customFormat="1" ht="74.25" customHeight="1">
      <c r="A26" s="47" t="s">
        <v>277</v>
      </c>
      <c r="B26" s="66" t="s">
        <v>1</v>
      </c>
      <c r="C26" s="66" t="s">
        <v>12</v>
      </c>
      <c r="D26" s="66" t="s">
        <v>74</v>
      </c>
      <c r="E26" s="66" t="s">
        <v>19</v>
      </c>
      <c r="F26" s="59">
        <f>F27</f>
        <v>697932.45</v>
      </c>
    </row>
    <row r="27" spans="1:6" s="6" customFormat="1" ht="27.75">
      <c r="A27" s="43" t="s">
        <v>59</v>
      </c>
      <c r="B27" s="66" t="s">
        <v>1</v>
      </c>
      <c r="C27" s="66" t="s">
        <v>12</v>
      </c>
      <c r="D27" s="66" t="s">
        <v>74</v>
      </c>
      <c r="E27" s="66" t="s">
        <v>10</v>
      </c>
      <c r="F27" s="60">
        <f>639944+58721.1-732.65</f>
        <v>697932.45</v>
      </c>
    </row>
    <row r="28" spans="1:6" s="6" customFormat="1" ht="13.5">
      <c r="A28" s="48" t="s">
        <v>26</v>
      </c>
      <c r="B28" s="66" t="s">
        <v>1</v>
      </c>
      <c r="C28" s="66" t="s">
        <v>14</v>
      </c>
      <c r="D28" s="66"/>
      <c r="E28" s="66"/>
      <c r="F28" s="20">
        <f>F29</f>
        <v>200000</v>
      </c>
    </row>
    <row r="29" spans="1:6" s="6" customFormat="1" ht="13.5">
      <c r="A29" s="185" t="s">
        <v>26</v>
      </c>
      <c r="B29" s="66" t="s">
        <v>1</v>
      </c>
      <c r="C29" s="66" t="s">
        <v>14</v>
      </c>
      <c r="D29" s="66" t="s">
        <v>76</v>
      </c>
      <c r="E29" s="66"/>
      <c r="F29" s="20">
        <f>F30</f>
        <v>200000</v>
      </c>
    </row>
    <row r="30" spans="1:6" s="6" customFormat="1" ht="13.5">
      <c r="A30" s="93" t="s">
        <v>78</v>
      </c>
      <c r="B30" s="66" t="s">
        <v>1</v>
      </c>
      <c r="C30" s="66" t="s">
        <v>14</v>
      </c>
      <c r="D30" s="66" t="s">
        <v>77</v>
      </c>
      <c r="E30" s="66"/>
      <c r="F30" s="59">
        <f>F32</f>
        <v>200000</v>
      </c>
    </row>
    <row r="31" spans="1:6" s="6" customFormat="1" ht="13.5">
      <c r="A31" s="47" t="s">
        <v>69</v>
      </c>
      <c r="B31" s="66" t="s">
        <v>1</v>
      </c>
      <c r="C31" s="66" t="s">
        <v>14</v>
      </c>
      <c r="D31" s="66" t="s">
        <v>77</v>
      </c>
      <c r="E31" s="66" t="s">
        <v>68</v>
      </c>
      <c r="F31" s="59">
        <f>F32</f>
        <v>200000</v>
      </c>
    </row>
    <row r="32" spans="1:6" s="6" customFormat="1" ht="13.5">
      <c r="A32" s="43" t="s">
        <v>80</v>
      </c>
      <c r="B32" s="66" t="s">
        <v>1</v>
      </c>
      <c r="C32" s="66" t="s">
        <v>14</v>
      </c>
      <c r="D32" s="66" t="s">
        <v>77</v>
      </c>
      <c r="E32" s="66" t="s">
        <v>79</v>
      </c>
      <c r="F32" s="60">
        <v>200000</v>
      </c>
    </row>
    <row r="33" spans="1:6" s="6" customFormat="1" ht="13.5">
      <c r="A33" s="48" t="s">
        <v>27</v>
      </c>
      <c r="B33" s="66" t="s">
        <v>1</v>
      </c>
      <c r="C33" s="66" t="s">
        <v>17</v>
      </c>
      <c r="D33" s="66"/>
      <c r="E33" s="66"/>
      <c r="F33" s="20">
        <f>F34+F48+F55+F42+F45</f>
        <v>4663882.59</v>
      </c>
    </row>
    <row r="34" spans="1:6" s="6" customFormat="1" ht="42">
      <c r="A34" s="185" t="s">
        <v>278</v>
      </c>
      <c r="B34" s="66" t="s">
        <v>1</v>
      </c>
      <c r="C34" s="66" t="s">
        <v>17</v>
      </c>
      <c r="D34" s="66" t="s">
        <v>60</v>
      </c>
      <c r="E34" s="66"/>
      <c r="F34" s="20">
        <f>F35</f>
        <v>785335.86</v>
      </c>
    </row>
    <row r="35" spans="1:6" s="6" customFormat="1" ht="27.75">
      <c r="A35" s="186" t="s">
        <v>62</v>
      </c>
      <c r="B35" s="66" t="s">
        <v>1</v>
      </c>
      <c r="C35" s="66" t="s">
        <v>17</v>
      </c>
      <c r="D35" s="66" t="s">
        <v>61</v>
      </c>
      <c r="E35" s="66"/>
      <c r="F35" s="20">
        <f>F36</f>
        <v>785335.86</v>
      </c>
    </row>
    <row r="36" spans="1:6" s="6" customFormat="1" ht="13.5">
      <c r="A36" s="93" t="s">
        <v>82</v>
      </c>
      <c r="B36" s="66" t="s">
        <v>1</v>
      </c>
      <c r="C36" s="66" t="s">
        <v>17</v>
      </c>
      <c r="D36" s="66" t="s">
        <v>81</v>
      </c>
      <c r="E36" s="66"/>
      <c r="F36" s="59">
        <f>F37+F39</f>
        <v>785335.86</v>
      </c>
    </row>
    <row r="37" spans="1:6" s="6" customFormat="1" ht="27.75">
      <c r="A37" s="47" t="s">
        <v>83</v>
      </c>
      <c r="B37" s="66" t="s">
        <v>1</v>
      </c>
      <c r="C37" s="66" t="s">
        <v>17</v>
      </c>
      <c r="D37" s="66" t="s">
        <v>81</v>
      </c>
      <c r="E37" s="66" t="s">
        <v>65</v>
      </c>
      <c r="F37" s="59">
        <f>F38</f>
        <v>679675.86</v>
      </c>
    </row>
    <row r="38" spans="1:6" s="6" customFormat="1" ht="46.5" customHeight="1">
      <c r="A38" s="43" t="s">
        <v>67</v>
      </c>
      <c r="B38" s="66" t="s">
        <v>1</v>
      </c>
      <c r="C38" s="66" t="s">
        <v>17</v>
      </c>
      <c r="D38" s="66" t="s">
        <v>81</v>
      </c>
      <c r="E38" s="66" t="s">
        <v>20</v>
      </c>
      <c r="F38" s="60">
        <f>685835.86-105660+500+99000</f>
        <v>679675.86</v>
      </c>
    </row>
    <row r="39" spans="1:6" s="6" customFormat="1" ht="13.5">
      <c r="A39" s="47" t="s">
        <v>69</v>
      </c>
      <c r="B39" s="66" t="s">
        <v>1</v>
      </c>
      <c r="C39" s="66" t="s">
        <v>17</v>
      </c>
      <c r="D39" s="66" t="s">
        <v>81</v>
      </c>
      <c r="E39" s="66" t="s">
        <v>68</v>
      </c>
      <c r="F39" s="59">
        <f>F40+F41</f>
        <v>105660</v>
      </c>
    </row>
    <row r="40" spans="1:6" s="6" customFormat="1" ht="13.5">
      <c r="A40" s="43" t="s">
        <v>351</v>
      </c>
      <c r="B40" s="66" t="s">
        <v>1</v>
      </c>
      <c r="C40" s="66" t="s">
        <v>17</v>
      </c>
      <c r="D40" s="66" t="s">
        <v>81</v>
      </c>
      <c r="E40" s="66" t="s">
        <v>350</v>
      </c>
      <c r="F40" s="60">
        <v>15000</v>
      </c>
    </row>
    <row r="41" spans="1:6" s="6" customFormat="1" ht="13.5">
      <c r="A41" s="43" t="s">
        <v>71</v>
      </c>
      <c r="B41" s="66" t="s">
        <v>1</v>
      </c>
      <c r="C41" s="66" t="s">
        <v>17</v>
      </c>
      <c r="D41" s="66" t="s">
        <v>81</v>
      </c>
      <c r="E41" s="66" t="s">
        <v>70</v>
      </c>
      <c r="F41" s="60">
        <f>20660+70000</f>
        <v>90660</v>
      </c>
    </row>
    <row r="42" spans="1:6" s="6" customFormat="1" ht="13.5">
      <c r="A42" s="185" t="s">
        <v>216</v>
      </c>
      <c r="B42" s="66" t="s">
        <v>1</v>
      </c>
      <c r="C42" s="66" t="s">
        <v>17</v>
      </c>
      <c r="D42" s="66" t="s">
        <v>215</v>
      </c>
      <c r="E42" s="66"/>
      <c r="F42" s="20">
        <f>F43</f>
        <v>437230.73</v>
      </c>
    </row>
    <row r="43" spans="1:6" s="6" customFormat="1" ht="73.5" customHeight="1">
      <c r="A43" s="47" t="s">
        <v>277</v>
      </c>
      <c r="B43" s="66" t="s">
        <v>1</v>
      </c>
      <c r="C43" s="66" t="s">
        <v>17</v>
      </c>
      <c r="D43" s="66" t="s">
        <v>215</v>
      </c>
      <c r="E43" s="66" t="s">
        <v>19</v>
      </c>
      <c r="F43" s="59">
        <f>F44</f>
        <v>437230.73</v>
      </c>
    </row>
    <row r="44" spans="1:6" s="6" customFormat="1" ht="27.75">
      <c r="A44" s="43" t="s">
        <v>217</v>
      </c>
      <c r="B44" s="66" t="s">
        <v>1</v>
      </c>
      <c r="C44" s="66" t="s">
        <v>17</v>
      </c>
      <c r="D44" s="66" t="s">
        <v>215</v>
      </c>
      <c r="E44" s="66" t="s">
        <v>10</v>
      </c>
      <c r="F44" s="60">
        <f>468720-31489.27</f>
        <v>437230.73</v>
      </c>
    </row>
    <row r="45" spans="1:6" s="6" customFormat="1" ht="42">
      <c r="A45" s="185" t="s">
        <v>219</v>
      </c>
      <c r="B45" s="66" t="s">
        <v>1</v>
      </c>
      <c r="C45" s="66" t="s">
        <v>17</v>
      </c>
      <c r="D45" s="66" t="s">
        <v>218</v>
      </c>
      <c r="E45" s="66"/>
      <c r="F45" s="20">
        <f>F46</f>
        <v>252220</v>
      </c>
    </row>
    <row r="46" spans="1:6" s="6" customFormat="1" ht="76.5" customHeight="1">
      <c r="A46" s="47" t="s">
        <v>277</v>
      </c>
      <c r="B46" s="66" t="s">
        <v>1</v>
      </c>
      <c r="C46" s="66" t="s">
        <v>17</v>
      </c>
      <c r="D46" s="66" t="s">
        <v>218</v>
      </c>
      <c r="E46" s="66" t="s">
        <v>19</v>
      </c>
      <c r="F46" s="59">
        <f>F47</f>
        <v>252220</v>
      </c>
    </row>
    <row r="47" spans="1:6" s="6" customFormat="1" ht="27.75">
      <c r="A47" s="43" t="s">
        <v>217</v>
      </c>
      <c r="B47" s="66" t="s">
        <v>1</v>
      </c>
      <c r="C47" s="66" t="s">
        <v>17</v>
      </c>
      <c r="D47" s="66" t="s">
        <v>218</v>
      </c>
      <c r="E47" s="66" t="s">
        <v>10</v>
      </c>
      <c r="F47" s="60">
        <f>281230-29010</f>
        <v>252220</v>
      </c>
    </row>
    <row r="48" spans="1:6" s="6" customFormat="1" ht="13.5">
      <c r="A48" s="185" t="s">
        <v>85</v>
      </c>
      <c r="B48" s="66" t="s">
        <v>1</v>
      </c>
      <c r="C48" s="66" t="s">
        <v>17</v>
      </c>
      <c r="D48" s="66" t="s">
        <v>84</v>
      </c>
      <c r="E48" s="66"/>
      <c r="F48" s="20">
        <f>F49</f>
        <v>2454096</v>
      </c>
    </row>
    <row r="49" spans="1:6" s="6" customFormat="1" ht="42">
      <c r="A49" s="186" t="s">
        <v>279</v>
      </c>
      <c r="B49" s="66" t="s">
        <v>1</v>
      </c>
      <c r="C49" s="66" t="s">
        <v>17</v>
      </c>
      <c r="D49" s="66" t="s">
        <v>86</v>
      </c>
      <c r="E49" s="66"/>
      <c r="F49" s="20">
        <f>F50</f>
        <v>2454096</v>
      </c>
    </row>
    <row r="50" spans="1:6" s="6" customFormat="1" ht="42">
      <c r="A50" s="93" t="s">
        <v>88</v>
      </c>
      <c r="B50" s="66" t="s">
        <v>1</v>
      </c>
      <c r="C50" s="66" t="s">
        <v>17</v>
      </c>
      <c r="D50" s="66" t="s">
        <v>87</v>
      </c>
      <c r="E50" s="66"/>
      <c r="F50" s="59">
        <f>F51+F53</f>
        <v>2454096</v>
      </c>
    </row>
    <row r="51" spans="1:6" s="6" customFormat="1" ht="77.25" customHeight="1">
      <c r="A51" s="47" t="s">
        <v>277</v>
      </c>
      <c r="B51" s="66" t="s">
        <v>1</v>
      </c>
      <c r="C51" s="66" t="s">
        <v>17</v>
      </c>
      <c r="D51" s="66" t="s">
        <v>87</v>
      </c>
      <c r="E51" s="66" t="s">
        <v>19</v>
      </c>
      <c r="F51" s="59">
        <f>F52</f>
        <v>2375394</v>
      </c>
    </row>
    <row r="52" spans="1:6" s="6" customFormat="1" ht="27.75">
      <c r="A52" s="43" t="s">
        <v>59</v>
      </c>
      <c r="B52" s="66" t="s">
        <v>1</v>
      </c>
      <c r="C52" s="66" t="s">
        <v>17</v>
      </c>
      <c r="D52" s="66" t="s">
        <v>87</v>
      </c>
      <c r="E52" s="66" t="s">
        <v>10</v>
      </c>
      <c r="F52" s="60">
        <v>2375394</v>
      </c>
    </row>
    <row r="53" spans="1:6" s="6" customFormat="1" ht="27.75">
      <c r="A53" s="47" t="s">
        <v>83</v>
      </c>
      <c r="B53" s="66" t="s">
        <v>1</v>
      </c>
      <c r="C53" s="66" t="s">
        <v>17</v>
      </c>
      <c r="D53" s="66" t="s">
        <v>87</v>
      </c>
      <c r="E53" s="66" t="s">
        <v>65</v>
      </c>
      <c r="F53" s="59">
        <f>F54</f>
        <v>78702</v>
      </c>
    </row>
    <row r="54" spans="1:6" s="6" customFormat="1" ht="42" customHeight="1">
      <c r="A54" s="43" t="s">
        <v>67</v>
      </c>
      <c r="B54" s="66" t="s">
        <v>1</v>
      </c>
      <c r="C54" s="66" t="s">
        <v>17</v>
      </c>
      <c r="D54" s="66" t="s">
        <v>87</v>
      </c>
      <c r="E54" s="66" t="s">
        <v>20</v>
      </c>
      <c r="F54" s="60">
        <f>78702</f>
        <v>78702</v>
      </c>
    </row>
    <row r="55" spans="1:6" s="6" customFormat="1" ht="27.75">
      <c r="A55" s="185" t="s">
        <v>280</v>
      </c>
      <c r="B55" s="66" t="s">
        <v>1</v>
      </c>
      <c r="C55" s="66" t="s">
        <v>17</v>
      </c>
      <c r="D55" s="66" t="s">
        <v>89</v>
      </c>
      <c r="E55" s="66"/>
      <c r="F55" s="20">
        <f>F56</f>
        <v>735000</v>
      </c>
    </row>
    <row r="56" spans="1:6" s="6" customFormat="1" ht="47.25" customHeight="1">
      <c r="A56" s="186" t="s">
        <v>281</v>
      </c>
      <c r="B56" s="66" t="s">
        <v>1</v>
      </c>
      <c r="C56" s="66" t="s">
        <v>17</v>
      </c>
      <c r="D56" s="66" t="s">
        <v>90</v>
      </c>
      <c r="E56" s="66"/>
      <c r="F56" s="20">
        <f>F57</f>
        <v>735000</v>
      </c>
    </row>
    <row r="57" spans="1:6" s="17" customFormat="1" ht="13.5">
      <c r="A57" s="103" t="s">
        <v>92</v>
      </c>
      <c r="B57" s="64" t="s">
        <v>1</v>
      </c>
      <c r="C57" s="64" t="s">
        <v>17</v>
      </c>
      <c r="D57" s="64" t="s">
        <v>91</v>
      </c>
      <c r="E57" s="64"/>
      <c r="F57" s="56">
        <f>F58</f>
        <v>735000</v>
      </c>
    </row>
    <row r="58" spans="1:6" s="17" customFormat="1" ht="27.75">
      <c r="A58" s="47" t="s">
        <v>83</v>
      </c>
      <c r="B58" s="64" t="s">
        <v>1</v>
      </c>
      <c r="C58" s="64" t="s">
        <v>17</v>
      </c>
      <c r="D58" s="64" t="s">
        <v>91</v>
      </c>
      <c r="E58" s="64" t="s">
        <v>65</v>
      </c>
      <c r="F58" s="56">
        <f>F59</f>
        <v>735000</v>
      </c>
    </row>
    <row r="59" spans="1:6" s="17" customFormat="1" ht="43.5" customHeight="1">
      <c r="A59" s="43" t="s">
        <v>67</v>
      </c>
      <c r="B59" s="64" t="s">
        <v>1</v>
      </c>
      <c r="C59" s="64" t="s">
        <v>17</v>
      </c>
      <c r="D59" s="64" t="s">
        <v>91</v>
      </c>
      <c r="E59" s="64" t="s">
        <v>20</v>
      </c>
      <c r="F59" s="23">
        <v>735000</v>
      </c>
    </row>
    <row r="60" spans="1:6" s="33" customFormat="1" ht="13.5">
      <c r="A60" s="51" t="s">
        <v>547</v>
      </c>
      <c r="B60" s="68" t="s">
        <v>0</v>
      </c>
      <c r="C60" s="68"/>
      <c r="D60" s="68"/>
      <c r="E60" s="68"/>
      <c r="F60" s="55">
        <f>F61</f>
        <v>596641</v>
      </c>
    </row>
    <row r="61" spans="1:6" ht="13.5">
      <c r="A61" s="48" t="s">
        <v>29</v>
      </c>
      <c r="B61" s="66" t="s">
        <v>0</v>
      </c>
      <c r="C61" s="66" t="s">
        <v>2</v>
      </c>
      <c r="D61" s="66"/>
      <c r="E61" s="66"/>
      <c r="F61" s="20">
        <f>F63</f>
        <v>596641</v>
      </c>
    </row>
    <row r="62" spans="1:6" ht="27.75">
      <c r="A62" s="185" t="s">
        <v>94</v>
      </c>
      <c r="B62" s="65" t="s">
        <v>0</v>
      </c>
      <c r="C62" s="65" t="s">
        <v>2</v>
      </c>
      <c r="D62" s="65" t="s">
        <v>93</v>
      </c>
      <c r="E62" s="65"/>
      <c r="F62" s="57">
        <f>F63</f>
        <v>596641</v>
      </c>
    </row>
    <row r="63" spans="1:6" ht="13.5">
      <c r="A63" s="90" t="s">
        <v>96</v>
      </c>
      <c r="B63" s="65" t="s">
        <v>0</v>
      </c>
      <c r="C63" s="65" t="s">
        <v>2</v>
      </c>
      <c r="D63" s="65" t="s">
        <v>95</v>
      </c>
      <c r="E63" s="65"/>
      <c r="F63" s="58">
        <f>F64</f>
        <v>596641</v>
      </c>
    </row>
    <row r="64" spans="1:6" ht="34.5" customHeight="1">
      <c r="A64" s="52" t="s">
        <v>98</v>
      </c>
      <c r="B64" s="65" t="s">
        <v>0</v>
      </c>
      <c r="C64" s="65" t="s">
        <v>2</v>
      </c>
      <c r="D64" s="65" t="s">
        <v>97</v>
      </c>
      <c r="E64" s="65"/>
      <c r="F64" s="58">
        <f>F65+F67</f>
        <v>596641</v>
      </c>
    </row>
    <row r="65" spans="1:6" ht="78" customHeight="1">
      <c r="A65" s="46" t="s">
        <v>277</v>
      </c>
      <c r="B65" s="65" t="s">
        <v>0</v>
      </c>
      <c r="C65" s="65" t="s">
        <v>2</v>
      </c>
      <c r="D65" s="65" t="s">
        <v>97</v>
      </c>
      <c r="E65" s="65" t="s">
        <v>19</v>
      </c>
      <c r="F65" s="58">
        <f>F66</f>
        <v>485620</v>
      </c>
    </row>
    <row r="66" spans="1:6" ht="27.75">
      <c r="A66" s="53" t="s">
        <v>59</v>
      </c>
      <c r="B66" s="65" t="s">
        <v>0</v>
      </c>
      <c r="C66" s="65" t="s">
        <v>2</v>
      </c>
      <c r="D66" s="65" t="s">
        <v>97</v>
      </c>
      <c r="E66" s="65" t="s">
        <v>10</v>
      </c>
      <c r="F66" s="61">
        <v>485620</v>
      </c>
    </row>
    <row r="67" spans="1:6" ht="27.75">
      <c r="A67" s="46" t="s">
        <v>83</v>
      </c>
      <c r="B67" s="65" t="s">
        <v>0</v>
      </c>
      <c r="C67" s="65" t="s">
        <v>2</v>
      </c>
      <c r="D67" s="65" t="s">
        <v>97</v>
      </c>
      <c r="E67" s="65" t="s">
        <v>65</v>
      </c>
      <c r="F67" s="58">
        <f>F68</f>
        <v>111021</v>
      </c>
    </row>
    <row r="68" spans="1:6" ht="42.75" customHeight="1">
      <c r="A68" s="53" t="s">
        <v>67</v>
      </c>
      <c r="B68" s="65" t="s">
        <v>0</v>
      </c>
      <c r="C68" s="65" t="s">
        <v>2</v>
      </c>
      <c r="D68" s="65" t="s">
        <v>97</v>
      </c>
      <c r="E68" s="65" t="s">
        <v>20</v>
      </c>
      <c r="F68" s="61">
        <v>111021</v>
      </c>
    </row>
    <row r="69" spans="1:6" s="17" customFormat="1" ht="27.75">
      <c r="A69" s="51" t="s">
        <v>545</v>
      </c>
      <c r="B69" s="68" t="s">
        <v>2</v>
      </c>
      <c r="C69" s="68"/>
      <c r="D69" s="68"/>
      <c r="E69" s="68"/>
      <c r="F69" s="55">
        <f>F70</f>
        <v>2635110.69</v>
      </c>
    </row>
    <row r="70" spans="1:6" s="17" customFormat="1" ht="42">
      <c r="A70" s="42" t="s">
        <v>99</v>
      </c>
      <c r="B70" s="64" t="s">
        <v>2</v>
      </c>
      <c r="C70" s="64" t="s">
        <v>13</v>
      </c>
      <c r="D70" s="64"/>
      <c r="E70" s="64"/>
      <c r="F70" s="25">
        <f>F71</f>
        <v>2635110.69</v>
      </c>
    </row>
    <row r="71" spans="1:6" s="17" customFormat="1" ht="42">
      <c r="A71" s="185" t="s">
        <v>102</v>
      </c>
      <c r="B71" s="64" t="s">
        <v>2</v>
      </c>
      <c r="C71" s="64" t="s">
        <v>13</v>
      </c>
      <c r="D71" s="64" t="s">
        <v>101</v>
      </c>
      <c r="E71" s="64"/>
      <c r="F71" s="25">
        <f>F72</f>
        <v>2635110.69</v>
      </c>
    </row>
    <row r="72" spans="1:6" s="17" customFormat="1" ht="31.5" customHeight="1">
      <c r="A72" s="184" t="s">
        <v>104</v>
      </c>
      <c r="B72" s="64" t="s">
        <v>2</v>
      </c>
      <c r="C72" s="64" t="s">
        <v>13</v>
      </c>
      <c r="D72" s="64" t="s">
        <v>103</v>
      </c>
      <c r="E72" s="64"/>
      <c r="F72" s="25">
        <f>F73+F76+F79</f>
        <v>2635110.69</v>
      </c>
    </row>
    <row r="73" spans="1:6" s="17" customFormat="1" ht="20.25" customHeight="1">
      <c r="A73" s="50" t="s">
        <v>106</v>
      </c>
      <c r="B73" s="64" t="s">
        <v>2</v>
      </c>
      <c r="C73" s="64" t="s">
        <v>13</v>
      </c>
      <c r="D73" s="64" t="s">
        <v>105</v>
      </c>
      <c r="E73" s="64"/>
      <c r="F73" s="56">
        <f>F74</f>
        <v>1280290.69</v>
      </c>
    </row>
    <row r="74" spans="1:6" s="17" customFormat="1" ht="27.75">
      <c r="A74" s="46" t="s">
        <v>83</v>
      </c>
      <c r="B74" s="64" t="s">
        <v>2</v>
      </c>
      <c r="C74" s="64" t="s">
        <v>13</v>
      </c>
      <c r="D74" s="64" t="s">
        <v>105</v>
      </c>
      <c r="E74" s="64" t="s">
        <v>65</v>
      </c>
      <c r="F74" s="56">
        <f>F75</f>
        <v>1280290.69</v>
      </c>
    </row>
    <row r="75" spans="1:6" s="17" customFormat="1" ht="33" customHeight="1">
      <c r="A75" s="53" t="s">
        <v>67</v>
      </c>
      <c r="B75" s="64" t="s">
        <v>2</v>
      </c>
      <c r="C75" s="64" t="s">
        <v>13</v>
      </c>
      <c r="D75" s="64" t="s">
        <v>105</v>
      </c>
      <c r="E75" s="64" t="s">
        <v>20</v>
      </c>
      <c r="F75" s="23">
        <f>1980583.46-700000-292.77</f>
        <v>1280290.69</v>
      </c>
    </row>
    <row r="76" spans="1:6" s="6" customFormat="1" ht="13.5">
      <c r="A76" s="50" t="s">
        <v>108</v>
      </c>
      <c r="B76" s="66" t="s">
        <v>2</v>
      </c>
      <c r="C76" s="66" t="s">
        <v>13</v>
      </c>
      <c r="D76" s="66" t="s">
        <v>107</v>
      </c>
      <c r="E76" s="66"/>
      <c r="F76" s="59">
        <f>F77</f>
        <v>1171800</v>
      </c>
    </row>
    <row r="77" spans="1:6" s="6" customFormat="1" ht="62.25" customHeight="1">
      <c r="A77" s="46" t="s">
        <v>277</v>
      </c>
      <c r="B77" s="66" t="s">
        <v>2</v>
      </c>
      <c r="C77" s="66" t="s">
        <v>13</v>
      </c>
      <c r="D77" s="66" t="s">
        <v>107</v>
      </c>
      <c r="E77" s="66" t="s">
        <v>19</v>
      </c>
      <c r="F77" s="59">
        <f>F78</f>
        <v>1171800</v>
      </c>
    </row>
    <row r="78" spans="1:6" s="6" customFormat="1" ht="27.75">
      <c r="A78" s="53" t="s">
        <v>59</v>
      </c>
      <c r="B78" s="66" t="s">
        <v>2</v>
      </c>
      <c r="C78" s="66" t="s">
        <v>13</v>
      </c>
      <c r="D78" s="66" t="s">
        <v>107</v>
      </c>
      <c r="E78" s="66" t="s">
        <v>10</v>
      </c>
      <c r="F78" s="60">
        <v>1171800</v>
      </c>
    </row>
    <row r="79" spans="1:6" s="17" customFormat="1" ht="13.5">
      <c r="A79" s="50" t="s">
        <v>110</v>
      </c>
      <c r="B79" s="64" t="s">
        <v>2</v>
      </c>
      <c r="C79" s="64" t="s">
        <v>13</v>
      </c>
      <c r="D79" s="64" t="s">
        <v>109</v>
      </c>
      <c r="E79" s="64"/>
      <c r="F79" s="56">
        <f>F80+F82</f>
        <v>183020</v>
      </c>
    </row>
    <row r="80" spans="1:6" s="6" customFormat="1" ht="77.25" customHeight="1">
      <c r="A80" s="46" t="s">
        <v>277</v>
      </c>
      <c r="B80" s="66" t="s">
        <v>2</v>
      </c>
      <c r="C80" s="66" t="s">
        <v>13</v>
      </c>
      <c r="D80" s="66" t="s">
        <v>109</v>
      </c>
      <c r="E80" s="66" t="s">
        <v>19</v>
      </c>
      <c r="F80" s="59">
        <f>F81</f>
        <v>172940</v>
      </c>
    </row>
    <row r="81" spans="1:6" s="6" customFormat="1" ht="27.75">
      <c r="A81" s="53" t="s">
        <v>59</v>
      </c>
      <c r="B81" s="66" t="s">
        <v>2</v>
      </c>
      <c r="C81" s="66" t="s">
        <v>13</v>
      </c>
      <c r="D81" s="66" t="s">
        <v>109</v>
      </c>
      <c r="E81" s="66" t="s">
        <v>10</v>
      </c>
      <c r="F81" s="60">
        <v>172940</v>
      </c>
    </row>
    <row r="82" spans="1:6" s="17" customFormat="1" ht="27.75">
      <c r="A82" s="46" t="s">
        <v>66</v>
      </c>
      <c r="B82" s="64" t="s">
        <v>2</v>
      </c>
      <c r="C82" s="64" t="s">
        <v>13</v>
      </c>
      <c r="D82" s="64" t="s">
        <v>109</v>
      </c>
      <c r="E82" s="64" t="s">
        <v>65</v>
      </c>
      <c r="F82" s="56">
        <f>F83</f>
        <v>10080</v>
      </c>
    </row>
    <row r="83" spans="1:6" s="17" customFormat="1" ht="30.75" customHeight="1">
      <c r="A83" s="53" t="s">
        <v>67</v>
      </c>
      <c r="B83" s="64" t="s">
        <v>2</v>
      </c>
      <c r="C83" s="64" t="s">
        <v>13</v>
      </c>
      <c r="D83" s="64" t="s">
        <v>109</v>
      </c>
      <c r="E83" s="64" t="s">
        <v>20</v>
      </c>
      <c r="F83" s="23">
        <v>10080</v>
      </c>
    </row>
    <row r="84" spans="1:6" s="33" customFormat="1" ht="13.5">
      <c r="A84" s="51" t="s">
        <v>544</v>
      </c>
      <c r="B84" s="68" t="s">
        <v>12</v>
      </c>
      <c r="C84" s="68"/>
      <c r="D84" s="68"/>
      <c r="E84" s="68"/>
      <c r="F84" s="55">
        <f>F113+F85</f>
        <v>46019234.15</v>
      </c>
    </row>
    <row r="85" spans="1:6" s="17" customFormat="1" ht="13.5">
      <c r="A85" s="42" t="s">
        <v>33</v>
      </c>
      <c r="B85" s="64" t="s">
        <v>12</v>
      </c>
      <c r="C85" s="64" t="s">
        <v>13</v>
      </c>
      <c r="D85" s="64"/>
      <c r="E85" s="64"/>
      <c r="F85" s="25">
        <f>F86+F106</f>
        <v>45622305.68</v>
      </c>
    </row>
    <row r="86" spans="1:6" s="17" customFormat="1" ht="27.75">
      <c r="A86" s="185" t="s">
        <v>282</v>
      </c>
      <c r="B86" s="64" t="s">
        <v>12</v>
      </c>
      <c r="C86" s="64" t="s">
        <v>13</v>
      </c>
      <c r="D86" s="64" t="s">
        <v>111</v>
      </c>
      <c r="E86" s="64"/>
      <c r="F86" s="25">
        <f>F87+F102</f>
        <v>45156227.72</v>
      </c>
    </row>
    <row r="87" spans="1:6" s="17" customFormat="1" ht="31.5" customHeight="1">
      <c r="A87" s="184" t="s">
        <v>114</v>
      </c>
      <c r="B87" s="64" t="s">
        <v>12</v>
      </c>
      <c r="C87" s="64" t="s">
        <v>13</v>
      </c>
      <c r="D87" s="64" t="s">
        <v>113</v>
      </c>
      <c r="E87" s="64"/>
      <c r="F87" s="25">
        <f>F88+F91+F96+F99</f>
        <v>42732327.72</v>
      </c>
    </row>
    <row r="88" spans="1:6" s="17" customFormat="1" ht="13.5">
      <c r="A88" s="50" t="s">
        <v>116</v>
      </c>
      <c r="B88" s="64" t="s">
        <v>12</v>
      </c>
      <c r="C88" s="64" t="s">
        <v>13</v>
      </c>
      <c r="D88" s="64" t="s">
        <v>115</v>
      </c>
      <c r="E88" s="64"/>
      <c r="F88" s="56">
        <f>F89</f>
        <v>9358053.79</v>
      </c>
    </row>
    <row r="89" spans="1:6" s="17" customFormat="1" ht="27.75">
      <c r="A89" s="46" t="s">
        <v>83</v>
      </c>
      <c r="B89" s="64" t="s">
        <v>12</v>
      </c>
      <c r="C89" s="64" t="s">
        <v>13</v>
      </c>
      <c r="D89" s="64" t="s">
        <v>115</v>
      </c>
      <c r="E89" s="64" t="s">
        <v>65</v>
      </c>
      <c r="F89" s="56">
        <f>F90</f>
        <v>9358053.79</v>
      </c>
    </row>
    <row r="90" spans="1:6" s="17" customFormat="1" ht="42">
      <c r="A90" s="53" t="s">
        <v>67</v>
      </c>
      <c r="B90" s="64" t="s">
        <v>12</v>
      </c>
      <c r="C90" s="64" t="s">
        <v>13</v>
      </c>
      <c r="D90" s="64" t="s">
        <v>115</v>
      </c>
      <c r="E90" s="64" t="s">
        <v>20</v>
      </c>
      <c r="F90" s="23">
        <f>9358053.79</f>
        <v>9358053.79</v>
      </c>
    </row>
    <row r="91" spans="1:6" s="17" customFormat="1" ht="27.75">
      <c r="A91" s="50" t="s">
        <v>118</v>
      </c>
      <c r="B91" s="64" t="s">
        <v>12</v>
      </c>
      <c r="C91" s="64" t="s">
        <v>13</v>
      </c>
      <c r="D91" s="64" t="s">
        <v>117</v>
      </c>
      <c r="E91" s="64"/>
      <c r="F91" s="56">
        <f>F92+F94</f>
        <v>18250690.770000003</v>
      </c>
    </row>
    <row r="92" spans="1:6" s="17" customFormat="1" ht="34.5" customHeight="1">
      <c r="A92" s="46" t="s">
        <v>66</v>
      </c>
      <c r="B92" s="64" t="s">
        <v>12</v>
      </c>
      <c r="C92" s="64" t="s">
        <v>13</v>
      </c>
      <c r="D92" s="64" t="s">
        <v>117</v>
      </c>
      <c r="E92" s="64" t="s">
        <v>65</v>
      </c>
      <c r="F92" s="56">
        <f>F93</f>
        <v>17586976.740000002</v>
      </c>
    </row>
    <row r="93" spans="1:6" s="17" customFormat="1" ht="32.25" customHeight="1">
      <c r="A93" s="53" t="s">
        <v>67</v>
      </c>
      <c r="B93" s="64" t="s">
        <v>12</v>
      </c>
      <c r="C93" s="64" t="s">
        <v>13</v>
      </c>
      <c r="D93" s="64" t="s">
        <v>117</v>
      </c>
      <c r="E93" s="64" t="s">
        <v>20</v>
      </c>
      <c r="F93" s="23">
        <f>7873659.74+778000+8935317</f>
        <v>17586976.740000002</v>
      </c>
    </row>
    <row r="94" spans="1:6" s="17" customFormat="1" ht="13.5">
      <c r="A94" s="46" t="s">
        <v>69</v>
      </c>
      <c r="B94" s="64" t="s">
        <v>12</v>
      </c>
      <c r="C94" s="64" t="s">
        <v>13</v>
      </c>
      <c r="D94" s="64" t="s">
        <v>117</v>
      </c>
      <c r="E94" s="64" t="s">
        <v>68</v>
      </c>
      <c r="F94" s="56">
        <f>F95</f>
        <v>663714.03</v>
      </c>
    </row>
    <row r="95" spans="1:6" s="17" customFormat="1" ht="13.5">
      <c r="A95" s="53" t="s">
        <v>351</v>
      </c>
      <c r="B95" s="64" t="s">
        <v>12</v>
      </c>
      <c r="C95" s="64" t="s">
        <v>13</v>
      </c>
      <c r="D95" s="64" t="s">
        <v>117</v>
      </c>
      <c r="E95" s="64" t="s">
        <v>350</v>
      </c>
      <c r="F95" s="23">
        <v>663714.03</v>
      </c>
    </row>
    <row r="96" spans="1:6" s="17" customFormat="1" ht="27.75">
      <c r="A96" s="50" t="s">
        <v>120</v>
      </c>
      <c r="B96" s="64" t="s">
        <v>12</v>
      </c>
      <c r="C96" s="64" t="s">
        <v>13</v>
      </c>
      <c r="D96" s="64" t="s">
        <v>119</v>
      </c>
      <c r="E96" s="64"/>
      <c r="F96" s="56">
        <f>F97</f>
        <v>1013970.1599999999</v>
      </c>
    </row>
    <row r="97" spans="1:6" s="17" customFormat="1" ht="33" customHeight="1">
      <c r="A97" s="46" t="s">
        <v>66</v>
      </c>
      <c r="B97" s="64" t="s">
        <v>12</v>
      </c>
      <c r="C97" s="64" t="s">
        <v>13</v>
      </c>
      <c r="D97" s="64" t="s">
        <v>119</v>
      </c>
      <c r="E97" s="64" t="s">
        <v>65</v>
      </c>
      <c r="F97" s="56">
        <f>F98</f>
        <v>1013970.1599999999</v>
      </c>
    </row>
    <row r="98" spans="1:6" s="17" customFormat="1" ht="30.75" customHeight="1">
      <c r="A98" s="53" t="s">
        <v>67</v>
      </c>
      <c r="B98" s="64" t="s">
        <v>12</v>
      </c>
      <c r="C98" s="64" t="s">
        <v>13</v>
      </c>
      <c r="D98" s="64" t="s">
        <v>119</v>
      </c>
      <c r="E98" s="64" t="s">
        <v>20</v>
      </c>
      <c r="F98" s="23">
        <f>920463.23+93506.93</f>
        <v>1013970.1599999999</v>
      </c>
    </row>
    <row r="99" spans="1:6" s="17" customFormat="1" ht="42">
      <c r="A99" s="50" t="s">
        <v>229</v>
      </c>
      <c r="B99" s="64" t="s">
        <v>12</v>
      </c>
      <c r="C99" s="64" t="s">
        <v>13</v>
      </c>
      <c r="D99" s="64" t="s">
        <v>228</v>
      </c>
      <c r="E99" s="64"/>
      <c r="F99" s="56">
        <f>F100</f>
        <v>14109613</v>
      </c>
    </row>
    <row r="100" spans="1:6" s="17" customFormat="1" ht="27.75">
      <c r="A100" s="46" t="s">
        <v>83</v>
      </c>
      <c r="B100" s="64" t="s">
        <v>12</v>
      </c>
      <c r="C100" s="64" t="s">
        <v>13</v>
      </c>
      <c r="D100" s="64" t="s">
        <v>228</v>
      </c>
      <c r="E100" s="64" t="s">
        <v>65</v>
      </c>
      <c r="F100" s="56">
        <f>F101</f>
        <v>14109613</v>
      </c>
    </row>
    <row r="101" spans="1:6" s="17" customFormat="1" ht="33.75" customHeight="1">
      <c r="A101" s="53" t="s">
        <v>67</v>
      </c>
      <c r="B101" s="64" t="s">
        <v>12</v>
      </c>
      <c r="C101" s="64" t="s">
        <v>13</v>
      </c>
      <c r="D101" s="64" t="s">
        <v>228</v>
      </c>
      <c r="E101" s="64" t="s">
        <v>20</v>
      </c>
      <c r="F101" s="23">
        <f>14882202.66-772589.66</f>
        <v>14109613</v>
      </c>
    </row>
    <row r="102" spans="1:6" s="17" customFormat="1" ht="32.25" customHeight="1">
      <c r="A102" s="184" t="s">
        <v>260</v>
      </c>
      <c r="B102" s="64" t="s">
        <v>12</v>
      </c>
      <c r="C102" s="64" t="s">
        <v>13</v>
      </c>
      <c r="D102" s="64" t="s">
        <v>261</v>
      </c>
      <c r="E102" s="64"/>
      <c r="F102" s="56">
        <f>F103</f>
        <v>2423900</v>
      </c>
    </row>
    <row r="103" spans="1:6" s="17" customFormat="1" ht="93" customHeight="1">
      <c r="A103" s="50" t="s">
        <v>262</v>
      </c>
      <c r="B103" s="64" t="s">
        <v>12</v>
      </c>
      <c r="C103" s="64" t="s">
        <v>13</v>
      </c>
      <c r="D103" s="64" t="s">
        <v>259</v>
      </c>
      <c r="E103" s="64"/>
      <c r="F103" s="56">
        <f>F104</f>
        <v>2423900</v>
      </c>
    </row>
    <row r="104" spans="1:6" s="17" customFormat="1" ht="27.75">
      <c r="A104" s="46" t="s">
        <v>83</v>
      </c>
      <c r="B104" s="64" t="s">
        <v>12</v>
      </c>
      <c r="C104" s="64" t="s">
        <v>13</v>
      </c>
      <c r="D104" s="64" t="s">
        <v>259</v>
      </c>
      <c r="E104" s="64" t="s">
        <v>65</v>
      </c>
      <c r="F104" s="56">
        <f>F105</f>
        <v>2423900</v>
      </c>
    </row>
    <row r="105" spans="1:6" s="17" customFormat="1" ht="30" customHeight="1">
      <c r="A105" s="53" t="s">
        <v>67</v>
      </c>
      <c r="B105" s="64" t="s">
        <v>12</v>
      </c>
      <c r="C105" s="64" t="s">
        <v>13</v>
      </c>
      <c r="D105" s="64" t="s">
        <v>259</v>
      </c>
      <c r="E105" s="64" t="s">
        <v>20</v>
      </c>
      <c r="F105" s="23">
        <v>2423900</v>
      </c>
    </row>
    <row r="106" spans="1:6" s="33" customFormat="1" ht="42">
      <c r="A106" s="185" t="s">
        <v>283</v>
      </c>
      <c r="B106" s="65" t="s">
        <v>12</v>
      </c>
      <c r="C106" s="65" t="s">
        <v>13</v>
      </c>
      <c r="D106" s="65" t="s">
        <v>121</v>
      </c>
      <c r="E106" s="69"/>
      <c r="F106" s="57">
        <f>F107</f>
        <v>466077.96</v>
      </c>
    </row>
    <row r="107" spans="1:6" s="33" customFormat="1" ht="27.75">
      <c r="A107" s="184" t="s">
        <v>123</v>
      </c>
      <c r="B107" s="65" t="s">
        <v>12</v>
      </c>
      <c r="C107" s="65" t="s">
        <v>13</v>
      </c>
      <c r="D107" s="65" t="s">
        <v>122</v>
      </c>
      <c r="E107" s="69"/>
      <c r="F107" s="57">
        <f>F108</f>
        <v>466077.96</v>
      </c>
    </row>
    <row r="108" spans="1:6" s="33" customFormat="1" ht="13.5">
      <c r="A108" s="50" t="s">
        <v>125</v>
      </c>
      <c r="B108" s="65" t="s">
        <v>12</v>
      </c>
      <c r="C108" s="65" t="s">
        <v>13</v>
      </c>
      <c r="D108" s="65" t="s">
        <v>124</v>
      </c>
      <c r="E108" s="69"/>
      <c r="F108" s="58">
        <f>F109+F111</f>
        <v>466077.96</v>
      </c>
    </row>
    <row r="109" spans="1:6" ht="27.75">
      <c r="A109" s="46" t="s">
        <v>83</v>
      </c>
      <c r="B109" s="65" t="s">
        <v>12</v>
      </c>
      <c r="C109" s="65" t="s">
        <v>13</v>
      </c>
      <c r="D109" s="65" t="s">
        <v>124</v>
      </c>
      <c r="E109" s="65" t="s">
        <v>65</v>
      </c>
      <c r="F109" s="58">
        <f>F110</f>
        <v>296077.96</v>
      </c>
    </row>
    <row r="110" spans="1:6" s="33" customFormat="1" ht="33.75" customHeight="1">
      <c r="A110" s="53" t="s">
        <v>67</v>
      </c>
      <c r="B110" s="65" t="s">
        <v>12</v>
      </c>
      <c r="C110" s="65" t="s">
        <v>13</v>
      </c>
      <c r="D110" s="65" t="s">
        <v>124</v>
      </c>
      <c r="E110" s="65" t="s">
        <v>20</v>
      </c>
      <c r="F110" s="61">
        <v>296077.96</v>
      </c>
    </row>
    <row r="111" spans="1:6" s="33" customFormat="1" ht="13.5">
      <c r="A111" s="46" t="s">
        <v>69</v>
      </c>
      <c r="B111" s="65" t="s">
        <v>12</v>
      </c>
      <c r="C111" s="65" t="s">
        <v>13</v>
      </c>
      <c r="D111" s="65" t="s">
        <v>124</v>
      </c>
      <c r="E111" s="65" t="s">
        <v>68</v>
      </c>
      <c r="F111" s="58">
        <f>F112</f>
        <v>170000</v>
      </c>
    </row>
    <row r="112" spans="1:6" s="33" customFormat="1" ht="13.5">
      <c r="A112" s="53" t="s">
        <v>71</v>
      </c>
      <c r="B112" s="65" t="s">
        <v>12</v>
      </c>
      <c r="C112" s="65" t="s">
        <v>13</v>
      </c>
      <c r="D112" s="65" t="s">
        <v>124</v>
      </c>
      <c r="E112" s="65" t="s">
        <v>70</v>
      </c>
      <c r="F112" s="61">
        <v>170000</v>
      </c>
    </row>
    <row r="113" spans="1:6" ht="13.5">
      <c r="A113" s="45" t="s">
        <v>35</v>
      </c>
      <c r="B113" s="65" t="s">
        <v>12</v>
      </c>
      <c r="C113" s="65" t="s">
        <v>34</v>
      </c>
      <c r="D113" s="65"/>
      <c r="E113" s="65"/>
      <c r="F113" s="57">
        <f>F114</f>
        <v>396928.47</v>
      </c>
    </row>
    <row r="114" spans="1:6" ht="13.5">
      <c r="A114" s="185" t="s">
        <v>127</v>
      </c>
      <c r="B114" s="65" t="s">
        <v>12</v>
      </c>
      <c r="C114" s="65" t="s">
        <v>34</v>
      </c>
      <c r="D114" s="66" t="s">
        <v>126</v>
      </c>
      <c r="E114" s="66"/>
      <c r="F114" s="57">
        <f>F115</f>
        <v>396928.47</v>
      </c>
    </row>
    <row r="115" spans="1:6" ht="13.5">
      <c r="A115" s="50" t="s">
        <v>129</v>
      </c>
      <c r="B115" s="65" t="s">
        <v>12</v>
      </c>
      <c r="C115" s="65" t="s">
        <v>34</v>
      </c>
      <c r="D115" s="66" t="s">
        <v>128</v>
      </c>
      <c r="E115" s="66"/>
      <c r="F115" s="58">
        <f>F116+F118</f>
        <v>396928.47</v>
      </c>
    </row>
    <row r="116" spans="1:6" ht="27.75">
      <c r="A116" s="46" t="s">
        <v>83</v>
      </c>
      <c r="B116" s="65" t="s">
        <v>12</v>
      </c>
      <c r="C116" s="65" t="s">
        <v>34</v>
      </c>
      <c r="D116" s="66" t="s">
        <v>128</v>
      </c>
      <c r="E116" s="65" t="s">
        <v>65</v>
      </c>
      <c r="F116" s="58">
        <f>F117</f>
        <v>386728.47</v>
      </c>
    </row>
    <row r="117" spans="1:6" ht="33" customHeight="1">
      <c r="A117" s="53" t="s">
        <v>67</v>
      </c>
      <c r="B117" s="65" t="s">
        <v>12</v>
      </c>
      <c r="C117" s="65" t="s">
        <v>34</v>
      </c>
      <c r="D117" s="66" t="s">
        <v>128</v>
      </c>
      <c r="E117" s="66" t="s">
        <v>20</v>
      </c>
      <c r="F117" s="61">
        <v>386728.47</v>
      </c>
    </row>
    <row r="118" spans="1:6" ht="13.5">
      <c r="A118" s="46" t="s">
        <v>69</v>
      </c>
      <c r="B118" s="65" t="s">
        <v>12</v>
      </c>
      <c r="C118" s="65" t="s">
        <v>34</v>
      </c>
      <c r="D118" s="66" t="s">
        <v>128</v>
      </c>
      <c r="E118" s="66" t="s">
        <v>68</v>
      </c>
      <c r="F118" s="58">
        <f>F119</f>
        <v>10200</v>
      </c>
    </row>
    <row r="119" spans="1:6" ht="13.5">
      <c r="A119" s="53" t="s">
        <v>71</v>
      </c>
      <c r="B119" s="65" t="s">
        <v>12</v>
      </c>
      <c r="C119" s="65" t="s">
        <v>34</v>
      </c>
      <c r="D119" s="66" t="s">
        <v>128</v>
      </c>
      <c r="E119" s="66" t="s">
        <v>70</v>
      </c>
      <c r="F119" s="61">
        <v>10200</v>
      </c>
    </row>
    <row r="120" spans="1:6" s="33" customFormat="1" ht="13.5">
      <c r="A120" s="51" t="s">
        <v>548</v>
      </c>
      <c r="B120" s="68" t="s">
        <v>7</v>
      </c>
      <c r="C120" s="68"/>
      <c r="D120" s="68"/>
      <c r="E120" s="68"/>
      <c r="F120" s="55">
        <f>F121+F130+F146</f>
        <v>41961367.3</v>
      </c>
    </row>
    <row r="121" spans="1:6" s="17" customFormat="1" ht="13.5">
      <c r="A121" s="42" t="s">
        <v>37</v>
      </c>
      <c r="B121" s="64" t="s">
        <v>7</v>
      </c>
      <c r="C121" s="64" t="s">
        <v>1</v>
      </c>
      <c r="D121" s="64"/>
      <c r="E121" s="64"/>
      <c r="F121" s="25">
        <f>F122</f>
        <v>1582318.0799999998</v>
      </c>
    </row>
    <row r="122" spans="1:6" s="17" customFormat="1" ht="27.75">
      <c r="A122" s="185" t="s">
        <v>131</v>
      </c>
      <c r="B122" s="64" t="s">
        <v>7</v>
      </c>
      <c r="C122" s="64" t="s">
        <v>1</v>
      </c>
      <c r="D122" s="64" t="s">
        <v>130</v>
      </c>
      <c r="E122" s="64"/>
      <c r="F122" s="25">
        <f>F123</f>
        <v>1582318.0799999998</v>
      </c>
    </row>
    <row r="123" spans="1:6" s="17" customFormat="1" ht="27.75">
      <c r="A123" s="184" t="s">
        <v>133</v>
      </c>
      <c r="B123" s="64" t="s">
        <v>7</v>
      </c>
      <c r="C123" s="64" t="s">
        <v>1</v>
      </c>
      <c r="D123" s="64" t="s">
        <v>132</v>
      </c>
      <c r="E123" s="64"/>
      <c r="F123" s="25">
        <f>F127+F124</f>
        <v>1582318.0799999998</v>
      </c>
    </row>
    <row r="124" spans="1:6" s="17" customFormat="1" ht="42">
      <c r="A124" s="50" t="s">
        <v>221</v>
      </c>
      <c r="B124" s="64" t="s">
        <v>7</v>
      </c>
      <c r="C124" s="64" t="s">
        <v>1</v>
      </c>
      <c r="D124" s="64" t="s">
        <v>220</v>
      </c>
      <c r="E124" s="64"/>
      <c r="F124" s="25">
        <f>F125</f>
        <v>27060.45</v>
      </c>
    </row>
    <row r="125" spans="1:6" s="17" customFormat="1" ht="27.75">
      <c r="A125" s="46" t="s">
        <v>66</v>
      </c>
      <c r="B125" s="64" t="s">
        <v>7</v>
      </c>
      <c r="C125" s="64" t="s">
        <v>1</v>
      </c>
      <c r="D125" s="64" t="s">
        <v>220</v>
      </c>
      <c r="E125" s="64" t="s">
        <v>65</v>
      </c>
      <c r="F125" s="56">
        <f>F126</f>
        <v>27060.45</v>
      </c>
    </row>
    <row r="126" spans="1:6" s="17" customFormat="1" ht="31.5" customHeight="1">
      <c r="A126" s="53" t="s">
        <v>67</v>
      </c>
      <c r="B126" s="64" t="s">
        <v>7</v>
      </c>
      <c r="C126" s="64" t="s">
        <v>1</v>
      </c>
      <c r="D126" s="64" t="s">
        <v>220</v>
      </c>
      <c r="E126" s="64" t="s">
        <v>20</v>
      </c>
      <c r="F126" s="23">
        <v>27060.45</v>
      </c>
    </row>
    <row r="127" spans="1:6" s="17" customFormat="1" ht="59.25" customHeight="1">
      <c r="A127" s="50" t="s">
        <v>135</v>
      </c>
      <c r="B127" s="64" t="s">
        <v>7</v>
      </c>
      <c r="C127" s="64" t="s">
        <v>1</v>
      </c>
      <c r="D127" s="64" t="s">
        <v>134</v>
      </c>
      <c r="E127" s="64"/>
      <c r="F127" s="56">
        <f>F128</f>
        <v>1555257.63</v>
      </c>
    </row>
    <row r="128" spans="1:6" s="17" customFormat="1" ht="27.75">
      <c r="A128" s="46" t="s">
        <v>83</v>
      </c>
      <c r="B128" s="64" t="s">
        <v>7</v>
      </c>
      <c r="C128" s="64" t="s">
        <v>1</v>
      </c>
      <c r="D128" s="64" t="s">
        <v>134</v>
      </c>
      <c r="E128" s="64" t="s">
        <v>65</v>
      </c>
      <c r="F128" s="56">
        <f>F129</f>
        <v>1555257.63</v>
      </c>
    </row>
    <row r="129" spans="1:6" s="17" customFormat="1" ht="30" customHeight="1">
      <c r="A129" s="53" t="s">
        <v>67</v>
      </c>
      <c r="B129" s="64" t="s">
        <v>7</v>
      </c>
      <c r="C129" s="64" t="s">
        <v>1</v>
      </c>
      <c r="D129" s="64" t="s">
        <v>134</v>
      </c>
      <c r="E129" s="64" t="s">
        <v>20</v>
      </c>
      <c r="F129" s="23">
        <v>1555257.63</v>
      </c>
    </row>
    <row r="130" spans="1:6" s="6" customFormat="1" ht="13.5">
      <c r="A130" s="45" t="s">
        <v>38</v>
      </c>
      <c r="B130" s="65" t="s">
        <v>7</v>
      </c>
      <c r="C130" s="65" t="s">
        <v>0</v>
      </c>
      <c r="D130" s="65"/>
      <c r="E130" s="65"/>
      <c r="F130" s="57">
        <f>F131</f>
        <v>27697681.73</v>
      </c>
    </row>
    <row r="131" spans="1:6" s="6" customFormat="1" ht="48" customHeight="1">
      <c r="A131" s="185" t="s">
        <v>284</v>
      </c>
      <c r="B131" s="65" t="s">
        <v>7</v>
      </c>
      <c r="C131" s="65" t="s">
        <v>0</v>
      </c>
      <c r="D131" s="65" t="s">
        <v>137</v>
      </c>
      <c r="E131" s="65"/>
      <c r="F131" s="57">
        <f>F132</f>
        <v>27697681.73</v>
      </c>
    </row>
    <row r="132" spans="1:6" s="6" customFormat="1" ht="27.75">
      <c r="A132" s="184" t="s">
        <v>274</v>
      </c>
      <c r="B132" s="65" t="s">
        <v>7</v>
      </c>
      <c r="C132" s="65" t="s">
        <v>0</v>
      </c>
      <c r="D132" s="65" t="s">
        <v>139</v>
      </c>
      <c r="E132" s="65"/>
      <c r="F132" s="57">
        <f>F133+F138</f>
        <v>27697681.73</v>
      </c>
    </row>
    <row r="133" spans="1:6" s="17" customFormat="1" ht="13.5">
      <c r="A133" s="50" t="s">
        <v>141</v>
      </c>
      <c r="B133" s="64" t="s">
        <v>7</v>
      </c>
      <c r="C133" s="64" t="s">
        <v>0</v>
      </c>
      <c r="D133" s="64" t="s">
        <v>243</v>
      </c>
      <c r="E133" s="64"/>
      <c r="F133" s="56">
        <f>F134+F136</f>
        <v>387849.68</v>
      </c>
    </row>
    <row r="134" spans="1:6" s="17" customFormat="1" ht="27.75">
      <c r="A134" s="46" t="s">
        <v>83</v>
      </c>
      <c r="B134" s="64" t="s">
        <v>7</v>
      </c>
      <c r="C134" s="64" t="s">
        <v>0</v>
      </c>
      <c r="D134" s="64" t="s">
        <v>243</v>
      </c>
      <c r="E134" s="64" t="s">
        <v>65</v>
      </c>
      <c r="F134" s="56">
        <f>F135</f>
        <v>248059.6</v>
      </c>
    </row>
    <row r="135" spans="1:6" s="17" customFormat="1" ht="45.75" customHeight="1">
      <c r="A135" s="53" t="s">
        <v>67</v>
      </c>
      <c r="B135" s="64" t="s">
        <v>7</v>
      </c>
      <c r="C135" s="64" t="s">
        <v>0</v>
      </c>
      <c r="D135" s="64" t="s">
        <v>243</v>
      </c>
      <c r="E135" s="64" t="s">
        <v>20</v>
      </c>
      <c r="F135" s="23">
        <v>248059.6</v>
      </c>
    </row>
    <row r="136" spans="1:6" s="17" customFormat="1" ht="13.5">
      <c r="A136" s="46" t="s">
        <v>69</v>
      </c>
      <c r="B136" s="64" t="s">
        <v>7</v>
      </c>
      <c r="C136" s="64" t="s">
        <v>0</v>
      </c>
      <c r="D136" s="64" t="s">
        <v>243</v>
      </c>
      <c r="E136" s="64" t="s">
        <v>68</v>
      </c>
      <c r="F136" s="56">
        <f>F137</f>
        <v>139790.08</v>
      </c>
    </row>
    <row r="137" spans="1:6" s="17" customFormat="1" ht="48" customHeight="1">
      <c r="A137" s="53" t="s">
        <v>143</v>
      </c>
      <c r="B137" s="64" t="s">
        <v>7</v>
      </c>
      <c r="C137" s="64" t="s">
        <v>0</v>
      </c>
      <c r="D137" s="64" t="s">
        <v>243</v>
      </c>
      <c r="E137" s="64" t="s">
        <v>136</v>
      </c>
      <c r="F137" s="23">
        <v>139790.08</v>
      </c>
    </row>
    <row r="138" spans="1:6" s="17" customFormat="1" ht="13.5">
      <c r="A138" s="50" t="s">
        <v>142</v>
      </c>
      <c r="B138" s="64" t="s">
        <v>7</v>
      </c>
      <c r="C138" s="64" t="s">
        <v>0</v>
      </c>
      <c r="D138" s="64" t="s">
        <v>244</v>
      </c>
      <c r="E138" s="64"/>
      <c r="F138" s="56">
        <f>F139+F143+F141</f>
        <v>27309832.05</v>
      </c>
    </row>
    <row r="139" spans="1:6" s="17" customFormat="1" ht="27.75">
      <c r="A139" s="46" t="s">
        <v>83</v>
      </c>
      <c r="B139" s="64" t="s">
        <v>7</v>
      </c>
      <c r="C139" s="64" t="s">
        <v>0</v>
      </c>
      <c r="D139" s="64" t="s">
        <v>244</v>
      </c>
      <c r="E139" s="64" t="s">
        <v>65</v>
      </c>
      <c r="F139" s="56">
        <f>F140</f>
        <v>1019214.42</v>
      </c>
    </row>
    <row r="140" spans="1:6" s="17" customFormat="1" ht="30.75" customHeight="1">
      <c r="A140" s="53" t="s">
        <v>67</v>
      </c>
      <c r="B140" s="64" t="s">
        <v>7</v>
      </c>
      <c r="C140" s="64" t="s">
        <v>0</v>
      </c>
      <c r="D140" s="64" t="s">
        <v>244</v>
      </c>
      <c r="E140" s="64" t="s">
        <v>20</v>
      </c>
      <c r="F140" s="23">
        <v>1019214.42</v>
      </c>
    </row>
    <row r="141" spans="1:6" s="17" customFormat="1" ht="27.75">
      <c r="A141" s="46" t="s">
        <v>223</v>
      </c>
      <c r="B141" s="64" t="s">
        <v>7</v>
      </c>
      <c r="C141" s="64" t="s">
        <v>0</v>
      </c>
      <c r="D141" s="64" t="s">
        <v>244</v>
      </c>
      <c r="E141" s="64" t="s">
        <v>222</v>
      </c>
      <c r="F141" s="56">
        <f>F142</f>
        <v>497693.14</v>
      </c>
    </row>
    <row r="142" spans="1:6" s="17" customFormat="1" ht="13.5">
      <c r="A142" s="53" t="s">
        <v>224</v>
      </c>
      <c r="B142" s="64" t="s">
        <v>7</v>
      </c>
      <c r="C142" s="64" t="s">
        <v>0</v>
      </c>
      <c r="D142" s="64" t="s">
        <v>244</v>
      </c>
      <c r="E142" s="64" t="s">
        <v>18</v>
      </c>
      <c r="F142" s="23">
        <v>497693.14</v>
      </c>
    </row>
    <row r="143" spans="1:6" s="17" customFormat="1" ht="13.5">
      <c r="A143" s="46" t="s">
        <v>69</v>
      </c>
      <c r="B143" s="64" t="s">
        <v>7</v>
      </c>
      <c r="C143" s="64" t="s">
        <v>0</v>
      </c>
      <c r="D143" s="64" t="s">
        <v>244</v>
      </c>
      <c r="E143" s="64" t="s">
        <v>68</v>
      </c>
      <c r="F143" s="56">
        <f>F144+F145</f>
        <v>25792924.49</v>
      </c>
    </row>
    <row r="144" spans="1:6" s="6" customFormat="1" ht="45" customHeight="1">
      <c r="A144" s="53" t="s">
        <v>143</v>
      </c>
      <c r="B144" s="65" t="s">
        <v>7</v>
      </c>
      <c r="C144" s="65" t="s">
        <v>0</v>
      </c>
      <c r="D144" s="65" t="s">
        <v>244</v>
      </c>
      <c r="E144" s="65" t="s">
        <v>136</v>
      </c>
      <c r="F144" s="60">
        <v>25772924.49</v>
      </c>
    </row>
    <row r="145" spans="1:6" s="6" customFormat="1" ht="13.5">
      <c r="A145" s="53" t="s">
        <v>71</v>
      </c>
      <c r="B145" s="65" t="s">
        <v>7</v>
      </c>
      <c r="C145" s="65" t="s">
        <v>0</v>
      </c>
      <c r="D145" s="65" t="s">
        <v>244</v>
      </c>
      <c r="E145" s="65" t="s">
        <v>70</v>
      </c>
      <c r="F145" s="60">
        <v>20000</v>
      </c>
    </row>
    <row r="146" spans="1:6" s="6" customFormat="1" ht="13.5">
      <c r="A146" s="45" t="s">
        <v>39</v>
      </c>
      <c r="B146" s="65" t="s">
        <v>7</v>
      </c>
      <c r="C146" s="65" t="s">
        <v>2</v>
      </c>
      <c r="D146" s="65"/>
      <c r="E146" s="65"/>
      <c r="F146" s="57">
        <f>F147</f>
        <v>12681367.49</v>
      </c>
    </row>
    <row r="147" spans="1:6" ht="27.75">
      <c r="A147" s="185" t="s">
        <v>238</v>
      </c>
      <c r="B147" s="65" t="s">
        <v>7</v>
      </c>
      <c r="C147" s="65" t="s">
        <v>2</v>
      </c>
      <c r="D147" s="65" t="s">
        <v>145</v>
      </c>
      <c r="E147" s="65"/>
      <c r="F147" s="57">
        <f>F148</f>
        <v>12681367.49</v>
      </c>
    </row>
    <row r="148" spans="1:6" ht="27.75">
      <c r="A148" s="184" t="s">
        <v>147</v>
      </c>
      <c r="B148" s="65" t="s">
        <v>7</v>
      </c>
      <c r="C148" s="65" t="s">
        <v>2</v>
      </c>
      <c r="D148" s="65" t="s">
        <v>146</v>
      </c>
      <c r="E148" s="65"/>
      <c r="F148" s="57">
        <f>F149+F154+F157+F160+F163</f>
        <v>12681367.49</v>
      </c>
    </row>
    <row r="149" spans="1:6" ht="13.5">
      <c r="A149" s="52" t="s">
        <v>144</v>
      </c>
      <c r="B149" s="65" t="s">
        <v>7</v>
      </c>
      <c r="C149" s="65" t="s">
        <v>2</v>
      </c>
      <c r="D149" s="65" t="s">
        <v>148</v>
      </c>
      <c r="E149" s="65"/>
      <c r="F149" s="58">
        <f>F150+F152</f>
        <v>4596490.460000001</v>
      </c>
    </row>
    <row r="150" spans="1:6" ht="27.75">
      <c r="A150" s="46" t="s">
        <v>83</v>
      </c>
      <c r="B150" s="65" t="s">
        <v>7</v>
      </c>
      <c r="C150" s="65" t="s">
        <v>2</v>
      </c>
      <c r="D150" s="65" t="s">
        <v>148</v>
      </c>
      <c r="E150" s="65" t="s">
        <v>65</v>
      </c>
      <c r="F150" s="58">
        <f>F151</f>
        <v>4595393.590000001</v>
      </c>
    </row>
    <row r="151" spans="1:6" s="33" customFormat="1" ht="30.75" customHeight="1">
      <c r="A151" s="53" t="s">
        <v>67</v>
      </c>
      <c r="B151" s="65" t="s">
        <v>7</v>
      </c>
      <c r="C151" s="65" t="s">
        <v>2</v>
      </c>
      <c r="D151" s="65" t="s">
        <v>148</v>
      </c>
      <c r="E151" s="65" t="s">
        <v>20</v>
      </c>
      <c r="F151" s="61">
        <f>2843405.23+1392310+359678.36</f>
        <v>4595393.590000001</v>
      </c>
    </row>
    <row r="152" spans="1:6" s="33" customFormat="1" ht="13.5">
      <c r="A152" s="46" t="s">
        <v>69</v>
      </c>
      <c r="B152" s="65" t="s">
        <v>7</v>
      </c>
      <c r="C152" s="65" t="s">
        <v>2</v>
      </c>
      <c r="D152" s="65" t="s">
        <v>148</v>
      </c>
      <c r="E152" s="65" t="s">
        <v>68</v>
      </c>
      <c r="F152" s="58">
        <f>F153</f>
        <v>1096.87</v>
      </c>
    </row>
    <row r="153" spans="1:6" s="33" customFormat="1" ht="13.5">
      <c r="A153" s="53" t="s">
        <v>71</v>
      </c>
      <c r="B153" s="65" t="s">
        <v>7</v>
      </c>
      <c r="C153" s="65" t="s">
        <v>2</v>
      </c>
      <c r="D153" s="65" t="s">
        <v>148</v>
      </c>
      <c r="E153" s="65" t="s">
        <v>70</v>
      </c>
      <c r="F153" s="61">
        <v>1096.87</v>
      </c>
    </row>
    <row r="154" spans="1:6" ht="27.75">
      <c r="A154" s="52" t="s">
        <v>150</v>
      </c>
      <c r="B154" s="65" t="s">
        <v>7</v>
      </c>
      <c r="C154" s="65" t="s">
        <v>2</v>
      </c>
      <c r="D154" s="65" t="s">
        <v>149</v>
      </c>
      <c r="E154" s="65"/>
      <c r="F154" s="58">
        <f>F155</f>
        <v>148134.22</v>
      </c>
    </row>
    <row r="155" spans="1:6" ht="27.75">
      <c r="A155" s="46" t="s">
        <v>83</v>
      </c>
      <c r="B155" s="65" t="s">
        <v>7</v>
      </c>
      <c r="C155" s="65" t="s">
        <v>2</v>
      </c>
      <c r="D155" s="65" t="s">
        <v>149</v>
      </c>
      <c r="E155" s="65" t="s">
        <v>65</v>
      </c>
      <c r="F155" s="58">
        <f>F156</f>
        <v>148134.22</v>
      </c>
    </row>
    <row r="156" spans="1:6" s="33" customFormat="1" ht="29.25" customHeight="1">
      <c r="A156" s="53" t="s">
        <v>67</v>
      </c>
      <c r="B156" s="65" t="s">
        <v>7</v>
      </c>
      <c r="C156" s="65" t="s">
        <v>2</v>
      </c>
      <c r="D156" s="65" t="s">
        <v>149</v>
      </c>
      <c r="E156" s="65" t="s">
        <v>20</v>
      </c>
      <c r="F156" s="61">
        <f>300000-151865.78</f>
        <v>148134.22</v>
      </c>
    </row>
    <row r="157" spans="1:6" s="17" customFormat="1" ht="13.5">
      <c r="A157" s="52" t="s">
        <v>152</v>
      </c>
      <c r="B157" s="66" t="s">
        <v>7</v>
      </c>
      <c r="C157" s="66" t="s">
        <v>2</v>
      </c>
      <c r="D157" s="66" t="s">
        <v>151</v>
      </c>
      <c r="E157" s="66"/>
      <c r="F157" s="59">
        <f>F158</f>
        <v>4738543.52</v>
      </c>
    </row>
    <row r="158" spans="1:6" s="17" customFormat="1" ht="27.75">
      <c r="A158" s="46" t="s">
        <v>83</v>
      </c>
      <c r="B158" s="66" t="s">
        <v>7</v>
      </c>
      <c r="C158" s="66" t="s">
        <v>2</v>
      </c>
      <c r="D158" s="66" t="s">
        <v>151</v>
      </c>
      <c r="E158" s="66" t="s">
        <v>65</v>
      </c>
      <c r="F158" s="59">
        <f>F159</f>
        <v>4738543.52</v>
      </c>
    </row>
    <row r="159" spans="1:6" s="18" customFormat="1" ht="32.25" customHeight="1">
      <c r="A159" s="53" t="s">
        <v>67</v>
      </c>
      <c r="B159" s="66" t="s">
        <v>7</v>
      </c>
      <c r="C159" s="66" t="s">
        <v>2</v>
      </c>
      <c r="D159" s="66" t="s">
        <v>151</v>
      </c>
      <c r="E159" s="66" t="s">
        <v>20</v>
      </c>
      <c r="F159" s="60">
        <f>2492452.15+2246091.37</f>
        <v>4738543.52</v>
      </c>
    </row>
    <row r="160" spans="1:6" ht="13.5">
      <c r="A160" s="52" t="s">
        <v>154</v>
      </c>
      <c r="B160" s="65" t="s">
        <v>7</v>
      </c>
      <c r="C160" s="65" t="s">
        <v>2</v>
      </c>
      <c r="D160" s="65" t="s">
        <v>153</v>
      </c>
      <c r="E160" s="65"/>
      <c r="F160" s="58">
        <f>F161</f>
        <v>1998611.65</v>
      </c>
    </row>
    <row r="161" spans="1:6" ht="27.75">
      <c r="A161" s="46" t="s">
        <v>83</v>
      </c>
      <c r="B161" s="65" t="s">
        <v>7</v>
      </c>
      <c r="C161" s="65" t="s">
        <v>2</v>
      </c>
      <c r="D161" s="65" t="s">
        <v>153</v>
      </c>
      <c r="E161" s="65" t="s">
        <v>65</v>
      </c>
      <c r="F161" s="58">
        <f>F162</f>
        <v>1998611.65</v>
      </c>
    </row>
    <row r="162" spans="1:6" s="33" customFormat="1" ht="30.75" customHeight="1">
      <c r="A162" s="53" t="s">
        <v>67</v>
      </c>
      <c r="B162" s="65" t="s">
        <v>7</v>
      </c>
      <c r="C162" s="65" t="s">
        <v>2</v>
      </c>
      <c r="D162" s="65" t="s">
        <v>153</v>
      </c>
      <c r="E162" s="65" t="s">
        <v>20</v>
      </c>
      <c r="F162" s="61">
        <v>1998611.65</v>
      </c>
    </row>
    <row r="163" spans="1:6" ht="13.5">
      <c r="A163" s="52" t="s">
        <v>156</v>
      </c>
      <c r="B163" s="65" t="s">
        <v>7</v>
      </c>
      <c r="C163" s="65" t="s">
        <v>2</v>
      </c>
      <c r="D163" s="65" t="s">
        <v>155</v>
      </c>
      <c r="E163" s="65"/>
      <c r="F163" s="58">
        <f>F164+F166</f>
        <v>1199587.64</v>
      </c>
    </row>
    <row r="164" spans="1:6" ht="27.75">
      <c r="A164" s="46" t="s">
        <v>83</v>
      </c>
      <c r="B164" s="65" t="s">
        <v>7</v>
      </c>
      <c r="C164" s="65" t="s">
        <v>2</v>
      </c>
      <c r="D164" s="65" t="s">
        <v>155</v>
      </c>
      <c r="E164" s="65" t="s">
        <v>65</v>
      </c>
      <c r="F164" s="58">
        <f>F165</f>
        <v>1164587.64</v>
      </c>
    </row>
    <row r="165" spans="1:6" ht="30" customHeight="1">
      <c r="A165" s="53" t="s">
        <v>67</v>
      </c>
      <c r="B165" s="65" t="s">
        <v>7</v>
      </c>
      <c r="C165" s="65" t="s">
        <v>2</v>
      </c>
      <c r="D165" s="65" t="s">
        <v>155</v>
      </c>
      <c r="E165" s="65" t="s">
        <v>20</v>
      </c>
      <c r="F165" s="61">
        <f>1219787.64-55200</f>
        <v>1164587.64</v>
      </c>
    </row>
    <row r="166" spans="1:6" ht="13.5">
      <c r="A166" s="46" t="s">
        <v>158</v>
      </c>
      <c r="B166" s="65" t="s">
        <v>7</v>
      </c>
      <c r="C166" s="65" t="s">
        <v>2</v>
      </c>
      <c r="D166" s="65" t="s">
        <v>155</v>
      </c>
      <c r="E166" s="65" t="s">
        <v>157</v>
      </c>
      <c r="F166" s="58">
        <f>F167</f>
        <v>35000</v>
      </c>
    </row>
    <row r="167" spans="1:6" ht="13.5">
      <c r="A167" s="53" t="s">
        <v>160</v>
      </c>
      <c r="B167" s="65" t="s">
        <v>7</v>
      </c>
      <c r="C167" s="65" t="s">
        <v>2</v>
      </c>
      <c r="D167" s="65" t="s">
        <v>155</v>
      </c>
      <c r="E167" s="65" t="s">
        <v>159</v>
      </c>
      <c r="F167" s="61">
        <v>35000</v>
      </c>
    </row>
    <row r="168" spans="1:6" s="34" customFormat="1" ht="13.5">
      <c r="A168" s="51" t="s">
        <v>543</v>
      </c>
      <c r="B168" s="68" t="s">
        <v>311</v>
      </c>
      <c r="C168" s="68"/>
      <c r="D168" s="68"/>
      <c r="E168" s="68"/>
      <c r="F168" s="55">
        <f>F169</f>
        <v>200000</v>
      </c>
    </row>
    <row r="169" spans="1:6" ht="27.75">
      <c r="A169" s="48" t="s">
        <v>312</v>
      </c>
      <c r="B169" s="65" t="s">
        <v>311</v>
      </c>
      <c r="C169" s="65" t="s">
        <v>2</v>
      </c>
      <c r="D169" s="65"/>
      <c r="E169" s="65"/>
      <c r="F169" s="20">
        <f>F170</f>
        <v>200000</v>
      </c>
    </row>
    <row r="170" spans="1:6" ht="13.5">
      <c r="A170" s="185" t="s">
        <v>314</v>
      </c>
      <c r="B170" s="65" t="s">
        <v>311</v>
      </c>
      <c r="C170" s="65" t="s">
        <v>2</v>
      </c>
      <c r="D170" s="65" t="s">
        <v>313</v>
      </c>
      <c r="E170" s="65"/>
      <c r="F170" s="20">
        <f>F171</f>
        <v>200000</v>
      </c>
    </row>
    <row r="171" spans="1:6" ht="13.5">
      <c r="A171" s="103" t="s">
        <v>316</v>
      </c>
      <c r="B171" s="65" t="s">
        <v>311</v>
      </c>
      <c r="C171" s="65" t="s">
        <v>2</v>
      </c>
      <c r="D171" s="65" t="s">
        <v>315</v>
      </c>
      <c r="E171" s="65"/>
      <c r="F171" s="58">
        <f>F172</f>
        <v>200000</v>
      </c>
    </row>
    <row r="172" spans="1:6" ht="27.75">
      <c r="A172" s="46" t="s">
        <v>83</v>
      </c>
      <c r="B172" s="65" t="s">
        <v>311</v>
      </c>
      <c r="C172" s="65" t="s">
        <v>2</v>
      </c>
      <c r="D172" s="65" t="s">
        <v>315</v>
      </c>
      <c r="E172" s="65" t="s">
        <v>65</v>
      </c>
      <c r="F172" s="58">
        <f>F173</f>
        <v>200000</v>
      </c>
    </row>
    <row r="173" spans="1:6" ht="42">
      <c r="A173" s="53" t="s">
        <v>67</v>
      </c>
      <c r="B173" s="65" t="s">
        <v>311</v>
      </c>
      <c r="C173" s="65" t="s">
        <v>2</v>
      </c>
      <c r="D173" s="65" t="s">
        <v>315</v>
      </c>
      <c r="E173" s="65" t="s">
        <v>20</v>
      </c>
      <c r="F173" s="61">
        <v>200000</v>
      </c>
    </row>
    <row r="174" spans="1:6" s="34" customFormat="1" ht="13.5">
      <c r="A174" s="51" t="s">
        <v>549</v>
      </c>
      <c r="B174" s="68" t="s">
        <v>15</v>
      </c>
      <c r="C174" s="68"/>
      <c r="D174" s="68"/>
      <c r="E174" s="68"/>
      <c r="F174" s="55">
        <f aca="true" t="shared" si="0" ref="F174:F179">F175</f>
        <v>97392.62</v>
      </c>
    </row>
    <row r="175" spans="1:6" s="6" customFormat="1" ht="13.5">
      <c r="A175" s="48" t="s">
        <v>41</v>
      </c>
      <c r="B175" s="66" t="s">
        <v>15</v>
      </c>
      <c r="C175" s="66" t="s">
        <v>15</v>
      </c>
      <c r="D175" s="66"/>
      <c r="E175" s="66"/>
      <c r="F175" s="20">
        <f t="shared" si="0"/>
        <v>97392.62</v>
      </c>
    </row>
    <row r="176" spans="1:6" s="6" customFormat="1" ht="27.75">
      <c r="A176" s="185" t="s">
        <v>271</v>
      </c>
      <c r="B176" s="66" t="s">
        <v>15</v>
      </c>
      <c r="C176" s="66" t="s">
        <v>15</v>
      </c>
      <c r="D176" s="66" t="s">
        <v>161</v>
      </c>
      <c r="E176" s="70"/>
      <c r="F176" s="20">
        <f t="shared" si="0"/>
        <v>97392.62</v>
      </c>
    </row>
    <row r="177" spans="1:6" s="6" customFormat="1" ht="27.75">
      <c r="A177" s="184" t="s">
        <v>273</v>
      </c>
      <c r="B177" s="66" t="s">
        <v>15</v>
      </c>
      <c r="C177" s="66" t="s">
        <v>15</v>
      </c>
      <c r="D177" s="66" t="s">
        <v>162</v>
      </c>
      <c r="E177" s="70"/>
      <c r="F177" s="20">
        <f t="shared" si="0"/>
        <v>97392.62</v>
      </c>
    </row>
    <row r="178" spans="1:6" s="6" customFormat="1" ht="13.5">
      <c r="A178" s="187" t="s">
        <v>164</v>
      </c>
      <c r="B178" s="66" t="s">
        <v>15</v>
      </c>
      <c r="C178" s="66" t="s">
        <v>15</v>
      </c>
      <c r="D178" s="66" t="s">
        <v>163</v>
      </c>
      <c r="E178" s="70"/>
      <c r="F178" s="59">
        <f t="shared" si="0"/>
        <v>97392.62</v>
      </c>
    </row>
    <row r="179" spans="1:6" s="6" customFormat="1" ht="13.5">
      <c r="A179" s="46" t="s">
        <v>197</v>
      </c>
      <c r="B179" s="66" t="s">
        <v>15</v>
      </c>
      <c r="C179" s="66" t="s">
        <v>15</v>
      </c>
      <c r="D179" s="66" t="s">
        <v>163</v>
      </c>
      <c r="E179" s="65" t="s">
        <v>100</v>
      </c>
      <c r="F179" s="58">
        <f t="shared" si="0"/>
        <v>97392.62</v>
      </c>
    </row>
    <row r="180" spans="1:6" s="6" customFormat="1" ht="13.5">
      <c r="A180" s="53" t="s">
        <v>21</v>
      </c>
      <c r="B180" s="66" t="s">
        <v>15</v>
      </c>
      <c r="C180" s="66" t="s">
        <v>15</v>
      </c>
      <c r="D180" s="66" t="s">
        <v>163</v>
      </c>
      <c r="E180" s="65" t="s">
        <v>198</v>
      </c>
      <c r="F180" s="60">
        <v>97392.62</v>
      </c>
    </row>
    <row r="181" spans="1:6" s="34" customFormat="1" ht="13.5">
      <c r="A181" s="51" t="s">
        <v>550</v>
      </c>
      <c r="B181" s="68" t="s">
        <v>3</v>
      </c>
      <c r="C181" s="68"/>
      <c r="D181" s="71"/>
      <c r="E181" s="71"/>
      <c r="F181" s="55">
        <f>F182</f>
        <v>11086520.11</v>
      </c>
    </row>
    <row r="182" spans="1:6" s="6" customFormat="1" ht="13.5">
      <c r="A182" s="48" t="s">
        <v>165</v>
      </c>
      <c r="B182" s="66" t="s">
        <v>3</v>
      </c>
      <c r="C182" s="66" t="s">
        <v>1</v>
      </c>
      <c r="D182" s="70"/>
      <c r="E182" s="70"/>
      <c r="F182" s="20">
        <f>F188+F183</f>
        <v>11086520.11</v>
      </c>
    </row>
    <row r="183" spans="1:6" s="6" customFormat="1" ht="42">
      <c r="A183" s="185" t="s">
        <v>270</v>
      </c>
      <c r="B183" s="66" t="s">
        <v>3</v>
      </c>
      <c r="C183" s="66" t="s">
        <v>1</v>
      </c>
      <c r="D183" s="70" t="s">
        <v>180</v>
      </c>
      <c r="E183" s="70"/>
      <c r="F183" s="59">
        <f>F184</f>
        <v>150000</v>
      </c>
    </row>
    <row r="184" spans="1:6" s="6" customFormat="1" ht="41.25" customHeight="1">
      <c r="A184" s="184" t="s">
        <v>182</v>
      </c>
      <c r="B184" s="66" t="s">
        <v>3</v>
      </c>
      <c r="C184" s="66" t="s">
        <v>1</v>
      </c>
      <c r="D184" s="70" t="s">
        <v>181</v>
      </c>
      <c r="E184" s="70"/>
      <c r="F184" s="59">
        <f>F185</f>
        <v>150000</v>
      </c>
    </row>
    <row r="185" spans="1:6" s="6" customFormat="1" ht="27.75">
      <c r="A185" s="187" t="s">
        <v>225</v>
      </c>
      <c r="B185" s="66" t="s">
        <v>3</v>
      </c>
      <c r="C185" s="66" t="s">
        <v>1</v>
      </c>
      <c r="D185" s="70" t="s">
        <v>185</v>
      </c>
      <c r="E185" s="70"/>
      <c r="F185" s="59">
        <f>F186</f>
        <v>150000</v>
      </c>
    </row>
    <row r="186" spans="1:6" s="6" customFormat="1" ht="27.75">
      <c r="A186" s="46" t="s">
        <v>66</v>
      </c>
      <c r="B186" s="66" t="s">
        <v>3</v>
      </c>
      <c r="C186" s="66" t="s">
        <v>1</v>
      </c>
      <c r="D186" s="70" t="s">
        <v>185</v>
      </c>
      <c r="E186" s="70" t="s">
        <v>65</v>
      </c>
      <c r="F186" s="59">
        <f>F187</f>
        <v>150000</v>
      </c>
    </row>
    <row r="187" spans="1:6" s="6" customFormat="1" ht="42">
      <c r="A187" s="53" t="s">
        <v>67</v>
      </c>
      <c r="B187" s="66" t="s">
        <v>3</v>
      </c>
      <c r="C187" s="66" t="s">
        <v>1</v>
      </c>
      <c r="D187" s="70" t="s">
        <v>185</v>
      </c>
      <c r="E187" s="70" t="s">
        <v>20</v>
      </c>
      <c r="F187" s="60">
        <v>150000</v>
      </c>
    </row>
    <row r="188" spans="1:6" s="6" customFormat="1" ht="27.75">
      <c r="A188" s="185" t="s">
        <v>167</v>
      </c>
      <c r="B188" s="66" t="s">
        <v>3</v>
      </c>
      <c r="C188" s="66" t="s">
        <v>1</v>
      </c>
      <c r="D188" s="66" t="s">
        <v>166</v>
      </c>
      <c r="E188" s="66"/>
      <c r="F188" s="20">
        <f>F189+F198</f>
        <v>10936520.11</v>
      </c>
    </row>
    <row r="189" spans="1:6" s="6" customFormat="1" ht="42">
      <c r="A189" s="75" t="s">
        <v>169</v>
      </c>
      <c r="B189" s="76" t="s">
        <v>3</v>
      </c>
      <c r="C189" s="76" t="s">
        <v>1</v>
      </c>
      <c r="D189" s="76" t="s">
        <v>168</v>
      </c>
      <c r="E189" s="76"/>
      <c r="F189" s="20">
        <f>F190</f>
        <v>9801193.83</v>
      </c>
    </row>
    <row r="190" spans="1:6" s="6" customFormat="1" ht="27.75">
      <c r="A190" s="184" t="s">
        <v>171</v>
      </c>
      <c r="B190" s="66" t="s">
        <v>3</v>
      </c>
      <c r="C190" s="66" t="s">
        <v>1</v>
      </c>
      <c r="D190" s="66" t="s">
        <v>170</v>
      </c>
      <c r="E190" s="66"/>
      <c r="F190" s="59">
        <f>F191</f>
        <v>9801193.83</v>
      </c>
    </row>
    <row r="191" spans="1:6" s="6" customFormat="1" ht="27.75">
      <c r="A191" s="187" t="s">
        <v>173</v>
      </c>
      <c r="B191" s="66" t="s">
        <v>3</v>
      </c>
      <c r="C191" s="66" t="s">
        <v>1</v>
      </c>
      <c r="D191" s="66" t="s">
        <v>172</v>
      </c>
      <c r="E191" s="66"/>
      <c r="F191" s="59">
        <f>F192+F194+F196</f>
        <v>9801193.83</v>
      </c>
    </row>
    <row r="192" spans="1:6" s="6" customFormat="1" ht="69.75">
      <c r="A192" s="46" t="s">
        <v>277</v>
      </c>
      <c r="B192" s="66" t="s">
        <v>3</v>
      </c>
      <c r="C192" s="66" t="s">
        <v>1</v>
      </c>
      <c r="D192" s="66" t="s">
        <v>172</v>
      </c>
      <c r="E192" s="66" t="s">
        <v>19</v>
      </c>
      <c r="F192" s="59">
        <f>F193</f>
        <v>8051328.68</v>
      </c>
    </row>
    <row r="193" spans="1:6" s="6" customFormat="1" ht="19.5" customHeight="1">
      <c r="A193" s="53" t="s">
        <v>174</v>
      </c>
      <c r="B193" s="66" t="s">
        <v>3</v>
      </c>
      <c r="C193" s="66" t="s">
        <v>1</v>
      </c>
      <c r="D193" s="66" t="s">
        <v>172</v>
      </c>
      <c r="E193" s="66" t="s">
        <v>8</v>
      </c>
      <c r="F193" s="60">
        <v>8051328.68</v>
      </c>
    </row>
    <row r="194" spans="1:6" s="6" customFormat="1" ht="27.75">
      <c r="A194" s="46" t="s">
        <v>83</v>
      </c>
      <c r="B194" s="66" t="s">
        <v>3</v>
      </c>
      <c r="C194" s="66" t="s">
        <v>1</v>
      </c>
      <c r="D194" s="66" t="s">
        <v>172</v>
      </c>
      <c r="E194" s="66" t="s">
        <v>65</v>
      </c>
      <c r="F194" s="59">
        <f>F195</f>
        <v>1735490.0699999998</v>
      </c>
    </row>
    <row r="195" spans="1:6" s="6" customFormat="1" ht="31.5" customHeight="1">
      <c r="A195" s="53" t="s">
        <v>67</v>
      </c>
      <c r="B195" s="66" t="s">
        <v>3</v>
      </c>
      <c r="C195" s="66" t="s">
        <v>1</v>
      </c>
      <c r="D195" s="66" t="s">
        <v>172</v>
      </c>
      <c r="E195" s="66" t="s">
        <v>20</v>
      </c>
      <c r="F195" s="60">
        <f>2063275.14-327785.07</f>
        <v>1735490.0699999998</v>
      </c>
    </row>
    <row r="196" spans="1:6" s="6" customFormat="1" ht="13.5">
      <c r="A196" s="46" t="s">
        <v>69</v>
      </c>
      <c r="B196" s="66" t="s">
        <v>3</v>
      </c>
      <c r="C196" s="66" t="s">
        <v>1</v>
      </c>
      <c r="D196" s="66" t="s">
        <v>172</v>
      </c>
      <c r="E196" s="66" t="s">
        <v>68</v>
      </c>
      <c r="F196" s="59">
        <f>F197</f>
        <v>14375.08</v>
      </c>
    </row>
    <row r="197" spans="1:6" s="6" customFormat="1" ht="13.5">
      <c r="A197" s="53" t="s">
        <v>71</v>
      </c>
      <c r="B197" s="66" t="s">
        <v>3</v>
      </c>
      <c r="C197" s="66" t="s">
        <v>1</v>
      </c>
      <c r="D197" s="66" t="s">
        <v>172</v>
      </c>
      <c r="E197" s="66" t="s">
        <v>70</v>
      </c>
      <c r="F197" s="60">
        <v>14375.08</v>
      </c>
    </row>
    <row r="198" spans="1:6" s="6" customFormat="1" ht="42">
      <c r="A198" s="75" t="s">
        <v>176</v>
      </c>
      <c r="B198" s="76" t="s">
        <v>3</v>
      </c>
      <c r="C198" s="76" t="s">
        <v>1</v>
      </c>
      <c r="D198" s="76" t="s">
        <v>175</v>
      </c>
      <c r="E198" s="66"/>
      <c r="F198" s="20">
        <f>F199</f>
        <v>1135326.28</v>
      </c>
    </row>
    <row r="199" spans="1:6" s="6" customFormat="1" ht="27.75">
      <c r="A199" s="184" t="s">
        <v>178</v>
      </c>
      <c r="B199" s="66" t="s">
        <v>3</v>
      </c>
      <c r="C199" s="66" t="s">
        <v>1</v>
      </c>
      <c r="D199" s="66" t="s">
        <v>177</v>
      </c>
      <c r="E199" s="66"/>
      <c r="F199" s="59">
        <f>F200</f>
        <v>1135326.28</v>
      </c>
    </row>
    <row r="200" spans="1:6" s="6" customFormat="1" ht="27.75">
      <c r="A200" s="187" t="s">
        <v>173</v>
      </c>
      <c r="B200" s="66" t="s">
        <v>3</v>
      </c>
      <c r="C200" s="66" t="s">
        <v>1</v>
      </c>
      <c r="D200" s="66" t="s">
        <v>179</v>
      </c>
      <c r="E200" s="66"/>
      <c r="F200" s="59">
        <f>F201+F203</f>
        <v>1135326.28</v>
      </c>
    </row>
    <row r="201" spans="1:6" s="6" customFormat="1" ht="69.75">
      <c r="A201" s="46" t="s">
        <v>277</v>
      </c>
      <c r="B201" s="66" t="s">
        <v>3</v>
      </c>
      <c r="C201" s="66" t="s">
        <v>1</v>
      </c>
      <c r="D201" s="66" t="s">
        <v>179</v>
      </c>
      <c r="E201" s="65" t="s">
        <v>19</v>
      </c>
      <c r="F201" s="58">
        <f>F202</f>
        <v>1035323</v>
      </c>
    </row>
    <row r="202" spans="1:6" s="6" customFormat="1" ht="18" customHeight="1">
      <c r="A202" s="53" t="s">
        <v>174</v>
      </c>
      <c r="B202" s="66" t="s">
        <v>3</v>
      </c>
      <c r="C202" s="66" t="s">
        <v>1</v>
      </c>
      <c r="D202" s="66" t="s">
        <v>179</v>
      </c>
      <c r="E202" s="66" t="s">
        <v>8</v>
      </c>
      <c r="F202" s="60">
        <v>1035323</v>
      </c>
    </row>
    <row r="203" spans="1:6" s="6" customFormat="1" ht="27.75">
      <c r="A203" s="46" t="s">
        <v>83</v>
      </c>
      <c r="B203" s="66" t="s">
        <v>3</v>
      </c>
      <c r="C203" s="66" t="s">
        <v>1</v>
      </c>
      <c r="D203" s="66" t="s">
        <v>179</v>
      </c>
      <c r="E203" s="65" t="s">
        <v>65</v>
      </c>
      <c r="F203" s="58">
        <f>F204</f>
        <v>100003.28</v>
      </c>
    </row>
    <row r="204" spans="1:6" s="6" customFormat="1" ht="46.5" customHeight="1">
      <c r="A204" s="53" t="s">
        <v>67</v>
      </c>
      <c r="B204" s="66" t="s">
        <v>3</v>
      </c>
      <c r="C204" s="66" t="s">
        <v>1</v>
      </c>
      <c r="D204" s="66" t="s">
        <v>179</v>
      </c>
      <c r="E204" s="66" t="s">
        <v>20</v>
      </c>
      <c r="F204" s="60">
        <v>100003.28</v>
      </c>
    </row>
    <row r="205" spans="1:6" s="34" customFormat="1" ht="13.5">
      <c r="A205" s="51" t="s">
        <v>551</v>
      </c>
      <c r="B205" s="68" t="s">
        <v>6</v>
      </c>
      <c r="C205" s="68"/>
      <c r="D205" s="71"/>
      <c r="E205" s="71"/>
      <c r="F205" s="55">
        <f>F206</f>
        <v>1525325.73</v>
      </c>
    </row>
    <row r="206" spans="1:6" s="6" customFormat="1" ht="13.5">
      <c r="A206" s="49" t="s">
        <v>45</v>
      </c>
      <c r="B206" s="66" t="s">
        <v>6</v>
      </c>
      <c r="C206" s="66" t="s">
        <v>2</v>
      </c>
      <c r="D206" s="70"/>
      <c r="E206" s="70"/>
      <c r="F206" s="20">
        <f>F207+F222+F217</f>
        <v>1525325.73</v>
      </c>
    </row>
    <row r="207" spans="1:6" s="6" customFormat="1" ht="42">
      <c r="A207" s="185" t="s">
        <v>270</v>
      </c>
      <c r="B207" s="66" t="s">
        <v>6</v>
      </c>
      <c r="C207" s="66" t="s">
        <v>2</v>
      </c>
      <c r="D207" s="66" t="s">
        <v>180</v>
      </c>
      <c r="E207" s="70"/>
      <c r="F207" s="20">
        <f>F208</f>
        <v>1234204.96</v>
      </c>
    </row>
    <row r="208" spans="1:6" s="6" customFormat="1" ht="34.5" customHeight="1">
      <c r="A208" s="184" t="s">
        <v>182</v>
      </c>
      <c r="B208" s="66" t="s">
        <v>6</v>
      </c>
      <c r="C208" s="66" t="s">
        <v>2</v>
      </c>
      <c r="D208" s="66" t="s">
        <v>181</v>
      </c>
      <c r="E208" s="70"/>
      <c r="F208" s="20">
        <f>F209+F214</f>
        <v>1234204.96</v>
      </c>
    </row>
    <row r="209" spans="1:6" s="6" customFormat="1" ht="27.75">
      <c r="A209" s="187" t="s">
        <v>184</v>
      </c>
      <c r="B209" s="66" t="s">
        <v>6</v>
      </c>
      <c r="C209" s="66" t="s">
        <v>2</v>
      </c>
      <c r="D209" s="66" t="s">
        <v>183</v>
      </c>
      <c r="E209" s="70"/>
      <c r="F209" s="59">
        <f>F210+F212</f>
        <v>832087.12</v>
      </c>
    </row>
    <row r="210" spans="1:6" s="17" customFormat="1" ht="13.5">
      <c r="A210" s="46" t="s">
        <v>158</v>
      </c>
      <c r="B210" s="64" t="s">
        <v>6</v>
      </c>
      <c r="C210" s="64" t="s">
        <v>2</v>
      </c>
      <c r="D210" s="64" t="s">
        <v>183</v>
      </c>
      <c r="E210" s="64" t="s">
        <v>157</v>
      </c>
      <c r="F210" s="56">
        <f>F211</f>
        <v>562000</v>
      </c>
    </row>
    <row r="211" spans="1:6" s="17" customFormat="1" ht="13.5">
      <c r="A211" s="53" t="s">
        <v>160</v>
      </c>
      <c r="B211" s="64" t="s">
        <v>6</v>
      </c>
      <c r="C211" s="64" t="s">
        <v>2</v>
      </c>
      <c r="D211" s="64" t="s">
        <v>183</v>
      </c>
      <c r="E211" s="64" t="s">
        <v>159</v>
      </c>
      <c r="F211" s="23">
        <v>562000</v>
      </c>
    </row>
    <row r="212" spans="1:6" s="17" customFormat="1" ht="13.5">
      <c r="A212" s="46" t="s">
        <v>69</v>
      </c>
      <c r="B212" s="64" t="s">
        <v>6</v>
      </c>
      <c r="C212" s="64" t="s">
        <v>2</v>
      </c>
      <c r="D212" s="64" t="s">
        <v>183</v>
      </c>
      <c r="E212" s="64" t="s">
        <v>68</v>
      </c>
      <c r="F212" s="56">
        <f>F213</f>
        <v>270087.12</v>
      </c>
    </row>
    <row r="213" spans="1:6" s="17" customFormat="1" ht="13.5">
      <c r="A213" s="53" t="s">
        <v>227</v>
      </c>
      <c r="B213" s="64" t="s">
        <v>6</v>
      </c>
      <c r="C213" s="64" t="s">
        <v>2</v>
      </c>
      <c r="D213" s="64" t="s">
        <v>183</v>
      </c>
      <c r="E213" s="64" t="s">
        <v>226</v>
      </c>
      <c r="F213" s="23">
        <v>270087.12</v>
      </c>
    </row>
    <row r="214" spans="1:6" s="17" customFormat="1" ht="27.75">
      <c r="A214" s="52" t="s">
        <v>186</v>
      </c>
      <c r="B214" s="66" t="s">
        <v>6</v>
      </c>
      <c r="C214" s="66" t="s">
        <v>2</v>
      </c>
      <c r="D214" s="66" t="s">
        <v>185</v>
      </c>
      <c r="E214" s="66"/>
      <c r="F214" s="59">
        <f>F215</f>
        <v>402117.84</v>
      </c>
    </row>
    <row r="215" spans="1:6" s="17" customFormat="1" ht="27.75">
      <c r="A215" s="46" t="s">
        <v>83</v>
      </c>
      <c r="B215" s="66" t="s">
        <v>6</v>
      </c>
      <c r="C215" s="66" t="s">
        <v>2</v>
      </c>
      <c r="D215" s="66" t="s">
        <v>185</v>
      </c>
      <c r="E215" s="66" t="s">
        <v>65</v>
      </c>
      <c r="F215" s="59">
        <f>F216</f>
        <v>402117.84</v>
      </c>
    </row>
    <row r="216" spans="1:6" s="17" customFormat="1" ht="32.25" customHeight="1">
      <c r="A216" s="53" t="s">
        <v>67</v>
      </c>
      <c r="B216" s="66" t="s">
        <v>6</v>
      </c>
      <c r="C216" s="66" t="s">
        <v>2</v>
      </c>
      <c r="D216" s="66" t="s">
        <v>185</v>
      </c>
      <c r="E216" s="66" t="s">
        <v>20</v>
      </c>
      <c r="F216" s="60">
        <v>402117.84</v>
      </c>
    </row>
    <row r="217" spans="1:6" s="6" customFormat="1" ht="13.5">
      <c r="A217" s="185" t="s">
        <v>188</v>
      </c>
      <c r="B217" s="66" t="s">
        <v>6</v>
      </c>
      <c r="C217" s="66" t="s">
        <v>2</v>
      </c>
      <c r="D217" s="66" t="s">
        <v>187</v>
      </c>
      <c r="E217" s="66"/>
      <c r="F217" s="20">
        <f>F218</f>
        <v>197120.77</v>
      </c>
    </row>
    <row r="218" spans="1:6" s="6" customFormat="1" ht="42">
      <c r="A218" s="184" t="s">
        <v>190</v>
      </c>
      <c r="B218" s="66" t="s">
        <v>6</v>
      </c>
      <c r="C218" s="66" t="s">
        <v>2</v>
      </c>
      <c r="D218" s="66" t="s">
        <v>189</v>
      </c>
      <c r="E218" s="66"/>
      <c r="F218" s="20">
        <f>F219</f>
        <v>197120.77</v>
      </c>
    </row>
    <row r="219" spans="1:6" s="6" customFormat="1" ht="42">
      <c r="A219" s="52" t="s">
        <v>192</v>
      </c>
      <c r="B219" s="66" t="s">
        <v>6</v>
      </c>
      <c r="C219" s="66" t="s">
        <v>2</v>
      </c>
      <c r="D219" s="66" t="s">
        <v>191</v>
      </c>
      <c r="E219" s="66"/>
      <c r="F219" s="59">
        <f>F220</f>
        <v>197120.77</v>
      </c>
    </row>
    <row r="220" spans="1:6" s="6" customFormat="1" ht="27.75">
      <c r="A220" s="46" t="s">
        <v>83</v>
      </c>
      <c r="B220" s="66" t="s">
        <v>6</v>
      </c>
      <c r="C220" s="66" t="s">
        <v>2</v>
      </c>
      <c r="D220" s="66" t="s">
        <v>191</v>
      </c>
      <c r="E220" s="66" t="s">
        <v>65</v>
      </c>
      <c r="F220" s="59">
        <f>F221</f>
        <v>197120.77</v>
      </c>
    </row>
    <row r="221" spans="1:6" s="6" customFormat="1" ht="33" customHeight="1">
      <c r="A221" s="53" t="s">
        <v>67</v>
      </c>
      <c r="B221" s="66" t="s">
        <v>6</v>
      </c>
      <c r="C221" s="66" t="s">
        <v>2</v>
      </c>
      <c r="D221" s="66" t="s">
        <v>191</v>
      </c>
      <c r="E221" s="66" t="s">
        <v>20</v>
      </c>
      <c r="F221" s="60">
        <v>197120.77</v>
      </c>
    </row>
    <row r="222" spans="1:6" s="6" customFormat="1" ht="13.5">
      <c r="A222" s="185" t="s">
        <v>194</v>
      </c>
      <c r="B222" s="66" t="s">
        <v>6</v>
      </c>
      <c r="C222" s="66" t="s">
        <v>2</v>
      </c>
      <c r="D222" s="66" t="s">
        <v>193</v>
      </c>
      <c r="E222" s="66"/>
      <c r="F222" s="20">
        <f>F223</f>
        <v>94000</v>
      </c>
    </row>
    <row r="223" spans="1:6" s="35" customFormat="1" ht="111.75">
      <c r="A223" s="52" t="s">
        <v>196</v>
      </c>
      <c r="B223" s="66" t="s">
        <v>6</v>
      </c>
      <c r="C223" s="66" t="s">
        <v>2</v>
      </c>
      <c r="D223" s="66" t="s">
        <v>195</v>
      </c>
      <c r="E223" s="72"/>
      <c r="F223" s="62">
        <f>F224</f>
        <v>94000</v>
      </c>
    </row>
    <row r="224" spans="1:6" s="36" customFormat="1" ht="13.5">
      <c r="A224" s="46" t="s">
        <v>197</v>
      </c>
      <c r="B224" s="66" t="s">
        <v>6</v>
      </c>
      <c r="C224" s="66" t="s">
        <v>2</v>
      </c>
      <c r="D224" s="66" t="s">
        <v>195</v>
      </c>
      <c r="E224" s="72" t="s">
        <v>100</v>
      </c>
      <c r="F224" s="62">
        <f>F225</f>
        <v>94000</v>
      </c>
    </row>
    <row r="225" spans="1:6" s="6" customFormat="1" ht="13.5">
      <c r="A225" s="53" t="s">
        <v>21</v>
      </c>
      <c r="B225" s="66" t="s">
        <v>6</v>
      </c>
      <c r="C225" s="66" t="s">
        <v>2</v>
      </c>
      <c r="D225" s="66" t="s">
        <v>195</v>
      </c>
      <c r="E225" s="66" t="s">
        <v>198</v>
      </c>
      <c r="F225" s="60">
        <v>94000</v>
      </c>
    </row>
    <row r="226" spans="1:6" s="34" customFormat="1" ht="13.5">
      <c r="A226" s="51" t="s">
        <v>552</v>
      </c>
      <c r="B226" s="68" t="s">
        <v>14</v>
      </c>
      <c r="C226" s="68"/>
      <c r="D226" s="71"/>
      <c r="E226" s="71"/>
      <c r="F226" s="55">
        <f>F227</f>
        <v>8652664.679999998</v>
      </c>
    </row>
    <row r="227" spans="1:6" s="6" customFormat="1" ht="13.5">
      <c r="A227" s="48" t="s">
        <v>199</v>
      </c>
      <c r="B227" s="66" t="s">
        <v>14</v>
      </c>
      <c r="C227" s="66" t="s">
        <v>1</v>
      </c>
      <c r="D227" s="70"/>
      <c r="E227" s="70"/>
      <c r="F227" s="20">
        <f>F228</f>
        <v>8652664.679999998</v>
      </c>
    </row>
    <row r="228" spans="1:6" s="6" customFormat="1" ht="42">
      <c r="A228" s="185" t="s">
        <v>237</v>
      </c>
      <c r="B228" s="66" t="s">
        <v>14</v>
      </c>
      <c r="C228" s="66" t="s">
        <v>1</v>
      </c>
      <c r="D228" s="66" t="s">
        <v>200</v>
      </c>
      <c r="E228" s="66"/>
      <c r="F228" s="20">
        <f>F229</f>
        <v>8652664.679999998</v>
      </c>
    </row>
    <row r="229" spans="1:6" s="6" customFormat="1" ht="42">
      <c r="A229" s="184" t="s">
        <v>202</v>
      </c>
      <c r="B229" s="66" t="s">
        <v>14</v>
      </c>
      <c r="C229" s="66" t="s">
        <v>1</v>
      </c>
      <c r="D229" s="66" t="s">
        <v>201</v>
      </c>
      <c r="E229" s="66"/>
      <c r="F229" s="59">
        <f>F230</f>
        <v>8652664.679999998</v>
      </c>
    </row>
    <row r="230" spans="1:6" s="6" customFormat="1" ht="27.75">
      <c r="A230" s="52" t="s">
        <v>173</v>
      </c>
      <c r="B230" s="66" t="s">
        <v>14</v>
      </c>
      <c r="C230" s="66" t="s">
        <v>1</v>
      </c>
      <c r="D230" s="66" t="s">
        <v>203</v>
      </c>
      <c r="E230" s="66"/>
      <c r="F230" s="59">
        <f>F231+F233+F235</f>
        <v>8652664.679999998</v>
      </c>
    </row>
    <row r="231" spans="1:6" s="6" customFormat="1" ht="69.75">
      <c r="A231" s="46" t="s">
        <v>277</v>
      </c>
      <c r="B231" s="66" t="s">
        <v>14</v>
      </c>
      <c r="C231" s="66" t="s">
        <v>1</v>
      </c>
      <c r="D231" s="66" t="s">
        <v>203</v>
      </c>
      <c r="E231" s="65" t="s">
        <v>19</v>
      </c>
      <c r="F231" s="58">
        <f>F232</f>
        <v>6934807.81</v>
      </c>
    </row>
    <row r="232" spans="1:6" s="6" customFormat="1" ht="18" customHeight="1">
      <c r="A232" s="53" t="s">
        <v>174</v>
      </c>
      <c r="B232" s="66" t="s">
        <v>14</v>
      </c>
      <c r="C232" s="66" t="s">
        <v>1</v>
      </c>
      <c r="D232" s="66" t="s">
        <v>203</v>
      </c>
      <c r="E232" s="66" t="s">
        <v>8</v>
      </c>
      <c r="F232" s="60">
        <v>6934807.81</v>
      </c>
    </row>
    <row r="233" spans="1:6" s="6" customFormat="1" ht="27.75">
      <c r="A233" s="46" t="s">
        <v>83</v>
      </c>
      <c r="B233" s="66" t="s">
        <v>14</v>
      </c>
      <c r="C233" s="66" t="s">
        <v>1</v>
      </c>
      <c r="D233" s="66" t="s">
        <v>203</v>
      </c>
      <c r="E233" s="65" t="s">
        <v>65</v>
      </c>
      <c r="F233" s="58">
        <f>F234</f>
        <v>1707433</v>
      </c>
    </row>
    <row r="234" spans="1:6" s="6" customFormat="1" ht="32.25" customHeight="1">
      <c r="A234" s="53" t="s">
        <v>67</v>
      </c>
      <c r="B234" s="66" t="s">
        <v>14</v>
      </c>
      <c r="C234" s="66" t="s">
        <v>1</v>
      </c>
      <c r="D234" s="66" t="s">
        <v>203</v>
      </c>
      <c r="E234" s="66" t="s">
        <v>20</v>
      </c>
      <c r="F234" s="60">
        <v>1707433</v>
      </c>
    </row>
    <row r="235" spans="1:6" s="6" customFormat="1" ht="13.5">
      <c r="A235" s="46" t="s">
        <v>69</v>
      </c>
      <c r="B235" s="66" t="s">
        <v>14</v>
      </c>
      <c r="C235" s="66" t="s">
        <v>1</v>
      </c>
      <c r="D235" s="66" t="s">
        <v>203</v>
      </c>
      <c r="E235" s="65" t="s">
        <v>68</v>
      </c>
      <c r="F235" s="58">
        <f>F236</f>
        <v>10423.87</v>
      </c>
    </row>
    <row r="236" spans="1:6" s="6" customFormat="1" ht="13.5">
      <c r="A236" s="53" t="s">
        <v>71</v>
      </c>
      <c r="B236" s="66" t="s">
        <v>14</v>
      </c>
      <c r="C236" s="66" t="s">
        <v>1</v>
      </c>
      <c r="D236" s="66" t="s">
        <v>203</v>
      </c>
      <c r="E236" s="66" t="s">
        <v>70</v>
      </c>
      <c r="F236" s="60">
        <v>10423.87</v>
      </c>
    </row>
    <row r="237" spans="1:6" s="34" customFormat="1" ht="13.5">
      <c r="A237" s="51" t="s">
        <v>553</v>
      </c>
      <c r="B237" s="68" t="s">
        <v>34</v>
      </c>
      <c r="C237" s="68"/>
      <c r="D237" s="68"/>
      <c r="E237" s="68"/>
      <c r="F237" s="55">
        <f>F238</f>
        <v>2472966</v>
      </c>
    </row>
    <row r="238" spans="1:6" s="6" customFormat="1" ht="13.5">
      <c r="A238" s="48" t="s">
        <v>204</v>
      </c>
      <c r="B238" s="66" t="s">
        <v>34</v>
      </c>
      <c r="C238" s="66" t="s">
        <v>0</v>
      </c>
      <c r="D238" s="66"/>
      <c r="E238" s="66"/>
      <c r="F238" s="20">
        <f>F239</f>
        <v>2472966</v>
      </c>
    </row>
    <row r="239" spans="1:6" s="6" customFormat="1" ht="42">
      <c r="A239" s="185" t="s">
        <v>285</v>
      </c>
      <c r="B239" s="66" t="s">
        <v>34</v>
      </c>
      <c r="C239" s="66" t="s">
        <v>0</v>
      </c>
      <c r="D239" s="66" t="s">
        <v>205</v>
      </c>
      <c r="E239" s="66"/>
      <c r="F239" s="20">
        <f>F240</f>
        <v>2472966</v>
      </c>
    </row>
    <row r="240" spans="1:6" s="6" customFormat="1" ht="27.75">
      <c r="A240" s="184" t="s">
        <v>207</v>
      </c>
      <c r="B240" s="66" t="s">
        <v>34</v>
      </c>
      <c r="C240" s="66" t="s">
        <v>0</v>
      </c>
      <c r="D240" s="66" t="s">
        <v>206</v>
      </c>
      <c r="E240" s="66"/>
      <c r="F240" s="59">
        <f>F241</f>
        <v>2472966</v>
      </c>
    </row>
    <row r="241" spans="1:6" s="6" customFormat="1" ht="27.75">
      <c r="A241" s="187" t="s">
        <v>173</v>
      </c>
      <c r="B241" s="66" t="s">
        <v>34</v>
      </c>
      <c r="C241" s="66" t="s">
        <v>0</v>
      </c>
      <c r="D241" s="66" t="s">
        <v>208</v>
      </c>
      <c r="E241" s="66"/>
      <c r="F241" s="59">
        <f>F242+F244+F246</f>
        <v>2472966</v>
      </c>
    </row>
    <row r="242" spans="1:6" s="17" customFormat="1" ht="69.75">
      <c r="A242" s="46" t="s">
        <v>277</v>
      </c>
      <c r="B242" s="64" t="s">
        <v>34</v>
      </c>
      <c r="C242" s="64" t="s">
        <v>0</v>
      </c>
      <c r="D242" s="64" t="s">
        <v>208</v>
      </c>
      <c r="E242" s="64" t="s">
        <v>19</v>
      </c>
      <c r="F242" s="56">
        <f>F243</f>
        <v>2107901</v>
      </c>
    </row>
    <row r="243" spans="1:6" s="17" customFormat="1" ht="27.75">
      <c r="A243" s="53" t="s">
        <v>174</v>
      </c>
      <c r="B243" s="64" t="s">
        <v>34</v>
      </c>
      <c r="C243" s="64" t="s">
        <v>0</v>
      </c>
      <c r="D243" s="64" t="s">
        <v>208</v>
      </c>
      <c r="E243" s="64" t="s">
        <v>8</v>
      </c>
      <c r="F243" s="23">
        <v>2107901</v>
      </c>
    </row>
    <row r="244" spans="1:6" s="17" customFormat="1" ht="27.75">
      <c r="A244" s="46" t="s">
        <v>83</v>
      </c>
      <c r="B244" s="64" t="s">
        <v>34</v>
      </c>
      <c r="C244" s="64" t="s">
        <v>0</v>
      </c>
      <c r="D244" s="64" t="s">
        <v>208</v>
      </c>
      <c r="E244" s="64" t="s">
        <v>65</v>
      </c>
      <c r="F244" s="56">
        <f>F245</f>
        <v>362065</v>
      </c>
    </row>
    <row r="245" spans="1:6" s="17" customFormat="1" ht="42">
      <c r="A245" s="53" t="s">
        <v>67</v>
      </c>
      <c r="B245" s="64" t="s">
        <v>34</v>
      </c>
      <c r="C245" s="64" t="s">
        <v>0</v>
      </c>
      <c r="D245" s="64" t="s">
        <v>208</v>
      </c>
      <c r="E245" s="64" t="s">
        <v>20</v>
      </c>
      <c r="F245" s="23">
        <v>362065</v>
      </c>
    </row>
    <row r="246" spans="1:6" s="6" customFormat="1" ht="13.5">
      <c r="A246" s="46" t="s">
        <v>69</v>
      </c>
      <c r="B246" s="66" t="s">
        <v>34</v>
      </c>
      <c r="C246" s="66" t="s">
        <v>0</v>
      </c>
      <c r="D246" s="66" t="s">
        <v>208</v>
      </c>
      <c r="E246" s="65" t="s">
        <v>68</v>
      </c>
      <c r="F246" s="58">
        <f>F247</f>
        <v>3000</v>
      </c>
    </row>
    <row r="247" spans="1:6" s="6" customFormat="1" ht="13.5">
      <c r="A247" s="53" t="s">
        <v>71</v>
      </c>
      <c r="B247" s="66" t="s">
        <v>34</v>
      </c>
      <c r="C247" s="66" t="s">
        <v>0</v>
      </c>
      <c r="D247" s="66" t="s">
        <v>208</v>
      </c>
      <c r="E247" s="66" t="s">
        <v>70</v>
      </c>
      <c r="F247" s="60">
        <v>3000</v>
      </c>
    </row>
    <row r="248" spans="1:6" s="6" customFormat="1" ht="27.75">
      <c r="A248" s="51" t="s">
        <v>554</v>
      </c>
      <c r="B248" s="68" t="s">
        <v>17</v>
      </c>
      <c r="C248" s="73"/>
      <c r="D248" s="67"/>
      <c r="E248" s="67"/>
      <c r="F248" s="55">
        <f aca="true" t="shared" si="1" ref="F248:F253">F249</f>
        <v>3751380.5300000003</v>
      </c>
    </row>
    <row r="249" spans="1:6" s="6" customFormat="1" ht="27.75">
      <c r="A249" s="48" t="s">
        <v>51</v>
      </c>
      <c r="B249" s="66" t="s">
        <v>17</v>
      </c>
      <c r="C249" s="66" t="s">
        <v>1</v>
      </c>
      <c r="D249" s="66"/>
      <c r="E249" s="66"/>
      <c r="F249" s="20">
        <f t="shared" si="1"/>
        <v>3751380.5300000003</v>
      </c>
    </row>
    <row r="250" spans="1:6" s="6" customFormat="1" ht="42">
      <c r="A250" s="185" t="s">
        <v>275</v>
      </c>
      <c r="B250" s="66" t="s">
        <v>17</v>
      </c>
      <c r="C250" s="66" t="s">
        <v>1</v>
      </c>
      <c r="D250" s="66" t="s">
        <v>60</v>
      </c>
      <c r="E250" s="66"/>
      <c r="F250" s="20">
        <f t="shared" si="1"/>
        <v>3751380.5300000003</v>
      </c>
    </row>
    <row r="251" spans="1:6" s="6" customFormat="1" ht="27.75">
      <c r="A251" s="184" t="s">
        <v>62</v>
      </c>
      <c r="B251" s="66" t="s">
        <v>17</v>
      </c>
      <c r="C251" s="66" t="s">
        <v>1</v>
      </c>
      <c r="D251" s="66" t="s">
        <v>61</v>
      </c>
      <c r="E251" s="66"/>
      <c r="F251" s="20">
        <f t="shared" si="1"/>
        <v>3751380.5300000003</v>
      </c>
    </row>
    <row r="252" spans="1:6" s="6" customFormat="1" ht="13.5">
      <c r="A252" s="187" t="s">
        <v>210</v>
      </c>
      <c r="B252" s="66" t="s">
        <v>17</v>
      </c>
      <c r="C252" s="66" t="s">
        <v>1</v>
      </c>
      <c r="D252" s="66" t="s">
        <v>209</v>
      </c>
      <c r="E252" s="66"/>
      <c r="F252" s="59">
        <f t="shared" si="1"/>
        <v>3751380.5300000003</v>
      </c>
    </row>
    <row r="253" spans="1:6" s="6" customFormat="1" ht="16.5" customHeight="1">
      <c r="A253" s="46" t="s">
        <v>212</v>
      </c>
      <c r="B253" s="66" t="s">
        <v>17</v>
      </c>
      <c r="C253" s="66" t="s">
        <v>1</v>
      </c>
      <c r="D253" s="66" t="s">
        <v>209</v>
      </c>
      <c r="E253" s="66" t="s">
        <v>211</v>
      </c>
      <c r="F253" s="59">
        <f t="shared" si="1"/>
        <v>3751380.5300000003</v>
      </c>
    </row>
    <row r="254" spans="1:6" s="6" customFormat="1" ht="13.5">
      <c r="A254" s="53" t="s">
        <v>214</v>
      </c>
      <c r="B254" s="66" t="s">
        <v>17</v>
      </c>
      <c r="C254" s="66" t="s">
        <v>1</v>
      </c>
      <c r="D254" s="66" t="s">
        <v>209</v>
      </c>
      <c r="E254" s="66" t="s">
        <v>213</v>
      </c>
      <c r="F254" s="60">
        <f>2500000+1251380.53</f>
        <v>3751380.5300000003</v>
      </c>
    </row>
    <row r="255" spans="1:6" s="6" customFormat="1" ht="13.5">
      <c r="A255" s="39"/>
      <c r="B255" s="38"/>
      <c r="C255" s="38"/>
      <c r="D255" s="38"/>
      <c r="E255" s="38"/>
      <c r="F255" s="15"/>
    </row>
    <row r="256" spans="1:6" s="6" customFormat="1" ht="13.5">
      <c r="A256" s="35"/>
      <c r="B256" s="38"/>
      <c r="C256" s="38"/>
      <c r="D256" s="38"/>
      <c r="E256" s="38"/>
      <c r="F256" s="35"/>
    </row>
    <row r="257" spans="2:5" s="6" customFormat="1" ht="13.5">
      <c r="B257" s="40"/>
      <c r="C257" s="40"/>
      <c r="D257" s="40"/>
      <c r="E257" s="40"/>
    </row>
    <row r="258" spans="2:5" s="6" customFormat="1" ht="13.5">
      <c r="B258" s="40"/>
      <c r="C258" s="40"/>
      <c r="D258" s="40"/>
      <c r="E258" s="40"/>
    </row>
    <row r="259" spans="2:5" s="6" customFormat="1" ht="13.5">
      <c r="B259" s="40"/>
      <c r="C259" s="40"/>
      <c r="D259" s="40"/>
      <c r="E259" s="40"/>
    </row>
    <row r="260" spans="2:5" s="6" customFormat="1" ht="13.5">
      <c r="B260" s="40"/>
      <c r="C260" s="40"/>
      <c r="D260" s="40"/>
      <c r="E260" s="40"/>
    </row>
    <row r="261" s="6" customFormat="1" ht="13.5"/>
    <row r="262" s="6" customFormat="1" ht="13.5"/>
    <row r="263" s="6" customFormat="1" ht="13.5"/>
    <row r="264" s="6" customFormat="1" ht="13.5"/>
    <row r="265" s="6" customFormat="1" ht="13.5"/>
    <row r="266" s="6" customFormat="1" ht="13.5"/>
    <row r="267" s="6" customFormat="1" ht="13.5"/>
    <row r="268" s="6" customFormat="1" ht="13.5"/>
    <row r="269" s="6" customFormat="1" ht="13.5"/>
    <row r="270" spans="2:5" ht="13.5">
      <c r="B270" s="4"/>
      <c r="C270" s="4"/>
      <c r="D270" s="4"/>
      <c r="E270" s="4"/>
    </row>
    <row r="271" spans="2:5" ht="13.5">
      <c r="B271" s="4"/>
      <c r="C271" s="4"/>
      <c r="D271" s="4"/>
      <c r="E271" s="4"/>
    </row>
    <row r="272" spans="2:5" ht="13.5">
      <c r="B272" s="4"/>
      <c r="C272" s="4"/>
      <c r="D272" s="4"/>
      <c r="E272" s="4"/>
    </row>
    <row r="273" spans="2:5" ht="13.5">
      <c r="B273" s="4"/>
      <c r="C273" s="4"/>
      <c r="D273" s="4"/>
      <c r="E273" s="4"/>
    </row>
    <row r="274" spans="2:5" ht="13.5">
      <c r="B274" s="4"/>
      <c r="C274" s="4"/>
      <c r="D274" s="4"/>
      <c r="E274" s="4"/>
    </row>
    <row r="275" spans="2:5" ht="13.5">
      <c r="B275" s="4"/>
      <c r="C275" s="4"/>
      <c r="D275" s="4"/>
      <c r="E275" s="4"/>
    </row>
    <row r="276" spans="2:5" ht="13.5">
      <c r="B276" s="4"/>
      <c r="C276" s="4"/>
      <c r="D276" s="4"/>
      <c r="E276" s="4"/>
    </row>
    <row r="277" spans="2:5" ht="13.5">
      <c r="B277" s="4"/>
      <c r="C277" s="4"/>
      <c r="D277" s="4"/>
      <c r="E277" s="4"/>
    </row>
    <row r="278" spans="2:5" ht="13.5">
      <c r="B278" s="4"/>
      <c r="C278" s="4"/>
      <c r="D278" s="4"/>
      <c r="E278" s="4"/>
    </row>
    <row r="279" spans="2:5" ht="13.5">
      <c r="B279" s="4"/>
      <c r="C279" s="4"/>
      <c r="D279" s="4"/>
      <c r="E279" s="4"/>
    </row>
    <row r="280" spans="2:5" ht="13.5">
      <c r="B280" s="4"/>
      <c r="C280" s="4"/>
      <c r="D280" s="4"/>
      <c r="E280" s="4"/>
    </row>
    <row r="281" spans="2:5" ht="13.5">
      <c r="B281" s="4"/>
      <c r="C281" s="4"/>
      <c r="D281" s="4"/>
      <c r="E281" s="4"/>
    </row>
    <row r="282" spans="2:5" ht="13.5">
      <c r="B282" s="4"/>
      <c r="C282" s="4"/>
      <c r="D282" s="4"/>
      <c r="E282" s="4"/>
    </row>
    <row r="283" spans="2:5" ht="13.5">
      <c r="B283" s="4"/>
      <c r="C283" s="4"/>
      <c r="D283" s="4"/>
      <c r="E283" s="4"/>
    </row>
    <row r="284" spans="2:5" ht="13.5">
      <c r="B284" s="4"/>
      <c r="C284" s="4"/>
      <c r="D284" s="4"/>
      <c r="E284" s="4"/>
    </row>
    <row r="285" spans="2:5" ht="13.5">
      <c r="B285" s="4"/>
      <c r="C285" s="4"/>
      <c r="D285" s="4"/>
      <c r="E285" s="4"/>
    </row>
    <row r="286" spans="2:5" ht="13.5">
      <c r="B286" s="4"/>
      <c r="C286" s="4"/>
      <c r="D286" s="4"/>
      <c r="E286" s="4"/>
    </row>
    <row r="287" spans="2:5" ht="13.5">
      <c r="B287" s="4"/>
      <c r="C287" s="4"/>
      <c r="D287" s="4"/>
      <c r="E287" s="4"/>
    </row>
    <row r="288" spans="2:5" ht="13.5">
      <c r="B288" s="4"/>
      <c r="C288" s="4"/>
      <c r="D288" s="4"/>
      <c r="E288" s="4"/>
    </row>
    <row r="289" spans="2:5" ht="13.5">
      <c r="B289" s="4"/>
      <c r="C289" s="4"/>
      <c r="D289" s="4"/>
      <c r="E289" s="4"/>
    </row>
    <row r="290" spans="2:5" ht="13.5">
      <c r="B290" s="4"/>
      <c r="C290" s="4"/>
      <c r="D290" s="4"/>
      <c r="E290" s="4"/>
    </row>
    <row r="291" spans="2:5" ht="13.5">
      <c r="B291" s="4"/>
      <c r="C291" s="4"/>
      <c r="D291" s="4"/>
      <c r="E291" s="4"/>
    </row>
  </sheetData>
  <sheetProtection/>
  <mergeCells count="1">
    <mergeCell ref="A2:F2"/>
  </mergeCells>
  <printOptions/>
  <pageMargins left="0.7874015748031497" right="0.3937007874015748" top="0.7874015748031497" bottom="0.7874015748031497" header="0.31496062992125984" footer="0.31496062992125984"/>
  <pageSetup fitToHeight="100" fitToWidth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2"/>
  <sheetViews>
    <sheetView zoomScalePageLayoutView="0" workbookViewId="0" topLeftCell="A1">
      <selection activeCell="C189" sqref="C189"/>
    </sheetView>
  </sheetViews>
  <sheetFormatPr defaultColWidth="9.125" defaultRowHeight="12.75"/>
  <cols>
    <col min="1" max="1" width="71.125" style="77" customWidth="1"/>
    <col min="2" max="2" width="14.50390625" style="78" customWidth="1"/>
    <col min="3" max="3" width="9.25390625" style="77" customWidth="1"/>
    <col min="4" max="4" width="15.75390625" style="77" customWidth="1"/>
    <col min="5" max="16384" width="9.125" style="77" customWidth="1"/>
  </cols>
  <sheetData>
    <row r="1" spans="2:3" ht="18.75" customHeight="1">
      <c r="B1" s="2" t="s">
        <v>511</v>
      </c>
      <c r="C1" s="2"/>
    </row>
    <row r="2" spans="2:4" ht="100.5" customHeight="1">
      <c r="B2" s="198" t="s">
        <v>265</v>
      </c>
      <c r="C2" s="198"/>
      <c r="D2" s="198"/>
    </row>
    <row r="3" spans="2:3" ht="17.25" customHeight="1">
      <c r="B3" s="212" t="s">
        <v>539</v>
      </c>
      <c r="C3" s="212"/>
    </row>
    <row r="5" spans="3:4" ht="13.5">
      <c r="C5" s="198" t="s">
        <v>256</v>
      </c>
      <c r="D5" s="198"/>
    </row>
    <row r="6" spans="1:4" ht="114.75" customHeight="1">
      <c r="A6" s="4"/>
      <c r="B6" s="79"/>
      <c r="C6" s="198" t="s">
        <v>247</v>
      </c>
      <c r="D6" s="198"/>
    </row>
    <row r="7" spans="1:4" ht="54" customHeight="1">
      <c r="A7" s="209" t="s">
        <v>268</v>
      </c>
      <c r="B7" s="209"/>
      <c r="C7" s="209"/>
      <c r="D7" s="209"/>
    </row>
    <row r="8" spans="1:2" ht="9.75" customHeight="1">
      <c r="A8" s="4"/>
      <c r="B8" s="80"/>
    </row>
    <row r="9" spans="1:4" s="81" customFormat="1" ht="57.75" customHeight="1">
      <c r="A9" s="7" t="s">
        <v>11</v>
      </c>
      <c r="B9" s="9" t="s">
        <v>231</v>
      </c>
      <c r="C9" s="7" t="s">
        <v>253</v>
      </c>
      <c r="D9" s="28" t="s">
        <v>250</v>
      </c>
    </row>
    <row r="10" spans="1:4" s="81" customFormat="1" ht="17.25" customHeight="1">
      <c r="A10" s="82">
        <v>1</v>
      </c>
      <c r="B10" s="83" t="s">
        <v>4</v>
      </c>
      <c r="C10" s="84">
        <v>3</v>
      </c>
      <c r="D10" s="84">
        <v>4</v>
      </c>
    </row>
    <row r="11" spans="1:4" s="81" customFormat="1" ht="17.25" customHeight="1">
      <c r="A11" s="19" t="s">
        <v>252</v>
      </c>
      <c r="B11" s="30"/>
      <c r="C11" s="85"/>
      <c r="D11" s="20">
        <f>D13+D23+D36+D41+D46+D53+D66+D83+D92+D122+D28+D113+D142+D157+D164+D182+D193+D189+D199+D203+D207+D211</f>
        <v>135870234.76</v>
      </c>
    </row>
    <row r="12" spans="1:4" s="81" customFormat="1" ht="17.25" customHeight="1">
      <c r="A12" s="86"/>
      <c r="B12" s="30"/>
      <c r="C12" s="85"/>
      <c r="D12" s="85"/>
    </row>
    <row r="13" spans="1:4" s="81" customFormat="1" ht="32.25" customHeight="1">
      <c r="A13" s="87" t="s">
        <v>270</v>
      </c>
      <c r="B13" s="88" t="s">
        <v>180</v>
      </c>
      <c r="C13" s="89"/>
      <c r="D13" s="57">
        <f>D14</f>
        <v>1384204.96</v>
      </c>
    </row>
    <row r="14" spans="1:4" s="81" customFormat="1" ht="27.75">
      <c r="A14" s="45" t="s">
        <v>182</v>
      </c>
      <c r="B14" s="88" t="s">
        <v>181</v>
      </c>
      <c r="C14" s="89"/>
      <c r="D14" s="57">
        <f>D15+D20</f>
        <v>1384204.96</v>
      </c>
    </row>
    <row r="15" spans="1:4" s="81" customFormat="1" ht="27.75">
      <c r="A15" s="90" t="s">
        <v>184</v>
      </c>
      <c r="B15" s="91" t="s">
        <v>183</v>
      </c>
      <c r="C15" s="92"/>
      <c r="D15" s="58">
        <f>D16+D18</f>
        <v>832087.12</v>
      </c>
    </row>
    <row r="16" spans="1:4" s="81" customFormat="1" ht="13.5">
      <c r="A16" s="90" t="s">
        <v>232</v>
      </c>
      <c r="B16" s="91" t="s">
        <v>183</v>
      </c>
      <c r="C16" s="92">
        <v>300</v>
      </c>
      <c r="D16" s="58">
        <f>D17</f>
        <v>562000</v>
      </c>
    </row>
    <row r="17" spans="1:4" s="81" customFormat="1" ht="13.5">
      <c r="A17" s="93" t="s">
        <v>160</v>
      </c>
      <c r="B17" s="91" t="s">
        <v>183</v>
      </c>
      <c r="C17" s="92">
        <v>360</v>
      </c>
      <c r="D17" s="61">
        <f>приложение_4!G215</f>
        <v>562000</v>
      </c>
    </row>
    <row r="18" spans="1:4" s="81" customFormat="1" ht="13.5">
      <c r="A18" s="93" t="s">
        <v>230</v>
      </c>
      <c r="B18" s="91" t="s">
        <v>183</v>
      </c>
      <c r="C18" s="92">
        <v>800</v>
      </c>
      <c r="D18" s="58">
        <f>SUM(D19:D19)</f>
        <v>270087.12</v>
      </c>
    </row>
    <row r="19" spans="1:4" s="81" customFormat="1" ht="13.5">
      <c r="A19" s="94" t="s">
        <v>227</v>
      </c>
      <c r="B19" s="91" t="s">
        <v>183</v>
      </c>
      <c r="C19" s="92">
        <v>880</v>
      </c>
      <c r="D19" s="61">
        <f>приложение_4!G217</f>
        <v>270087.12</v>
      </c>
    </row>
    <row r="20" spans="1:4" s="81" customFormat="1" ht="27.75">
      <c r="A20" s="93" t="s">
        <v>225</v>
      </c>
      <c r="B20" s="91" t="s">
        <v>185</v>
      </c>
      <c r="C20" s="92"/>
      <c r="D20" s="58">
        <f>D21</f>
        <v>552117.8400000001</v>
      </c>
    </row>
    <row r="21" spans="1:4" s="81" customFormat="1" ht="21" customHeight="1">
      <c r="A21" s="90" t="s">
        <v>83</v>
      </c>
      <c r="B21" s="91" t="s">
        <v>185</v>
      </c>
      <c r="C21" s="92">
        <v>200</v>
      </c>
      <c r="D21" s="58">
        <f>D22</f>
        <v>552117.8400000001</v>
      </c>
    </row>
    <row r="22" spans="1:4" s="81" customFormat="1" ht="27.75">
      <c r="A22" s="90" t="s">
        <v>67</v>
      </c>
      <c r="B22" s="91" t="s">
        <v>185</v>
      </c>
      <c r="C22" s="92">
        <v>240</v>
      </c>
      <c r="D22" s="61">
        <f>приложение_4!G220+приложение_4!G191</f>
        <v>552117.8400000001</v>
      </c>
    </row>
    <row r="23" spans="1:4" s="81" customFormat="1" ht="13.5">
      <c r="A23" s="87" t="s">
        <v>188</v>
      </c>
      <c r="B23" s="88" t="s">
        <v>187</v>
      </c>
      <c r="C23" s="89"/>
      <c r="D23" s="57">
        <f>D24</f>
        <v>197120.77</v>
      </c>
    </row>
    <row r="24" spans="1:4" s="81" customFormat="1" ht="32.25" customHeight="1">
      <c r="A24" s="45" t="s">
        <v>190</v>
      </c>
      <c r="B24" s="88" t="s">
        <v>189</v>
      </c>
      <c r="C24" s="89"/>
      <c r="D24" s="57">
        <f>D25</f>
        <v>197120.77</v>
      </c>
    </row>
    <row r="25" spans="1:4" s="81" customFormat="1" ht="27.75">
      <c r="A25" s="90" t="s">
        <v>192</v>
      </c>
      <c r="B25" s="91" t="s">
        <v>191</v>
      </c>
      <c r="C25" s="92"/>
      <c r="D25" s="58">
        <f>D26</f>
        <v>197120.77</v>
      </c>
    </row>
    <row r="26" spans="1:4" s="81" customFormat="1" ht="20.25" customHeight="1">
      <c r="A26" s="90" t="s">
        <v>83</v>
      </c>
      <c r="B26" s="91" t="s">
        <v>191</v>
      </c>
      <c r="C26" s="92">
        <v>200</v>
      </c>
      <c r="D26" s="58">
        <f>D27</f>
        <v>197120.77</v>
      </c>
    </row>
    <row r="27" spans="1:4" s="81" customFormat="1" ht="27.75">
      <c r="A27" s="90" t="s">
        <v>67</v>
      </c>
      <c r="B27" s="91" t="s">
        <v>191</v>
      </c>
      <c r="C27" s="92">
        <v>240</v>
      </c>
      <c r="D27" s="61">
        <f>приложение_4!G225</f>
        <v>197120.77</v>
      </c>
    </row>
    <row r="28" spans="1:4" ht="27.75">
      <c r="A28" s="87" t="s">
        <v>287</v>
      </c>
      <c r="B28" s="76" t="s">
        <v>130</v>
      </c>
      <c r="C28" s="89"/>
      <c r="D28" s="57">
        <f>D30+D33</f>
        <v>1582318.0799999998</v>
      </c>
    </row>
    <row r="29" spans="1:4" ht="27.75">
      <c r="A29" s="45" t="s">
        <v>133</v>
      </c>
      <c r="B29" s="76" t="s">
        <v>132</v>
      </c>
      <c r="C29" s="89"/>
      <c r="D29" s="57">
        <f>D30+D33</f>
        <v>1582318.0799999998</v>
      </c>
    </row>
    <row r="30" spans="1:4" ht="27.75">
      <c r="A30" s="94" t="s">
        <v>221</v>
      </c>
      <c r="B30" s="64" t="s">
        <v>220</v>
      </c>
      <c r="C30" s="89"/>
      <c r="D30" s="57">
        <f>D31</f>
        <v>27060.45</v>
      </c>
    </row>
    <row r="31" spans="1:4" ht="27.75">
      <c r="A31" s="94" t="s">
        <v>66</v>
      </c>
      <c r="B31" s="64" t="s">
        <v>220</v>
      </c>
      <c r="C31" s="92">
        <v>200</v>
      </c>
      <c r="D31" s="57">
        <f>D32</f>
        <v>27060.45</v>
      </c>
    </row>
    <row r="32" spans="1:4" ht="27.75">
      <c r="A32" s="94" t="s">
        <v>67</v>
      </c>
      <c r="B32" s="64" t="s">
        <v>220</v>
      </c>
      <c r="C32" s="92">
        <v>240</v>
      </c>
      <c r="D32" s="95">
        <f>приложение_4!G130</f>
        <v>27060.45</v>
      </c>
    </row>
    <row r="33" spans="1:4" ht="13.5">
      <c r="A33" s="90" t="s">
        <v>233</v>
      </c>
      <c r="B33" s="66" t="s">
        <v>134</v>
      </c>
      <c r="C33" s="92"/>
      <c r="D33" s="58">
        <f>D34</f>
        <v>1555257.63</v>
      </c>
    </row>
    <row r="34" spans="1:4" ht="16.5" customHeight="1">
      <c r="A34" s="90" t="s">
        <v>83</v>
      </c>
      <c r="B34" s="66" t="s">
        <v>134</v>
      </c>
      <c r="C34" s="92">
        <v>200</v>
      </c>
      <c r="D34" s="58">
        <f>D35</f>
        <v>1555257.63</v>
      </c>
    </row>
    <row r="35" spans="1:4" ht="27.75">
      <c r="A35" s="90" t="s">
        <v>67</v>
      </c>
      <c r="B35" s="66" t="s">
        <v>134</v>
      </c>
      <c r="C35" s="92">
        <v>240</v>
      </c>
      <c r="D35" s="61">
        <f>приложение_4!G133</f>
        <v>1555257.63</v>
      </c>
    </row>
    <row r="36" spans="1:4" s="97" customFormat="1" ht="27.75">
      <c r="A36" s="87" t="s">
        <v>234</v>
      </c>
      <c r="B36" s="96" t="s">
        <v>89</v>
      </c>
      <c r="C36" s="89"/>
      <c r="D36" s="57">
        <f>D37</f>
        <v>735000</v>
      </c>
    </row>
    <row r="37" spans="1:4" s="97" customFormat="1" ht="27.75">
      <c r="A37" s="45" t="s">
        <v>272</v>
      </c>
      <c r="B37" s="96" t="s">
        <v>90</v>
      </c>
      <c r="C37" s="89"/>
      <c r="D37" s="57">
        <f>D38</f>
        <v>735000</v>
      </c>
    </row>
    <row r="38" spans="1:4" ht="13.5">
      <c r="A38" s="90" t="s">
        <v>92</v>
      </c>
      <c r="B38" s="65" t="s">
        <v>91</v>
      </c>
      <c r="C38" s="92"/>
      <c r="D38" s="58">
        <f>D39</f>
        <v>735000</v>
      </c>
    </row>
    <row r="39" spans="1:4" ht="21.75" customHeight="1">
      <c r="A39" s="90" t="s">
        <v>83</v>
      </c>
      <c r="B39" s="65" t="s">
        <v>91</v>
      </c>
      <c r="C39" s="92">
        <v>200</v>
      </c>
      <c r="D39" s="58">
        <f>D40</f>
        <v>735000</v>
      </c>
    </row>
    <row r="40" spans="1:4" ht="27.75">
      <c r="A40" s="90" t="s">
        <v>67</v>
      </c>
      <c r="B40" s="65" t="s">
        <v>91</v>
      </c>
      <c r="C40" s="92">
        <v>240</v>
      </c>
      <c r="D40" s="61">
        <f>приложение_4!G63</f>
        <v>735000</v>
      </c>
    </row>
    <row r="41" spans="1:4" ht="13.5">
      <c r="A41" s="87" t="s">
        <v>271</v>
      </c>
      <c r="B41" s="96" t="s">
        <v>161</v>
      </c>
      <c r="C41" s="89"/>
      <c r="D41" s="57">
        <f>D42</f>
        <v>97392.62</v>
      </c>
    </row>
    <row r="42" spans="1:4" ht="27.75">
      <c r="A42" s="45" t="s">
        <v>273</v>
      </c>
      <c r="B42" s="96" t="s">
        <v>162</v>
      </c>
      <c r="C42" s="89"/>
      <c r="D42" s="57">
        <f>D43</f>
        <v>97392.62</v>
      </c>
    </row>
    <row r="43" spans="1:4" ht="13.5">
      <c r="A43" s="90" t="s">
        <v>164</v>
      </c>
      <c r="B43" s="65" t="s">
        <v>163</v>
      </c>
      <c r="C43" s="92"/>
      <c r="D43" s="58">
        <f>D44</f>
        <v>97392.62</v>
      </c>
    </row>
    <row r="44" spans="1:4" ht="13.5">
      <c r="A44" s="93" t="s">
        <v>197</v>
      </c>
      <c r="B44" s="65" t="s">
        <v>163</v>
      </c>
      <c r="C44" s="92">
        <v>500</v>
      </c>
      <c r="D44" s="58">
        <f>D45</f>
        <v>97392.62</v>
      </c>
    </row>
    <row r="45" spans="1:4" ht="13.5">
      <c r="A45" s="93" t="s">
        <v>21</v>
      </c>
      <c r="B45" s="66" t="s">
        <v>163</v>
      </c>
      <c r="C45" s="98">
        <v>540</v>
      </c>
      <c r="D45" s="60">
        <f>приложение_4!G184</f>
        <v>97392.62</v>
      </c>
    </row>
    <row r="46" spans="1:4" ht="13.5">
      <c r="A46" s="87" t="s">
        <v>85</v>
      </c>
      <c r="B46" s="96" t="s">
        <v>84</v>
      </c>
      <c r="C46" s="89"/>
      <c r="D46" s="57">
        <f>D47</f>
        <v>2454096</v>
      </c>
    </row>
    <row r="47" spans="1:4" ht="29.25" customHeight="1">
      <c r="A47" s="45" t="s">
        <v>286</v>
      </c>
      <c r="B47" s="96" t="s">
        <v>86</v>
      </c>
      <c r="C47" s="89"/>
      <c r="D47" s="57">
        <f>D48</f>
        <v>2454096</v>
      </c>
    </row>
    <row r="48" spans="1:4" ht="27.75">
      <c r="A48" s="90" t="s">
        <v>88</v>
      </c>
      <c r="B48" s="65" t="s">
        <v>235</v>
      </c>
      <c r="C48" s="92"/>
      <c r="D48" s="58">
        <f>D49+D51</f>
        <v>2454096</v>
      </c>
    </row>
    <row r="49" spans="1:4" ht="52.5" customHeight="1">
      <c r="A49" s="90" t="s">
        <v>58</v>
      </c>
      <c r="B49" s="65" t="s">
        <v>235</v>
      </c>
      <c r="C49" s="92">
        <v>100</v>
      </c>
      <c r="D49" s="58">
        <f>D50</f>
        <v>2375394</v>
      </c>
    </row>
    <row r="50" spans="1:4" ht="13.5">
      <c r="A50" s="90" t="s">
        <v>59</v>
      </c>
      <c r="B50" s="65" t="s">
        <v>235</v>
      </c>
      <c r="C50" s="92">
        <v>120</v>
      </c>
      <c r="D50" s="61">
        <f>приложение_4!G56</f>
        <v>2375394</v>
      </c>
    </row>
    <row r="51" spans="1:4" ht="22.5" customHeight="1">
      <c r="A51" s="90" t="s">
        <v>83</v>
      </c>
      <c r="B51" s="65" t="s">
        <v>235</v>
      </c>
      <c r="C51" s="92">
        <v>200</v>
      </c>
      <c r="D51" s="58">
        <f>D52</f>
        <v>78702</v>
      </c>
    </row>
    <row r="52" spans="1:4" ht="27.75">
      <c r="A52" s="90" t="s">
        <v>67</v>
      </c>
      <c r="B52" s="65" t="s">
        <v>235</v>
      </c>
      <c r="C52" s="92">
        <v>240</v>
      </c>
      <c r="D52" s="61">
        <f>приложение_4!G58</f>
        <v>78702</v>
      </c>
    </row>
    <row r="53" spans="1:4" ht="37.5" customHeight="1">
      <c r="A53" s="87" t="s">
        <v>102</v>
      </c>
      <c r="B53" s="96" t="s">
        <v>101</v>
      </c>
      <c r="C53" s="92"/>
      <c r="D53" s="57">
        <f>D54</f>
        <v>2635110.69</v>
      </c>
    </row>
    <row r="54" spans="1:4" ht="27.75">
      <c r="A54" s="45" t="s">
        <v>104</v>
      </c>
      <c r="B54" s="96" t="s">
        <v>103</v>
      </c>
      <c r="C54" s="92"/>
      <c r="D54" s="57">
        <f>D55+D58+D61</f>
        <v>2635110.69</v>
      </c>
    </row>
    <row r="55" spans="1:4" ht="13.5">
      <c r="A55" s="90" t="s">
        <v>236</v>
      </c>
      <c r="B55" s="65" t="s">
        <v>105</v>
      </c>
      <c r="C55" s="92"/>
      <c r="D55" s="58">
        <f>D56</f>
        <v>1280290.69</v>
      </c>
    </row>
    <row r="56" spans="1:4" ht="20.25" customHeight="1">
      <c r="A56" s="90" t="s">
        <v>83</v>
      </c>
      <c r="B56" s="65" t="s">
        <v>105</v>
      </c>
      <c r="C56" s="92">
        <v>200</v>
      </c>
      <c r="D56" s="58">
        <f>D57</f>
        <v>1280290.69</v>
      </c>
    </row>
    <row r="57" spans="1:4" ht="27.75">
      <c r="A57" s="90" t="s">
        <v>67</v>
      </c>
      <c r="B57" s="65" t="s">
        <v>105</v>
      </c>
      <c r="C57" s="92">
        <v>240</v>
      </c>
      <c r="D57" s="61">
        <f>приложение_4!G79</f>
        <v>1280290.69</v>
      </c>
    </row>
    <row r="58" spans="1:4" ht="13.5">
      <c r="A58" s="90" t="s">
        <v>108</v>
      </c>
      <c r="B58" s="65" t="s">
        <v>107</v>
      </c>
      <c r="C58" s="92"/>
      <c r="D58" s="58">
        <f>D59</f>
        <v>1171800</v>
      </c>
    </row>
    <row r="59" spans="1:4" ht="51" customHeight="1">
      <c r="A59" s="90" t="s">
        <v>58</v>
      </c>
      <c r="B59" s="65" t="s">
        <v>107</v>
      </c>
      <c r="C59" s="92">
        <v>100</v>
      </c>
      <c r="D59" s="58">
        <f>D60</f>
        <v>1171800</v>
      </c>
    </row>
    <row r="60" spans="1:4" ht="18.75" customHeight="1">
      <c r="A60" s="90" t="s">
        <v>59</v>
      </c>
      <c r="B60" s="65" t="s">
        <v>107</v>
      </c>
      <c r="C60" s="92">
        <v>120</v>
      </c>
      <c r="D60" s="61">
        <f>приложение_4!G82</f>
        <v>1171800</v>
      </c>
    </row>
    <row r="61" spans="1:4" ht="13.5">
      <c r="A61" s="90" t="s">
        <v>110</v>
      </c>
      <c r="B61" s="65" t="s">
        <v>109</v>
      </c>
      <c r="C61" s="92"/>
      <c r="D61" s="58">
        <f>D64+D62</f>
        <v>183020</v>
      </c>
    </row>
    <row r="62" spans="1:4" ht="49.5" customHeight="1">
      <c r="A62" s="90" t="s">
        <v>58</v>
      </c>
      <c r="B62" s="65" t="s">
        <v>109</v>
      </c>
      <c r="C62" s="92">
        <v>100</v>
      </c>
      <c r="D62" s="58">
        <f>D63</f>
        <v>172940</v>
      </c>
    </row>
    <row r="63" spans="1:4" ht="21" customHeight="1">
      <c r="A63" s="90" t="s">
        <v>59</v>
      </c>
      <c r="B63" s="65" t="s">
        <v>109</v>
      </c>
      <c r="C63" s="92">
        <v>120</v>
      </c>
      <c r="D63" s="61">
        <f>приложение_4!G85</f>
        <v>172940</v>
      </c>
    </row>
    <row r="64" spans="1:4" ht="27.75">
      <c r="A64" s="94" t="s">
        <v>66</v>
      </c>
      <c r="B64" s="65" t="s">
        <v>109</v>
      </c>
      <c r="C64" s="92">
        <v>200</v>
      </c>
      <c r="D64" s="58">
        <f>D65</f>
        <v>10080</v>
      </c>
    </row>
    <row r="65" spans="1:4" ht="27.75">
      <c r="A65" s="94" t="s">
        <v>67</v>
      </c>
      <c r="B65" s="65" t="s">
        <v>109</v>
      </c>
      <c r="C65" s="92">
        <v>240</v>
      </c>
      <c r="D65" s="61">
        <f>приложение_4!G87</f>
        <v>10080</v>
      </c>
    </row>
    <row r="66" spans="1:4" ht="21" customHeight="1">
      <c r="A66" s="87" t="s">
        <v>167</v>
      </c>
      <c r="B66" s="96" t="s">
        <v>166</v>
      </c>
      <c r="C66" s="89"/>
      <c r="D66" s="57">
        <f>D67+D76</f>
        <v>10936520.11</v>
      </c>
    </row>
    <row r="67" spans="1:4" s="100" customFormat="1" ht="34.5" customHeight="1">
      <c r="A67" s="48" t="s">
        <v>169</v>
      </c>
      <c r="B67" s="76" t="s">
        <v>168</v>
      </c>
      <c r="C67" s="99"/>
      <c r="D67" s="20">
        <f>D68</f>
        <v>9801193.83</v>
      </c>
    </row>
    <row r="68" spans="1:4" s="100" customFormat="1" ht="18.75" customHeight="1">
      <c r="A68" s="48" t="s">
        <v>171</v>
      </c>
      <c r="B68" s="76" t="s">
        <v>170</v>
      </c>
      <c r="C68" s="99"/>
      <c r="D68" s="20">
        <f>D69</f>
        <v>9801193.83</v>
      </c>
    </row>
    <row r="69" spans="1:4" s="100" customFormat="1" ht="13.5">
      <c r="A69" s="93" t="s">
        <v>173</v>
      </c>
      <c r="B69" s="66" t="s">
        <v>172</v>
      </c>
      <c r="C69" s="98"/>
      <c r="D69" s="59">
        <f>D70+D72+D74</f>
        <v>9801193.83</v>
      </c>
    </row>
    <row r="70" spans="1:4" s="100" customFormat="1" ht="50.25" customHeight="1">
      <c r="A70" s="93" t="s">
        <v>58</v>
      </c>
      <c r="B70" s="66" t="s">
        <v>172</v>
      </c>
      <c r="C70" s="98">
        <v>100</v>
      </c>
      <c r="D70" s="59">
        <f>D71</f>
        <v>8051328.68</v>
      </c>
    </row>
    <row r="71" spans="1:4" s="100" customFormat="1" ht="13.5">
      <c r="A71" s="93" t="s">
        <v>174</v>
      </c>
      <c r="B71" s="66" t="s">
        <v>172</v>
      </c>
      <c r="C71" s="98">
        <v>110</v>
      </c>
      <c r="D71" s="60">
        <f>приложение_4!G197</f>
        <v>8051328.68</v>
      </c>
    </row>
    <row r="72" spans="1:4" s="100" customFormat="1" ht="18" customHeight="1">
      <c r="A72" s="93" t="s">
        <v>83</v>
      </c>
      <c r="B72" s="66" t="s">
        <v>172</v>
      </c>
      <c r="C72" s="98">
        <v>200</v>
      </c>
      <c r="D72" s="59">
        <f>D73</f>
        <v>1735490.0699999998</v>
      </c>
    </row>
    <row r="73" spans="1:4" s="100" customFormat="1" ht="27.75">
      <c r="A73" s="93" t="s">
        <v>67</v>
      </c>
      <c r="B73" s="66" t="s">
        <v>172</v>
      </c>
      <c r="C73" s="98">
        <v>240</v>
      </c>
      <c r="D73" s="60">
        <f>приложение_4!G199</f>
        <v>1735490.0699999998</v>
      </c>
    </row>
    <row r="74" spans="1:4" s="100" customFormat="1" ht="13.5">
      <c r="A74" s="93" t="s">
        <v>69</v>
      </c>
      <c r="B74" s="66" t="s">
        <v>172</v>
      </c>
      <c r="C74" s="98">
        <v>800</v>
      </c>
      <c r="D74" s="59">
        <f>D75</f>
        <v>14375.08</v>
      </c>
    </row>
    <row r="75" spans="1:4" s="100" customFormat="1" ht="13.5">
      <c r="A75" s="93" t="s">
        <v>71</v>
      </c>
      <c r="B75" s="66" t="s">
        <v>172</v>
      </c>
      <c r="C75" s="98">
        <v>850</v>
      </c>
      <c r="D75" s="60">
        <f>приложение_4!G201</f>
        <v>14375.08</v>
      </c>
    </row>
    <row r="76" spans="1:4" s="100" customFormat="1" ht="27.75">
      <c r="A76" s="48" t="s">
        <v>176</v>
      </c>
      <c r="B76" s="76" t="s">
        <v>175</v>
      </c>
      <c r="C76" s="99"/>
      <c r="D76" s="20">
        <f>D77</f>
        <v>1135326.28</v>
      </c>
    </row>
    <row r="77" spans="1:4" s="100" customFormat="1" ht="27.75">
      <c r="A77" s="48" t="s">
        <v>178</v>
      </c>
      <c r="B77" s="76" t="s">
        <v>177</v>
      </c>
      <c r="C77" s="99"/>
      <c r="D77" s="20">
        <f>D78</f>
        <v>1135326.28</v>
      </c>
    </row>
    <row r="78" spans="1:4" s="100" customFormat="1" ht="13.5">
      <c r="A78" s="93" t="s">
        <v>173</v>
      </c>
      <c r="B78" s="66" t="s">
        <v>179</v>
      </c>
      <c r="C78" s="98"/>
      <c r="D78" s="59">
        <f>D79+D81</f>
        <v>1135326.28</v>
      </c>
    </row>
    <row r="79" spans="1:4" s="100" customFormat="1" ht="48.75" customHeight="1">
      <c r="A79" s="93" t="s">
        <v>58</v>
      </c>
      <c r="B79" s="66" t="s">
        <v>179</v>
      </c>
      <c r="C79" s="98">
        <v>100</v>
      </c>
      <c r="D79" s="59">
        <f>D80</f>
        <v>1035323</v>
      </c>
    </row>
    <row r="80" spans="1:4" s="100" customFormat="1" ht="13.5">
      <c r="A80" s="93" t="s">
        <v>174</v>
      </c>
      <c r="B80" s="66" t="s">
        <v>179</v>
      </c>
      <c r="C80" s="98">
        <v>110</v>
      </c>
      <c r="D80" s="60">
        <f>приложение_4!G206</f>
        <v>1035323</v>
      </c>
    </row>
    <row r="81" spans="1:4" s="100" customFormat="1" ht="21.75" customHeight="1">
      <c r="A81" s="93" t="s">
        <v>83</v>
      </c>
      <c r="B81" s="66" t="s">
        <v>179</v>
      </c>
      <c r="C81" s="98">
        <v>200</v>
      </c>
      <c r="D81" s="59">
        <f>D82</f>
        <v>100003.28</v>
      </c>
    </row>
    <row r="82" spans="1:4" s="100" customFormat="1" ht="27.75">
      <c r="A82" s="93" t="s">
        <v>67</v>
      </c>
      <c r="B82" s="66" t="s">
        <v>179</v>
      </c>
      <c r="C82" s="98">
        <v>240</v>
      </c>
      <c r="D82" s="60">
        <f>приложение_4!G208</f>
        <v>100003.28</v>
      </c>
    </row>
    <row r="83" spans="1:4" ht="27.75">
      <c r="A83" s="87" t="s">
        <v>237</v>
      </c>
      <c r="B83" s="96" t="s">
        <v>200</v>
      </c>
      <c r="C83" s="89"/>
      <c r="D83" s="57">
        <f>D84</f>
        <v>8652664.679999998</v>
      </c>
    </row>
    <row r="84" spans="1:4" ht="27.75">
      <c r="A84" s="48" t="s">
        <v>202</v>
      </c>
      <c r="B84" s="96" t="s">
        <v>201</v>
      </c>
      <c r="C84" s="89"/>
      <c r="D84" s="57">
        <f>D85</f>
        <v>8652664.679999998</v>
      </c>
    </row>
    <row r="85" spans="1:4" ht="13.5">
      <c r="A85" s="90" t="s">
        <v>173</v>
      </c>
      <c r="B85" s="65" t="s">
        <v>203</v>
      </c>
      <c r="C85" s="92"/>
      <c r="D85" s="58">
        <f>D86+D88+D90</f>
        <v>8652664.679999998</v>
      </c>
    </row>
    <row r="86" spans="1:4" ht="47.25" customHeight="1">
      <c r="A86" s="90" t="s">
        <v>58</v>
      </c>
      <c r="B86" s="65" t="s">
        <v>203</v>
      </c>
      <c r="C86" s="92">
        <v>100</v>
      </c>
      <c r="D86" s="59">
        <f>D87</f>
        <v>6934807.81</v>
      </c>
    </row>
    <row r="87" spans="1:4" ht="13.5">
      <c r="A87" s="90" t="s">
        <v>174</v>
      </c>
      <c r="B87" s="65" t="s">
        <v>203</v>
      </c>
      <c r="C87" s="92">
        <v>110</v>
      </c>
      <c r="D87" s="60">
        <f>приложение_4!G236</f>
        <v>6934807.81</v>
      </c>
    </row>
    <row r="88" spans="1:4" ht="22.5" customHeight="1">
      <c r="A88" s="90" t="s">
        <v>83</v>
      </c>
      <c r="B88" s="65" t="s">
        <v>203</v>
      </c>
      <c r="C88" s="92">
        <v>200</v>
      </c>
      <c r="D88" s="59">
        <f>D89</f>
        <v>1707433</v>
      </c>
    </row>
    <row r="89" spans="1:4" ht="27.75">
      <c r="A89" s="90" t="s">
        <v>67</v>
      </c>
      <c r="B89" s="65" t="s">
        <v>203</v>
      </c>
      <c r="C89" s="92">
        <v>240</v>
      </c>
      <c r="D89" s="60">
        <f>приложение_4!G238</f>
        <v>1707433</v>
      </c>
    </row>
    <row r="90" spans="1:4" ht="13.5">
      <c r="A90" s="90" t="s">
        <v>69</v>
      </c>
      <c r="B90" s="65" t="s">
        <v>203</v>
      </c>
      <c r="C90" s="92">
        <v>800</v>
      </c>
      <c r="D90" s="58">
        <f>D91</f>
        <v>10423.87</v>
      </c>
    </row>
    <row r="91" spans="1:4" ht="13.5">
      <c r="A91" s="90" t="s">
        <v>71</v>
      </c>
      <c r="B91" s="65" t="s">
        <v>203</v>
      </c>
      <c r="C91" s="92">
        <v>850</v>
      </c>
      <c r="D91" s="61">
        <f>приложение_4!G240</f>
        <v>10423.87</v>
      </c>
    </row>
    <row r="92" spans="1:4" ht="27.75">
      <c r="A92" s="87" t="s">
        <v>238</v>
      </c>
      <c r="B92" s="96" t="s">
        <v>145</v>
      </c>
      <c r="C92" s="89"/>
      <c r="D92" s="57">
        <f>D93</f>
        <v>12681367.49</v>
      </c>
    </row>
    <row r="93" spans="1:4" ht="13.5">
      <c r="A93" s="45" t="s">
        <v>147</v>
      </c>
      <c r="B93" s="96" t="s">
        <v>146</v>
      </c>
      <c r="C93" s="89"/>
      <c r="D93" s="57">
        <f>D94+D99+D102+D105+D108</f>
        <v>12681367.49</v>
      </c>
    </row>
    <row r="94" spans="1:4" ht="13.5">
      <c r="A94" s="45" t="s">
        <v>144</v>
      </c>
      <c r="B94" s="65" t="s">
        <v>148</v>
      </c>
      <c r="C94" s="92"/>
      <c r="D94" s="58">
        <f>D95+D97</f>
        <v>4596490.460000001</v>
      </c>
    </row>
    <row r="95" spans="1:4" ht="18.75" customHeight="1">
      <c r="A95" s="90" t="s">
        <v>83</v>
      </c>
      <c r="B95" s="65" t="s">
        <v>148</v>
      </c>
      <c r="C95" s="92">
        <v>200</v>
      </c>
      <c r="D95" s="58">
        <f>D96</f>
        <v>4595393.590000001</v>
      </c>
    </row>
    <row r="96" spans="1:4" ht="27.75">
      <c r="A96" s="90" t="s">
        <v>67</v>
      </c>
      <c r="B96" s="65" t="s">
        <v>148</v>
      </c>
      <c r="C96" s="92">
        <v>240</v>
      </c>
      <c r="D96" s="61">
        <f>приложение_4!G155</f>
        <v>4595393.590000001</v>
      </c>
    </row>
    <row r="97" spans="1:4" ht="13.5">
      <c r="A97" s="90" t="s">
        <v>69</v>
      </c>
      <c r="B97" s="65" t="s">
        <v>148</v>
      </c>
      <c r="C97" s="92">
        <v>800</v>
      </c>
      <c r="D97" s="58">
        <f>D98</f>
        <v>1096.87</v>
      </c>
    </row>
    <row r="98" spans="1:4" ht="13.5">
      <c r="A98" s="90" t="s">
        <v>71</v>
      </c>
      <c r="B98" s="65" t="s">
        <v>148</v>
      </c>
      <c r="C98" s="92">
        <v>850</v>
      </c>
      <c r="D98" s="61">
        <f>приложение_4!G157</f>
        <v>1096.87</v>
      </c>
    </row>
    <row r="99" spans="1:4" ht="13.5">
      <c r="A99" s="45" t="s">
        <v>150</v>
      </c>
      <c r="B99" s="65" t="s">
        <v>149</v>
      </c>
      <c r="C99" s="92"/>
      <c r="D99" s="58">
        <f>D100</f>
        <v>148134.22</v>
      </c>
    </row>
    <row r="100" spans="1:4" ht="21" customHeight="1">
      <c r="A100" s="90" t="s">
        <v>83</v>
      </c>
      <c r="B100" s="65" t="s">
        <v>149</v>
      </c>
      <c r="C100" s="92">
        <v>200</v>
      </c>
      <c r="D100" s="58">
        <f>D101</f>
        <v>148134.22</v>
      </c>
    </row>
    <row r="101" spans="1:4" ht="27.75">
      <c r="A101" s="90" t="s">
        <v>67</v>
      </c>
      <c r="B101" s="65" t="s">
        <v>149</v>
      </c>
      <c r="C101" s="92">
        <v>240</v>
      </c>
      <c r="D101" s="61">
        <f>приложение_4!G160</f>
        <v>148134.22</v>
      </c>
    </row>
    <row r="102" spans="1:4" ht="13.5">
      <c r="A102" s="45" t="s">
        <v>152</v>
      </c>
      <c r="B102" s="65" t="s">
        <v>151</v>
      </c>
      <c r="C102" s="92"/>
      <c r="D102" s="58">
        <f>D103</f>
        <v>4738543.52</v>
      </c>
    </row>
    <row r="103" spans="1:4" ht="20.25" customHeight="1">
      <c r="A103" s="90" t="s">
        <v>83</v>
      </c>
      <c r="B103" s="65" t="s">
        <v>151</v>
      </c>
      <c r="C103" s="92">
        <v>200</v>
      </c>
      <c r="D103" s="58">
        <f>D104</f>
        <v>4738543.52</v>
      </c>
    </row>
    <row r="104" spans="1:4" ht="27.75">
      <c r="A104" s="90" t="s">
        <v>67</v>
      </c>
      <c r="B104" s="65" t="s">
        <v>151</v>
      </c>
      <c r="C104" s="92">
        <v>240</v>
      </c>
      <c r="D104" s="61">
        <f>приложение_4!G163</f>
        <v>4738543.52</v>
      </c>
    </row>
    <row r="105" spans="1:4" ht="13.5">
      <c r="A105" s="45" t="s">
        <v>154</v>
      </c>
      <c r="B105" s="65" t="s">
        <v>153</v>
      </c>
      <c r="C105" s="92"/>
      <c r="D105" s="58">
        <f>D106</f>
        <v>1998611.65</v>
      </c>
    </row>
    <row r="106" spans="1:4" ht="16.5" customHeight="1">
      <c r="A106" s="90" t="s">
        <v>83</v>
      </c>
      <c r="B106" s="65" t="s">
        <v>153</v>
      </c>
      <c r="C106" s="92">
        <v>200</v>
      </c>
      <c r="D106" s="58">
        <f>D107</f>
        <v>1998611.65</v>
      </c>
    </row>
    <row r="107" spans="1:4" ht="27.75">
      <c r="A107" s="90" t="s">
        <v>67</v>
      </c>
      <c r="B107" s="65" t="s">
        <v>153</v>
      </c>
      <c r="C107" s="92">
        <v>240</v>
      </c>
      <c r="D107" s="61">
        <f>приложение_4!G166</f>
        <v>1998611.65</v>
      </c>
    </row>
    <row r="108" spans="1:4" ht="13.5">
      <c r="A108" s="45" t="s">
        <v>156</v>
      </c>
      <c r="B108" s="65" t="s">
        <v>155</v>
      </c>
      <c r="C108" s="92"/>
      <c r="D108" s="58">
        <f>D109+D111</f>
        <v>1199587.64</v>
      </c>
    </row>
    <row r="109" spans="1:4" ht="18.75" customHeight="1">
      <c r="A109" s="90" t="s">
        <v>83</v>
      </c>
      <c r="B109" s="65" t="s">
        <v>155</v>
      </c>
      <c r="C109" s="92">
        <v>200</v>
      </c>
      <c r="D109" s="58">
        <f>D110</f>
        <v>1164587.64</v>
      </c>
    </row>
    <row r="110" spans="1:4" ht="27.75">
      <c r="A110" s="90" t="s">
        <v>67</v>
      </c>
      <c r="B110" s="65" t="s">
        <v>155</v>
      </c>
      <c r="C110" s="92">
        <v>240</v>
      </c>
      <c r="D110" s="61">
        <f>приложение_4!G169</f>
        <v>1164587.64</v>
      </c>
    </row>
    <row r="111" spans="1:4" ht="13.5">
      <c r="A111" s="90" t="s">
        <v>158</v>
      </c>
      <c r="B111" s="65" t="s">
        <v>155</v>
      </c>
      <c r="C111" s="92">
        <v>300</v>
      </c>
      <c r="D111" s="58">
        <f>D112</f>
        <v>35000</v>
      </c>
    </row>
    <row r="112" spans="1:4" ht="13.5">
      <c r="A112" s="90" t="s">
        <v>160</v>
      </c>
      <c r="B112" s="65" t="s">
        <v>155</v>
      </c>
      <c r="C112" s="92">
        <v>360</v>
      </c>
      <c r="D112" s="61">
        <f>приложение_4!G171</f>
        <v>35000</v>
      </c>
    </row>
    <row r="113" spans="1:4" ht="27.75">
      <c r="A113" s="74" t="s">
        <v>285</v>
      </c>
      <c r="B113" s="76" t="s">
        <v>205</v>
      </c>
      <c r="C113" s="89"/>
      <c r="D113" s="57">
        <f>D114</f>
        <v>2472966</v>
      </c>
    </row>
    <row r="114" spans="1:4" ht="27.75">
      <c r="A114" s="48" t="s">
        <v>207</v>
      </c>
      <c r="B114" s="76" t="s">
        <v>206</v>
      </c>
      <c r="C114" s="89"/>
      <c r="D114" s="57">
        <f>D115</f>
        <v>2472966</v>
      </c>
    </row>
    <row r="115" spans="1:4" ht="13.5">
      <c r="A115" s="93" t="s">
        <v>173</v>
      </c>
      <c r="B115" s="66" t="s">
        <v>208</v>
      </c>
      <c r="C115" s="92"/>
      <c r="D115" s="58">
        <f>D116+D118+D120</f>
        <v>2472966</v>
      </c>
    </row>
    <row r="116" spans="1:4" ht="48" customHeight="1">
      <c r="A116" s="90" t="s">
        <v>58</v>
      </c>
      <c r="B116" s="66" t="s">
        <v>208</v>
      </c>
      <c r="C116" s="92">
        <v>100</v>
      </c>
      <c r="D116" s="58">
        <f>D117</f>
        <v>2107901</v>
      </c>
    </row>
    <row r="117" spans="1:4" ht="13.5">
      <c r="A117" s="90" t="s">
        <v>174</v>
      </c>
      <c r="B117" s="66" t="s">
        <v>208</v>
      </c>
      <c r="C117" s="92">
        <v>110</v>
      </c>
      <c r="D117" s="61">
        <f>приложение_4!G247</f>
        <v>2107901</v>
      </c>
    </row>
    <row r="118" spans="1:4" ht="22.5" customHeight="1">
      <c r="A118" s="90" t="s">
        <v>83</v>
      </c>
      <c r="B118" s="66" t="s">
        <v>208</v>
      </c>
      <c r="C118" s="92">
        <v>200</v>
      </c>
      <c r="D118" s="58">
        <f>D119</f>
        <v>362065</v>
      </c>
    </row>
    <row r="119" spans="1:4" ht="27.75">
      <c r="A119" s="90" t="s">
        <v>67</v>
      </c>
      <c r="B119" s="66" t="s">
        <v>208</v>
      </c>
      <c r="C119" s="92">
        <v>240</v>
      </c>
      <c r="D119" s="61">
        <f>приложение_4!G249</f>
        <v>362065</v>
      </c>
    </row>
    <row r="120" spans="1:4" ht="13.5">
      <c r="A120" s="90" t="s">
        <v>69</v>
      </c>
      <c r="B120" s="66" t="s">
        <v>208</v>
      </c>
      <c r="C120" s="92">
        <v>800</v>
      </c>
      <c r="D120" s="58">
        <f>D121</f>
        <v>3000</v>
      </c>
    </row>
    <row r="121" spans="1:4" ht="13.5">
      <c r="A121" s="90" t="s">
        <v>71</v>
      </c>
      <c r="B121" s="66" t="s">
        <v>208</v>
      </c>
      <c r="C121" s="92">
        <v>850</v>
      </c>
      <c r="D121" s="61">
        <f>приложение_4!G251</f>
        <v>3000</v>
      </c>
    </row>
    <row r="122" spans="1:4" ht="27.75">
      <c r="A122" s="74" t="s">
        <v>112</v>
      </c>
      <c r="B122" s="101" t="s">
        <v>111</v>
      </c>
      <c r="C122" s="102"/>
      <c r="D122" s="25">
        <f>D123+D138</f>
        <v>45156227.72</v>
      </c>
    </row>
    <row r="123" spans="1:4" ht="27.75">
      <c r="A123" s="48" t="s">
        <v>114</v>
      </c>
      <c r="B123" s="101" t="s">
        <v>113</v>
      </c>
      <c r="C123" s="102"/>
      <c r="D123" s="25">
        <f>D124+D127+D132+D135</f>
        <v>42732327.72</v>
      </c>
    </row>
    <row r="124" spans="1:4" s="104" customFormat="1" ht="13.5">
      <c r="A124" s="103" t="s">
        <v>116</v>
      </c>
      <c r="B124" s="64" t="s">
        <v>115</v>
      </c>
      <c r="C124" s="102"/>
      <c r="D124" s="56">
        <f>D125</f>
        <v>9358053.79</v>
      </c>
    </row>
    <row r="125" spans="1:4" s="104" customFormat="1" ht="20.25" customHeight="1">
      <c r="A125" s="103" t="s">
        <v>83</v>
      </c>
      <c r="B125" s="64" t="s">
        <v>115</v>
      </c>
      <c r="C125" s="102">
        <v>200</v>
      </c>
      <c r="D125" s="56">
        <f>D126</f>
        <v>9358053.79</v>
      </c>
    </row>
    <row r="126" spans="1:4" s="104" customFormat="1" ht="27.75">
      <c r="A126" s="103" t="s">
        <v>67</v>
      </c>
      <c r="B126" s="64" t="s">
        <v>115</v>
      </c>
      <c r="C126" s="102">
        <v>240</v>
      </c>
      <c r="D126" s="23">
        <f>приложение_4!G94</f>
        <v>9358053.79</v>
      </c>
    </row>
    <row r="127" spans="1:4" s="104" customFormat="1" ht="13.5">
      <c r="A127" s="103" t="s">
        <v>118</v>
      </c>
      <c r="B127" s="64" t="s">
        <v>117</v>
      </c>
      <c r="C127" s="102"/>
      <c r="D127" s="56">
        <f>D128+D130</f>
        <v>18250690.770000003</v>
      </c>
    </row>
    <row r="128" spans="1:4" s="104" customFormat="1" ht="21" customHeight="1">
      <c r="A128" s="103" t="s">
        <v>83</v>
      </c>
      <c r="B128" s="64" t="s">
        <v>117</v>
      </c>
      <c r="C128" s="102">
        <v>200</v>
      </c>
      <c r="D128" s="56">
        <f>D129</f>
        <v>17586976.740000002</v>
      </c>
    </row>
    <row r="129" spans="1:4" s="104" customFormat="1" ht="27.75">
      <c r="A129" s="103" t="s">
        <v>67</v>
      </c>
      <c r="B129" s="64" t="s">
        <v>117</v>
      </c>
      <c r="C129" s="102">
        <v>240</v>
      </c>
      <c r="D129" s="23">
        <f>приложение_4!G97</f>
        <v>17586976.740000002</v>
      </c>
    </row>
    <row r="130" spans="1:4" s="104" customFormat="1" ht="13.5">
      <c r="A130" s="103" t="s">
        <v>69</v>
      </c>
      <c r="B130" s="64" t="s">
        <v>117</v>
      </c>
      <c r="C130" s="102">
        <v>800</v>
      </c>
      <c r="D130" s="56">
        <f>D131</f>
        <v>663714.03</v>
      </c>
    </row>
    <row r="131" spans="1:4" s="104" customFormat="1" ht="13.5">
      <c r="A131" s="103" t="s">
        <v>351</v>
      </c>
      <c r="B131" s="64" t="s">
        <v>117</v>
      </c>
      <c r="C131" s="102">
        <v>830</v>
      </c>
      <c r="D131" s="23">
        <f>приложение_4!G99</f>
        <v>663714.03</v>
      </c>
    </row>
    <row r="132" spans="1:4" s="104" customFormat="1" ht="27.75">
      <c r="A132" s="103" t="s">
        <v>120</v>
      </c>
      <c r="B132" s="64" t="s">
        <v>119</v>
      </c>
      <c r="C132" s="102"/>
      <c r="D132" s="56">
        <f>D133</f>
        <v>1013970.1599999999</v>
      </c>
    </row>
    <row r="133" spans="1:4" s="104" customFormat="1" ht="18.75" customHeight="1">
      <c r="A133" s="103" t="s">
        <v>83</v>
      </c>
      <c r="B133" s="64" t="s">
        <v>119</v>
      </c>
      <c r="C133" s="102">
        <v>200</v>
      </c>
      <c r="D133" s="56">
        <f>D134</f>
        <v>1013970.1599999999</v>
      </c>
    </row>
    <row r="134" spans="1:4" s="104" customFormat="1" ht="27.75">
      <c r="A134" s="103" t="s">
        <v>67</v>
      </c>
      <c r="B134" s="64" t="s">
        <v>119</v>
      </c>
      <c r="C134" s="102">
        <v>240</v>
      </c>
      <c r="D134" s="23">
        <f>приложение_4!G102</f>
        <v>1013970.1599999999</v>
      </c>
    </row>
    <row r="135" spans="1:4" s="106" customFormat="1" ht="27.75">
      <c r="A135" s="94" t="s">
        <v>229</v>
      </c>
      <c r="B135" s="64" t="s">
        <v>228</v>
      </c>
      <c r="C135" s="92"/>
      <c r="D135" s="56">
        <f>D136</f>
        <v>14109613</v>
      </c>
    </row>
    <row r="136" spans="1:4" s="106" customFormat="1" ht="24.75" customHeight="1">
      <c r="A136" s="94" t="s">
        <v>83</v>
      </c>
      <c r="B136" s="64" t="s">
        <v>228</v>
      </c>
      <c r="C136" s="102">
        <v>200</v>
      </c>
      <c r="D136" s="56">
        <f>D137</f>
        <v>14109613</v>
      </c>
    </row>
    <row r="137" spans="1:4" s="106" customFormat="1" ht="27.75">
      <c r="A137" s="94" t="s">
        <v>67</v>
      </c>
      <c r="B137" s="64" t="s">
        <v>228</v>
      </c>
      <c r="C137" s="102">
        <v>240</v>
      </c>
      <c r="D137" s="23">
        <f>приложение_4!G105</f>
        <v>14109613</v>
      </c>
    </row>
    <row r="138" spans="1:4" s="106" customFormat="1" ht="27.75">
      <c r="A138" s="48" t="s">
        <v>260</v>
      </c>
      <c r="B138" s="101" t="s">
        <v>261</v>
      </c>
      <c r="C138" s="107"/>
      <c r="D138" s="25">
        <f>D139</f>
        <v>2423900</v>
      </c>
    </row>
    <row r="139" spans="1:4" s="106" customFormat="1" ht="63" customHeight="1">
      <c r="A139" s="94" t="s">
        <v>262</v>
      </c>
      <c r="B139" s="64" t="s">
        <v>259</v>
      </c>
      <c r="C139" s="102"/>
      <c r="D139" s="56">
        <f>D140</f>
        <v>2423900</v>
      </c>
    </row>
    <row r="140" spans="1:4" s="106" customFormat="1" ht="20.25" customHeight="1">
      <c r="A140" s="94" t="s">
        <v>83</v>
      </c>
      <c r="B140" s="64" t="s">
        <v>259</v>
      </c>
      <c r="C140" s="102">
        <v>200</v>
      </c>
      <c r="D140" s="56">
        <f>D141</f>
        <v>2423900</v>
      </c>
    </row>
    <row r="141" spans="1:4" s="106" customFormat="1" ht="27.75">
      <c r="A141" s="94" t="s">
        <v>67</v>
      </c>
      <c r="B141" s="64" t="s">
        <v>259</v>
      </c>
      <c r="C141" s="102">
        <v>240</v>
      </c>
      <c r="D141" s="23">
        <f>приложение_4!G109</f>
        <v>2423900</v>
      </c>
    </row>
    <row r="142" spans="1:4" s="106" customFormat="1" ht="30" customHeight="1">
      <c r="A142" s="87" t="s">
        <v>138</v>
      </c>
      <c r="B142" s="96" t="s">
        <v>137</v>
      </c>
      <c r="C142" s="89"/>
      <c r="D142" s="57">
        <f>D143</f>
        <v>27697681.729999997</v>
      </c>
    </row>
    <row r="143" spans="1:4" s="106" customFormat="1" ht="27.75">
      <c r="A143" s="48" t="s">
        <v>140</v>
      </c>
      <c r="B143" s="96" t="s">
        <v>139</v>
      </c>
      <c r="C143" s="89"/>
      <c r="D143" s="57">
        <f>D144+D149</f>
        <v>27697681.729999997</v>
      </c>
    </row>
    <row r="144" spans="1:4" ht="13.5">
      <c r="A144" s="90" t="s">
        <v>141</v>
      </c>
      <c r="B144" s="65" t="s">
        <v>243</v>
      </c>
      <c r="C144" s="92"/>
      <c r="D144" s="58">
        <f>D145+D147</f>
        <v>387849.68</v>
      </c>
    </row>
    <row r="145" spans="1:4" ht="18" customHeight="1">
      <c r="A145" s="90" t="s">
        <v>83</v>
      </c>
      <c r="B145" s="65" t="s">
        <v>243</v>
      </c>
      <c r="C145" s="92">
        <v>200</v>
      </c>
      <c r="D145" s="58">
        <f>D146</f>
        <v>248059.6</v>
      </c>
    </row>
    <row r="146" spans="1:4" ht="27.75">
      <c r="A146" s="90" t="s">
        <v>67</v>
      </c>
      <c r="B146" s="65" t="s">
        <v>243</v>
      </c>
      <c r="C146" s="92">
        <v>240</v>
      </c>
      <c r="D146" s="61">
        <f>приложение_4!G139</f>
        <v>248059.6</v>
      </c>
    </row>
    <row r="147" spans="1:4" ht="13.5">
      <c r="A147" s="90" t="s">
        <v>69</v>
      </c>
      <c r="B147" s="65" t="s">
        <v>243</v>
      </c>
      <c r="C147" s="92">
        <v>800</v>
      </c>
      <c r="D147" s="58">
        <f>D148</f>
        <v>139790.08</v>
      </c>
    </row>
    <row r="148" spans="1:4" ht="27.75">
      <c r="A148" s="90" t="s">
        <v>143</v>
      </c>
      <c r="B148" s="65" t="s">
        <v>243</v>
      </c>
      <c r="C148" s="92">
        <v>810</v>
      </c>
      <c r="D148" s="61">
        <f>приложение_4!G141</f>
        <v>139790.08</v>
      </c>
    </row>
    <row r="149" spans="1:4" ht="13.5">
      <c r="A149" s="90" t="s">
        <v>142</v>
      </c>
      <c r="B149" s="65" t="s">
        <v>244</v>
      </c>
      <c r="C149" s="92"/>
      <c r="D149" s="58">
        <f>D150+D152+D154</f>
        <v>27309832.049999997</v>
      </c>
    </row>
    <row r="150" spans="1:4" ht="18.75" customHeight="1">
      <c r="A150" s="90" t="s">
        <v>83</v>
      </c>
      <c r="B150" s="65" t="s">
        <v>241</v>
      </c>
      <c r="C150" s="92">
        <v>200</v>
      </c>
      <c r="D150" s="58">
        <f>D151</f>
        <v>1019214.42</v>
      </c>
    </row>
    <row r="151" spans="1:4" ht="27.75">
      <c r="A151" s="90" t="s">
        <v>67</v>
      </c>
      <c r="B151" s="65" t="s">
        <v>242</v>
      </c>
      <c r="C151" s="92">
        <v>240</v>
      </c>
      <c r="D151" s="61">
        <f>приложение_4!G144</f>
        <v>1019214.42</v>
      </c>
    </row>
    <row r="152" spans="1:4" ht="27.75">
      <c r="A152" s="94" t="s">
        <v>223</v>
      </c>
      <c r="B152" s="65" t="s">
        <v>245</v>
      </c>
      <c r="C152" s="92">
        <v>400</v>
      </c>
      <c r="D152" s="58">
        <f>D153</f>
        <v>497693.14</v>
      </c>
    </row>
    <row r="153" spans="1:4" ht="13.5">
      <c r="A153" s="94" t="s">
        <v>224</v>
      </c>
      <c r="B153" s="65" t="s">
        <v>246</v>
      </c>
      <c r="C153" s="92">
        <v>410</v>
      </c>
      <c r="D153" s="61">
        <f>приложение_4!G146</f>
        <v>497693.14</v>
      </c>
    </row>
    <row r="154" spans="1:4" ht="13.5">
      <c r="A154" s="93" t="s">
        <v>230</v>
      </c>
      <c r="B154" s="65" t="s">
        <v>244</v>
      </c>
      <c r="C154" s="92">
        <v>800</v>
      </c>
      <c r="D154" s="58">
        <f>D155+D156</f>
        <v>25792924.49</v>
      </c>
    </row>
    <row r="155" spans="1:4" ht="27.75">
      <c r="A155" s="93" t="s">
        <v>143</v>
      </c>
      <c r="B155" s="65" t="s">
        <v>244</v>
      </c>
      <c r="C155" s="92">
        <v>810</v>
      </c>
      <c r="D155" s="61">
        <f>приложение_4!G148</f>
        <v>25772924.49</v>
      </c>
    </row>
    <row r="156" spans="1:4" ht="13.5">
      <c r="A156" s="90" t="s">
        <v>71</v>
      </c>
      <c r="B156" s="65" t="s">
        <v>244</v>
      </c>
      <c r="C156" s="92">
        <v>850</v>
      </c>
      <c r="D156" s="61">
        <f>приложение_4!G149</f>
        <v>20000</v>
      </c>
    </row>
    <row r="157" spans="1:4" ht="27.75">
      <c r="A157" s="87" t="s">
        <v>283</v>
      </c>
      <c r="B157" s="96" t="s">
        <v>121</v>
      </c>
      <c r="C157" s="89"/>
      <c r="D157" s="57">
        <f>D158</f>
        <v>466077.96</v>
      </c>
    </row>
    <row r="158" spans="1:4" ht="18.75" customHeight="1">
      <c r="A158" s="48" t="s">
        <v>123</v>
      </c>
      <c r="B158" s="96" t="s">
        <v>122</v>
      </c>
      <c r="C158" s="89"/>
      <c r="D158" s="57">
        <f>D159</f>
        <v>466077.96</v>
      </c>
    </row>
    <row r="159" spans="1:4" ht="13.5">
      <c r="A159" s="90" t="s">
        <v>125</v>
      </c>
      <c r="B159" s="65" t="s">
        <v>124</v>
      </c>
      <c r="C159" s="92"/>
      <c r="D159" s="58">
        <f>D160+D162</f>
        <v>466077.96</v>
      </c>
    </row>
    <row r="160" spans="1:4" ht="21" customHeight="1">
      <c r="A160" s="90" t="s">
        <v>83</v>
      </c>
      <c r="B160" s="65" t="s">
        <v>124</v>
      </c>
      <c r="C160" s="92">
        <v>200</v>
      </c>
      <c r="D160" s="58">
        <f>D161</f>
        <v>296077.96</v>
      </c>
    </row>
    <row r="161" spans="1:4" ht="27.75">
      <c r="A161" s="90" t="s">
        <v>67</v>
      </c>
      <c r="B161" s="65" t="s">
        <v>124</v>
      </c>
      <c r="C161" s="92">
        <v>240</v>
      </c>
      <c r="D161" s="61">
        <f>приложение_4!G114</f>
        <v>296077.96</v>
      </c>
    </row>
    <row r="162" spans="1:4" ht="13.5">
      <c r="A162" s="93" t="s">
        <v>230</v>
      </c>
      <c r="B162" s="65" t="s">
        <v>124</v>
      </c>
      <c r="C162" s="92">
        <v>800</v>
      </c>
      <c r="D162" s="58">
        <f>D163</f>
        <v>170000</v>
      </c>
    </row>
    <row r="163" spans="1:4" ht="13.5">
      <c r="A163" s="90" t="s">
        <v>71</v>
      </c>
      <c r="B163" s="65" t="s">
        <v>124</v>
      </c>
      <c r="C163" s="92">
        <v>850</v>
      </c>
      <c r="D163" s="61">
        <f>приложение_4!G116</f>
        <v>170000</v>
      </c>
    </row>
    <row r="164" spans="1:4" s="100" customFormat="1" ht="27.75">
      <c r="A164" s="108" t="s">
        <v>275</v>
      </c>
      <c r="B164" s="76" t="s">
        <v>60</v>
      </c>
      <c r="C164" s="99"/>
      <c r="D164" s="20">
        <f>D165</f>
        <v>14812073.3</v>
      </c>
    </row>
    <row r="165" spans="1:4" s="100" customFormat="1" ht="27.75">
      <c r="A165" s="48" t="s">
        <v>62</v>
      </c>
      <c r="B165" s="76" t="s">
        <v>61</v>
      </c>
      <c r="C165" s="99"/>
      <c r="D165" s="20">
        <f>D166+D173+D176</f>
        <v>14812073.3</v>
      </c>
    </row>
    <row r="166" spans="1:4" s="100" customFormat="1" ht="13.5">
      <c r="A166" s="90" t="s">
        <v>64</v>
      </c>
      <c r="B166" s="65" t="s">
        <v>63</v>
      </c>
      <c r="C166" s="98"/>
      <c r="D166" s="59">
        <f>D167+D169+D171</f>
        <v>10275356.91</v>
      </c>
    </row>
    <row r="167" spans="1:4" s="100" customFormat="1" ht="49.5" customHeight="1">
      <c r="A167" s="90" t="s">
        <v>58</v>
      </c>
      <c r="B167" s="65" t="s">
        <v>63</v>
      </c>
      <c r="C167" s="98">
        <v>100</v>
      </c>
      <c r="D167" s="59">
        <f>D168</f>
        <v>7404628.550000001</v>
      </c>
    </row>
    <row r="168" spans="1:4" s="100" customFormat="1" ht="21" customHeight="1">
      <c r="A168" s="90" t="s">
        <v>59</v>
      </c>
      <c r="B168" s="65" t="s">
        <v>63</v>
      </c>
      <c r="C168" s="98">
        <v>120</v>
      </c>
      <c r="D168" s="60">
        <f>приложение_4!G23</f>
        <v>7404628.550000001</v>
      </c>
    </row>
    <row r="169" spans="1:4" s="100" customFormat="1" ht="24" customHeight="1">
      <c r="A169" s="90" t="s">
        <v>83</v>
      </c>
      <c r="B169" s="65" t="s">
        <v>63</v>
      </c>
      <c r="C169" s="98">
        <v>200</v>
      </c>
      <c r="D169" s="59">
        <f>D170</f>
        <v>2840287.5700000003</v>
      </c>
    </row>
    <row r="170" spans="1:4" s="100" customFormat="1" ht="27.75">
      <c r="A170" s="90" t="s">
        <v>67</v>
      </c>
      <c r="B170" s="65" t="s">
        <v>63</v>
      </c>
      <c r="C170" s="98">
        <v>240</v>
      </c>
      <c r="D170" s="60">
        <f>приложение_4!G25</f>
        <v>2840287.5700000003</v>
      </c>
    </row>
    <row r="171" spans="1:4" s="100" customFormat="1" ht="13.5">
      <c r="A171" s="90" t="s">
        <v>69</v>
      </c>
      <c r="B171" s="65" t="s">
        <v>63</v>
      </c>
      <c r="C171" s="98">
        <v>800</v>
      </c>
      <c r="D171" s="59">
        <f>D172</f>
        <v>30440.79</v>
      </c>
    </row>
    <row r="172" spans="1:4" s="100" customFormat="1" ht="13.5">
      <c r="A172" s="90" t="s">
        <v>71</v>
      </c>
      <c r="B172" s="65" t="s">
        <v>63</v>
      </c>
      <c r="C172" s="98">
        <v>850</v>
      </c>
      <c r="D172" s="60">
        <f>приложение_4!G27</f>
        <v>30440.79</v>
      </c>
    </row>
    <row r="173" spans="1:4" s="100" customFormat="1" ht="13.5">
      <c r="A173" s="93" t="s">
        <v>210</v>
      </c>
      <c r="B173" s="66" t="s">
        <v>209</v>
      </c>
      <c r="C173" s="98"/>
      <c r="D173" s="59">
        <f>D174</f>
        <v>3751380.5300000003</v>
      </c>
    </row>
    <row r="174" spans="1:4" s="100" customFormat="1" ht="13.5">
      <c r="A174" s="93" t="s">
        <v>212</v>
      </c>
      <c r="B174" s="66" t="s">
        <v>209</v>
      </c>
      <c r="C174" s="98">
        <v>700</v>
      </c>
      <c r="D174" s="59">
        <f>D175</f>
        <v>3751380.5300000003</v>
      </c>
    </row>
    <row r="175" spans="1:4" s="100" customFormat="1" ht="13.5">
      <c r="A175" s="93" t="s">
        <v>214</v>
      </c>
      <c r="B175" s="66" t="s">
        <v>209</v>
      </c>
      <c r="C175" s="98">
        <v>730</v>
      </c>
      <c r="D175" s="60">
        <f>приложение_4!G258</f>
        <v>3751380.5300000003</v>
      </c>
    </row>
    <row r="176" spans="1:4" s="100" customFormat="1" ht="13.5">
      <c r="A176" s="90" t="s">
        <v>82</v>
      </c>
      <c r="B176" s="65" t="s">
        <v>81</v>
      </c>
      <c r="C176" s="98"/>
      <c r="D176" s="59">
        <f>D177+D179</f>
        <v>785335.86</v>
      </c>
    </row>
    <row r="177" spans="1:4" s="100" customFormat="1" ht="20.25" customHeight="1">
      <c r="A177" s="90" t="s">
        <v>83</v>
      </c>
      <c r="B177" s="65" t="s">
        <v>81</v>
      </c>
      <c r="C177" s="98">
        <v>200</v>
      </c>
      <c r="D177" s="59">
        <f>D178</f>
        <v>679675.86</v>
      </c>
    </row>
    <row r="178" spans="1:4" s="100" customFormat="1" ht="27.75">
      <c r="A178" s="90" t="s">
        <v>67</v>
      </c>
      <c r="B178" s="65" t="s">
        <v>81</v>
      </c>
      <c r="C178" s="98">
        <v>240</v>
      </c>
      <c r="D178" s="60">
        <f>приложение_4!G42</f>
        <v>679675.86</v>
      </c>
    </row>
    <row r="179" spans="1:4" s="100" customFormat="1" ht="13.5">
      <c r="A179" s="94" t="s">
        <v>69</v>
      </c>
      <c r="B179" s="65" t="s">
        <v>81</v>
      </c>
      <c r="C179" s="98">
        <v>800</v>
      </c>
      <c r="D179" s="59">
        <f>D180+D181</f>
        <v>105660</v>
      </c>
    </row>
    <row r="180" spans="1:4" s="100" customFormat="1" ht="13.5">
      <c r="A180" s="94" t="s">
        <v>351</v>
      </c>
      <c r="B180" s="65" t="s">
        <v>81</v>
      </c>
      <c r="C180" s="98">
        <v>830</v>
      </c>
      <c r="D180" s="60">
        <f>приложение_4!G44</f>
        <v>15000</v>
      </c>
    </row>
    <row r="181" spans="1:4" s="100" customFormat="1" ht="13.5">
      <c r="A181" s="94" t="s">
        <v>71</v>
      </c>
      <c r="B181" s="65" t="s">
        <v>81</v>
      </c>
      <c r="C181" s="98">
        <v>850</v>
      </c>
      <c r="D181" s="60">
        <f>приложение_4!G45</f>
        <v>90660</v>
      </c>
    </row>
    <row r="182" spans="1:4" s="100" customFormat="1" ht="13.5">
      <c r="A182" s="109" t="s">
        <v>314</v>
      </c>
      <c r="B182" s="64" t="s">
        <v>556</v>
      </c>
      <c r="C182" s="98"/>
      <c r="D182" s="20">
        <f>D183+D186</f>
        <v>637230.73</v>
      </c>
    </row>
    <row r="183" spans="1:4" s="100" customFormat="1" ht="13.5">
      <c r="A183" s="90" t="s">
        <v>216</v>
      </c>
      <c r="B183" s="64" t="s">
        <v>215</v>
      </c>
      <c r="C183" s="64"/>
      <c r="D183" s="56">
        <f>D184</f>
        <v>437230.73</v>
      </c>
    </row>
    <row r="184" spans="1:4" s="100" customFormat="1" ht="48.75" customHeight="1">
      <c r="A184" s="94" t="s">
        <v>58</v>
      </c>
      <c r="B184" s="64" t="s">
        <v>215</v>
      </c>
      <c r="C184" s="64" t="s">
        <v>19</v>
      </c>
      <c r="D184" s="56">
        <f>D185</f>
        <v>437230.73</v>
      </c>
    </row>
    <row r="185" spans="1:4" s="100" customFormat="1" ht="21" customHeight="1">
      <c r="A185" s="94" t="s">
        <v>217</v>
      </c>
      <c r="B185" s="64" t="s">
        <v>215</v>
      </c>
      <c r="C185" s="64" t="s">
        <v>10</v>
      </c>
      <c r="D185" s="23">
        <f>приложение_4!G48</f>
        <v>437230.73</v>
      </c>
    </row>
    <row r="186" spans="1:4" s="100" customFormat="1" ht="18" customHeight="1">
      <c r="A186" s="94" t="s">
        <v>316</v>
      </c>
      <c r="B186" s="64" t="s">
        <v>315</v>
      </c>
      <c r="C186" s="64"/>
      <c r="D186" s="56">
        <f>D187</f>
        <v>200000</v>
      </c>
    </row>
    <row r="187" spans="1:4" s="100" customFormat="1" ht="21" customHeight="1">
      <c r="A187" s="90" t="s">
        <v>83</v>
      </c>
      <c r="B187" s="64" t="s">
        <v>315</v>
      </c>
      <c r="C187" s="98">
        <v>200</v>
      </c>
      <c r="D187" s="56">
        <f>D188</f>
        <v>200000</v>
      </c>
    </row>
    <row r="188" spans="1:4" s="100" customFormat="1" ht="27.75">
      <c r="A188" s="90" t="s">
        <v>67</v>
      </c>
      <c r="B188" s="64" t="s">
        <v>315</v>
      </c>
      <c r="C188" s="98">
        <v>240</v>
      </c>
      <c r="D188" s="23">
        <f>приложение_4!G177</f>
        <v>200000</v>
      </c>
    </row>
    <row r="189" spans="1:4" s="100" customFormat="1" ht="13.5">
      <c r="A189" s="87" t="s">
        <v>73</v>
      </c>
      <c r="B189" s="96" t="s">
        <v>72</v>
      </c>
      <c r="C189" s="99"/>
      <c r="D189" s="20">
        <f>D190</f>
        <v>697932.45</v>
      </c>
    </row>
    <row r="190" spans="1:4" s="35" customFormat="1" ht="27.75">
      <c r="A190" s="90" t="s">
        <v>75</v>
      </c>
      <c r="B190" s="65" t="s">
        <v>74</v>
      </c>
      <c r="C190" s="98"/>
      <c r="D190" s="59">
        <f>D191</f>
        <v>697932.45</v>
      </c>
    </row>
    <row r="191" spans="1:4" s="35" customFormat="1" ht="51.75" customHeight="1">
      <c r="A191" s="90" t="s">
        <v>58</v>
      </c>
      <c r="B191" s="65" t="s">
        <v>74</v>
      </c>
      <c r="C191" s="98">
        <v>100</v>
      </c>
      <c r="D191" s="59">
        <f>D192</f>
        <v>697932.45</v>
      </c>
    </row>
    <row r="192" spans="1:4" s="35" customFormat="1" ht="18.75" customHeight="1">
      <c r="A192" s="90" t="s">
        <v>59</v>
      </c>
      <c r="B192" s="65" t="s">
        <v>74</v>
      </c>
      <c r="C192" s="98">
        <v>120</v>
      </c>
      <c r="D192" s="60">
        <f>приложение_4!G31</f>
        <v>697932.45</v>
      </c>
    </row>
    <row r="193" spans="1:4" s="100" customFormat="1" ht="13.5">
      <c r="A193" s="87" t="s">
        <v>127</v>
      </c>
      <c r="B193" s="76" t="s">
        <v>126</v>
      </c>
      <c r="C193" s="99"/>
      <c r="D193" s="20">
        <f>D194</f>
        <v>396928.47</v>
      </c>
    </row>
    <row r="194" spans="1:4" s="100" customFormat="1" ht="13.5">
      <c r="A194" s="90" t="s">
        <v>129</v>
      </c>
      <c r="B194" s="66" t="s">
        <v>128</v>
      </c>
      <c r="C194" s="98"/>
      <c r="D194" s="59">
        <f>D195+D197</f>
        <v>396928.47</v>
      </c>
    </row>
    <row r="195" spans="1:4" s="100" customFormat="1" ht="18" customHeight="1">
      <c r="A195" s="90" t="s">
        <v>83</v>
      </c>
      <c r="B195" s="66" t="s">
        <v>128</v>
      </c>
      <c r="C195" s="98">
        <v>200</v>
      </c>
      <c r="D195" s="59">
        <f>D196</f>
        <v>386728.47</v>
      </c>
    </row>
    <row r="196" spans="1:4" s="100" customFormat="1" ht="27.75">
      <c r="A196" s="90" t="s">
        <v>67</v>
      </c>
      <c r="B196" s="66" t="s">
        <v>128</v>
      </c>
      <c r="C196" s="98">
        <v>240</v>
      </c>
      <c r="D196" s="60">
        <f>приложение_4!G121</f>
        <v>386728.47</v>
      </c>
    </row>
    <row r="197" spans="1:4" s="100" customFormat="1" ht="13.5">
      <c r="A197" s="90" t="s">
        <v>69</v>
      </c>
      <c r="B197" s="66" t="s">
        <v>128</v>
      </c>
      <c r="C197" s="98">
        <v>800</v>
      </c>
      <c r="D197" s="59">
        <f>D198</f>
        <v>10200</v>
      </c>
    </row>
    <row r="198" spans="1:4" s="100" customFormat="1" ht="13.5">
      <c r="A198" s="94" t="s">
        <v>71</v>
      </c>
      <c r="B198" s="66" t="s">
        <v>128</v>
      </c>
      <c r="C198" s="98">
        <v>850</v>
      </c>
      <c r="D198" s="60">
        <f>приложение_4!G123</f>
        <v>10200</v>
      </c>
    </row>
    <row r="199" spans="1:4" s="100" customFormat="1" ht="13.5">
      <c r="A199" s="74" t="s">
        <v>194</v>
      </c>
      <c r="B199" s="76" t="s">
        <v>193</v>
      </c>
      <c r="C199" s="99"/>
      <c r="D199" s="20">
        <f>D200</f>
        <v>94000</v>
      </c>
    </row>
    <row r="200" spans="1:4" s="100" customFormat="1" ht="84">
      <c r="A200" s="93" t="s">
        <v>196</v>
      </c>
      <c r="B200" s="66" t="s">
        <v>195</v>
      </c>
      <c r="C200" s="98"/>
      <c r="D200" s="59">
        <f>D201</f>
        <v>94000</v>
      </c>
    </row>
    <row r="201" spans="1:4" s="100" customFormat="1" ht="13.5">
      <c r="A201" s="93" t="s">
        <v>197</v>
      </c>
      <c r="B201" s="66" t="s">
        <v>195</v>
      </c>
      <c r="C201" s="98">
        <v>500</v>
      </c>
      <c r="D201" s="59">
        <f>D202</f>
        <v>94000</v>
      </c>
    </row>
    <row r="202" spans="1:4" s="100" customFormat="1" ht="13.5">
      <c r="A202" s="93" t="s">
        <v>21</v>
      </c>
      <c r="B202" s="66" t="s">
        <v>195</v>
      </c>
      <c r="C202" s="98">
        <v>540</v>
      </c>
      <c r="D202" s="60">
        <f>приложение_4!G229</f>
        <v>94000</v>
      </c>
    </row>
    <row r="203" spans="1:4" s="100" customFormat="1" ht="42">
      <c r="A203" s="87" t="s">
        <v>55</v>
      </c>
      <c r="B203" s="96" t="s">
        <v>54</v>
      </c>
      <c r="C203" s="99"/>
      <c r="D203" s="20">
        <f>D204</f>
        <v>1034460</v>
      </c>
    </row>
    <row r="204" spans="1:4" s="100" customFormat="1" ht="13.5">
      <c r="A204" s="90" t="s">
        <v>57</v>
      </c>
      <c r="B204" s="65" t="s">
        <v>56</v>
      </c>
      <c r="C204" s="98"/>
      <c r="D204" s="59">
        <f>D205</f>
        <v>1034460</v>
      </c>
    </row>
    <row r="205" spans="1:4" s="100" customFormat="1" ht="45.75" customHeight="1">
      <c r="A205" s="90" t="s">
        <v>58</v>
      </c>
      <c r="B205" s="65" t="s">
        <v>56</v>
      </c>
      <c r="C205" s="98">
        <v>100</v>
      </c>
      <c r="D205" s="59">
        <f>D206</f>
        <v>1034460</v>
      </c>
    </row>
    <row r="206" spans="1:4" s="100" customFormat="1" ht="13.5">
      <c r="A206" s="90" t="s">
        <v>59</v>
      </c>
      <c r="B206" s="65" t="s">
        <v>56</v>
      </c>
      <c r="C206" s="98">
        <v>120</v>
      </c>
      <c r="D206" s="60">
        <f>приложение_4!G17</f>
        <v>1034460</v>
      </c>
    </row>
    <row r="207" spans="1:4" s="100" customFormat="1" ht="13.5">
      <c r="A207" s="87" t="s">
        <v>239</v>
      </c>
      <c r="B207" s="96" t="s">
        <v>76</v>
      </c>
      <c r="C207" s="99"/>
      <c r="D207" s="20">
        <f>D208</f>
        <v>200000</v>
      </c>
    </row>
    <row r="208" spans="1:4" s="100" customFormat="1" ht="13.5">
      <c r="A208" s="90" t="s">
        <v>78</v>
      </c>
      <c r="B208" s="65" t="s">
        <v>77</v>
      </c>
      <c r="C208" s="98"/>
      <c r="D208" s="59">
        <f>D209</f>
        <v>200000</v>
      </c>
    </row>
    <row r="209" spans="1:4" s="100" customFormat="1" ht="13.5">
      <c r="A209" s="90" t="s">
        <v>69</v>
      </c>
      <c r="B209" s="65" t="s">
        <v>77</v>
      </c>
      <c r="C209" s="98">
        <v>800</v>
      </c>
      <c r="D209" s="59">
        <f>D210</f>
        <v>200000</v>
      </c>
    </row>
    <row r="210" spans="1:4" s="100" customFormat="1" ht="13.5">
      <c r="A210" s="93" t="s">
        <v>80</v>
      </c>
      <c r="B210" s="65" t="s">
        <v>77</v>
      </c>
      <c r="C210" s="98">
        <v>870</v>
      </c>
      <c r="D210" s="60">
        <f>приложение_4!G36</f>
        <v>200000</v>
      </c>
    </row>
    <row r="211" spans="1:4" s="100" customFormat="1" ht="27.75">
      <c r="A211" s="87" t="s">
        <v>269</v>
      </c>
      <c r="B211" s="96" t="s">
        <v>93</v>
      </c>
      <c r="C211" s="99"/>
      <c r="D211" s="20">
        <f>D212</f>
        <v>848861</v>
      </c>
    </row>
    <row r="212" spans="1:4" s="100" customFormat="1" ht="13.5">
      <c r="A212" s="90" t="s">
        <v>240</v>
      </c>
      <c r="B212" s="65" t="s">
        <v>95</v>
      </c>
      <c r="C212" s="98"/>
      <c r="D212" s="59">
        <f>D216+D213</f>
        <v>848861</v>
      </c>
    </row>
    <row r="213" spans="1:4" s="100" customFormat="1" ht="27.75">
      <c r="A213" s="105" t="s">
        <v>219</v>
      </c>
      <c r="B213" s="64" t="s">
        <v>218</v>
      </c>
      <c r="C213" s="64"/>
      <c r="D213" s="25">
        <f>D214</f>
        <v>252220</v>
      </c>
    </row>
    <row r="214" spans="1:4" s="100" customFormat="1" ht="48.75" customHeight="1">
      <c r="A214" s="94" t="s">
        <v>58</v>
      </c>
      <c r="B214" s="64" t="s">
        <v>218</v>
      </c>
      <c r="C214" s="64" t="s">
        <v>19</v>
      </c>
      <c r="D214" s="56">
        <f>D215</f>
        <v>252220</v>
      </c>
    </row>
    <row r="215" spans="1:4" s="100" customFormat="1" ht="22.5" customHeight="1">
      <c r="A215" s="94" t="s">
        <v>217</v>
      </c>
      <c r="B215" s="64" t="s">
        <v>218</v>
      </c>
      <c r="C215" s="64" t="s">
        <v>10</v>
      </c>
      <c r="D215" s="23">
        <f>приложение_4!G51</f>
        <v>252220</v>
      </c>
    </row>
    <row r="216" spans="1:4" s="100" customFormat="1" ht="27.75">
      <c r="A216" s="105" t="s">
        <v>98</v>
      </c>
      <c r="B216" s="65" t="s">
        <v>97</v>
      </c>
      <c r="C216" s="98"/>
      <c r="D216" s="59">
        <f>D217+D219</f>
        <v>596641</v>
      </c>
    </row>
    <row r="217" spans="1:4" s="100" customFormat="1" ht="49.5" customHeight="1">
      <c r="A217" s="90" t="s">
        <v>58</v>
      </c>
      <c r="B217" s="65" t="s">
        <v>97</v>
      </c>
      <c r="C217" s="98">
        <v>100</v>
      </c>
      <c r="D217" s="59">
        <f>D218</f>
        <v>485620</v>
      </c>
    </row>
    <row r="218" spans="1:4" s="100" customFormat="1" ht="20.25" customHeight="1">
      <c r="A218" s="90" t="s">
        <v>59</v>
      </c>
      <c r="B218" s="65" t="s">
        <v>97</v>
      </c>
      <c r="C218" s="98">
        <v>120</v>
      </c>
      <c r="D218" s="60">
        <f>приложение_4!G70</f>
        <v>485620</v>
      </c>
    </row>
    <row r="219" spans="1:4" s="100" customFormat="1" ht="20.25" customHeight="1">
      <c r="A219" s="90" t="s">
        <v>83</v>
      </c>
      <c r="B219" s="65" t="s">
        <v>97</v>
      </c>
      <c r="C219" s="98">
        <v>200</v>
      </c>
      <c r="D219" s="59">
        <f>D220</f>
        <v>111021</v>
      </c>
    </row>
    <row r="220" spans="1:4" s="100" customFormat="1" ht="27.75">
      <c r="A220" s="90" t="s">
        <v>67</v>
      </c>
      <c r="B220" s="65" t="s">
        <v>97</v>
      </c>
      <c r="C220" s="98">
        <v>240</v>
      </c>
      <c r="D220" s="60">
        <f>приложение_4!G72</f>
        <v>111021</v>
      </c>
    </row>
    <row r="221" spans="1:3" s="100" customFormat="1" ht="13.5">
      <c r="A221" s="110"/>
      <c r="B221" s="16"/>
      <c r="C221" s="39"/>
    </row>
    <row r="222" s="100" customFormat="1" ht="13.5">
      <c r="B222" s="111"/>
    </row>
  </sheetData>
  <sheetProtection/>
  <mergeCells count="5">
    <mergeCell ref="A7:D7"/>
    <mergeCell ref="B2:D2"/>
    <mergeCell ref="B3:C3"/>
    <mergeCell ref="C5:D5"/>
    <mergeCell ref="C6:D6"/>
  </mergeCells>
  <printOptions/>
  <pageMargins left="0.7874015748031497" right="0.3937007874015748" top="0.5905511811023623" bottom="0.35433070866141736" header="0.5905511811023623" footer="0.31496062992125984"/>
  <pageSetup fitToHeight="100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PageLayoutView="0" workbookViewId="0" topLeftCell="A1">
      <selection activeCell="B5" sqref="B5"/>
    </sheetView>
  </sheetViews>
  <sheetFormatPr defaultColWidth="9.125" defaultRowHeight="12.75"/>
  <cols>
    <col min="1" max="1" width="25.50390625" style="4" customWidth="1"/>
    <col min="2" max="2" width="55.125" style="4" customWidth="1"/>
    <col min="3" max="3" width="23.875" style="4" customWidth="1"/>
    <col min="4" max="16384" width="9.125" style="4" customWidth="1"/>
  </cols>
  <sheetData>
    <row r="1" spans="2:3" ht="13.5">
      <c r="B1" s="3" t="s">
        <v>512</v>
      </c>
      <c r="C1" s="112"/>
    </row>
    <row r="2" spans="2:3" ht="54.75" customHeight="1">
      <c r="B2" s="3" t="s">
        <v>289</v>
      </c>
      <c r="C2" s="3"/>
    </row>
    <row r="3" spans="2:3" ht="24" customHeight="1">
      <c r="B3" s="3" t="s">
        <v>538</v>
      </c>
      <c r="C3" s="112"/>
    </row>
    <row r="4" spans="2:3" ht="13.5">
      <c r="B4" s="1"/>
      <c r="C4" s="3" t="s">
        <v>290</v>
      </c>
    </row>
    <row r="5" spans="2:3" ht="83.25" customHeight="1">
      <c r="B5" s="1"/>
      <c r="C5" s="3" t="s">
        <v>247</v>
      </c>
    </row>
    <row r="6" spans="1:3" s="33" customFormat="1" ht="38.25" customHeight="1">
      <c r="A6" s="213" t="s">
        <v>291</v>
      </c>
      <c r="B6" s="213"/>
      <c r="C6" s="213"/>
    </row>
    <row r="7" spans="1:2" s="33" customFormat="1" ht="13.5">
      <c r="A7" s="113"/>
      <c r="B7" s="113"/>
    </row>
    <row r="8" spans="1:3" ht="39" customHeight="1">
      <c r="A8" s="114" t="s">
        <v>292</v>
      </c>
      <c r="B8" s="115" t="s">
        <v>293</v>
      </c>
      <c r="C8" s="8" t="s">
        <v>250</v>
      </c>
    </row>
    <row r="9" spans="1:3" ht="13.5">
      <c r="A9" s="116"/>
      <c r="B9" s="45" t="s">
        <v>294</v>
      </c>
      <c r="C9" s="57">
        <f>SUM(C10:C18)</f>
        <v>74057194.61</v>
      </c>
    </row>
    <row r="10" spans="1:3" ht="27.75">
      <c r="A10" s="117" t="s">
        <v>295</v>
      </c>
      <c r="B10" s="90" t="s">
        <v>296</v>
      </c>
      <c r="C10" s="58">
        <f>27398033+4000000+5000000+3937032+5000000</f>
        <v>45335065</v>
      </c>
    </row>
    <row r="11" spans="1:3" ht="88.5" customHeight="1">
      <c r="A11" s="117" t="s">
        <v>297</v>
      </c>
      <c r="B11" s="90" t="s">
        <v>298</v>
      </c>
      <c r="C11" s="58">
        <v>2423900</v>
      </c>
    </row>
    <row r="12" spans="1:3" s="118" customFormat="1" ht="42.75" customHeight="1">
      <c r="A12" s="117" t="s">
        <v>299</v>
      </c>
      <c r="B12" s="90" t="s">
        <v>300</v>
      </c>
      <c r="C12" s="58">
        <v>14109613</v>
      </c>
    </row>
    <row r="13" spans="1:3" s="118" customFormat="1" ht="42">
      <c r="A13" s="117" t="s">
        <v>301</v>
      </c>
      <c r="B13" s="90" t="s">
        <v>302</v>
      </c>
      <c r="C13" s="58">
        <v>1605091.78</v>
      </c>
    </row>
    <row r="14" spans="1:3" ht="48.75" customHeight="1">
      <c r="A14" s="117" t="s">
        <v>303</v>
      </c>
      <c r="B14" s="90" t="s">
        <v>304</v>
      </c>
      <c r="C14" s="58">
        <v>596641</v>
      </c>
    </row>
    <row r="15" spans="1:3" ht="55.5">
      <c r="A15" s="117" t="s">
        <v>305</v>
      </c>
      <c r="B15" s="90" t="s">
        <v>306</v>
      </c>
      <c r="C15" s="58">
        <f>281230-29010</f>
        <v>252220</v>
      </c>
    </row>
    <row r="16" spans="1:3" ht="78.75" customHeight="1">
      <c r="A16" s="117" t="s">
        <v>307</v>
      </c>
      <c r="B16" s="90" t="s">
        <v>308</v>
      </c>
      <c r="C16" s="58">
        <f>468720-31489.27</f>
        <v>437230.73</v>
      </c>
    </row>
    <row r="17" spans="1:3" ht="78" customHeight="1">
      <c r="A17" s="117" t="s">
        <v>307</v>
      </c>
      <c r="B17" s="90" t="s">
        <v>309</v>
      </c>
      <c r="C17" s="56">
        <f>266000+700000</f>
        <v>966000</v>
      </c>
    </row>
    <row r="18" spans="1:3" ht="84">
      <c r="A18" s="117" t="s">
        <v>307</v>
      </c>
      <c r="B18" s="90" t="s">
        <v>310</v>
      </c>
      <c r="C18" s="56">
        <f>8131433.1+200000</f>
        <v>8331433.1</v>
      </c>
    </row>
    <row r="19" spans="1:3" ht="13.5">
      <c r="A19" s="13"/>
      <c r="B19" s="13"/>
      <c r="C19" s="13"/>
    </row>
    <row r="20" spans="1:3" ht="13.5">
      <c r="A20" s="13"/>
      <c r="B20" s="13"/>
      <c r="C20" s="13"/>
    </row>
    <row r="21" spans="1:3" ht="13.5">
      <c r="A21" s="13"/>
      <c r="B21" s="13"/>
      <c r="C21" s="13"/>
    </row>
    <row r="22" spans="1:3" ht="13.5">
      <c r="A22" s="13"/>
      <c r="B22" s="13"/>
      <c r="C22" s="13"/>
    </row>
    <row r="23" spans="1:3" ht="13.5">
      <c r="A23" s="13"/>
      <c r="B23" s="13"/>
      <c r="C23" s="13"/>
    </row>
  </sheetData>
  <sheetProtection/>
  <mergeCells count="1">
    <mergeCell ref="A6:C6"/>
  </mergeCells>
  <printOptions/>
  <pageMargins left="0.7086614173228347" right="0.31496062992125984" top="0.5511811023622047" bottom="0.5511811023622047" header="0.31496062992125984" footer="0.31496062992125984"/>
  <pageSetup fitToHeight="1" fitToWidth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C5" sqref="C5"/>
    </sheetView>
  </sheetViews>
  <sheetFormatPr defaultColWidth="9.125" defaultRowHeight="12.75"/>
  <cols>
    <col min="1" max="1" width="6.875" style="1" customWidth="1"/>
    <col min="2" max="2" width="32.75390625" style="1" customWidth="1"/>
    <col min="3" max="3" width="48.875" style="1" customWidth="1"/>
    <col min="4" max="4" width="23.50390625" style="1" customWidth="1"/>
    <col min="5" max="16384" width="9.125" style="1" customWidth="1"/>
  </cols>
  <sheetData>
    <row r="1" s="4" customFormat="1" ht="13.5">
      <c r="C1" s="3" t="s">
        <v>506</v>
      </c>
    </row>
    <row r="2" s="4" customFormat="1" ht="54.75" customHeight="1">
      <c r="C2" s="3" t="s">
        <v>289</v>
      </c>
    </row>
    <row r="3" s="4" customFormat="1" ht="13.5">
      <c r="C3" s="3" t="s">
        <v>538</v>
      </c>
    </row>
    <row r="4" spans="2:4" s="4" customFormat="1" ht="13.5">
      <c r="B4" s="1"/>
      <c r="C4" s="3"/>
      <c r="D4" s="3" t="s">
        <v>519</v>
      </c>
    </row>
    <row r="5" spans="2:4" s="4" customFormat="1" ht="83.25" customHeight="1">
      <c r="B5" s="1"/>
      <c r="C5" s="3"/>
      <c r="D5" s="3" t="s">
        <v>247</v>
      </c>
    </row>
    <row r="7" spans="1:4" s="166" customFormat="1" ht="17.25">
      <c r="A7" s="214" t="s">
        <v>500</v>
      </c>
      <c r="B7" s="214"/>
      <c r="C7" s="214"/>
      <c r="D7" s="214"/>
    </row>
    <row r="8" spans="1:4" s="166" customFormat="1" ht="17.25">
      <c r="A8" s="190"/>
      <c r="B8" s="190"/>
      <c r="C8" s="190"/>
      <c r="D8" s="190"/>
    </row>
    <row r="9" spans="1:4" ht="50.25" customHeight="1">
      <c r="A9" s="195" t="s">
        <v>501</v>
      </c>
      <c r="B9" s="7" t="s">
        <v>536</v>
      </c>
      <c r="C9" s="195" t="s">
        <v>293</v>
      </c>
      <c r="D9" s="7" t="s">
        <v>502</v>
      </c>
    </row>
    <row r="10" spans="1:4" ht="42" customHeight="1">
      <c r="A10" s="191"/>
      <c r="B10" s="192"/>
      <c r="C10" s="193" t="s">
        <v>294</v>
      </c>
      <c r="D10" s="194">
        <f>D11+D13</f>
        <v>191392.62</v>
      </c>
    </row>
    <row r="11" spans="1:4" ht="150" customHeight="1">
      <c r="A11" s="167">
        <v>1</v>
      </c>
      <c r="B11" s="173" t="s">
        <v>515</v>
      </c>
      <c r="C11" s="169" t="s">
        <v>557</v>
      </c>
      <c r="D11" s="170">
        <v>94000</v>
      </c>
    </row>
    <row r="12" spans="1:4" ht="201.75" customHeight="1" hidden="1">
      <c r="A12" s="167" t="s">
        <v>503</v>
      </c>
      <c r="B12" s="168" t="s">
        <v>504</v>
      </c>
      <c r="C12" s="171" t="s">
        <v>505</v>
      </c>
      <c r="D12" s="172">
        <v>0</v>
      </c>
    </row>
    <row r="13" spans="1:4" ht="150" customHeight="1">
      <c r="A13" s="167">
        <v>2</v>
      </c>
      <c r="B13" s="173" t="s">
        <v>513</v>
      </c>
      <c r="C13" s="169" t="s">
        <v>514</v>
      </c>
      <c r="D13" s="170">
        <v>97392.62</v>
      </c>
    </row>
  </sheetData>
  <sheetProtection/>
  <mergeCells count="1">
    <mergeCell ref="A7:D7"/>
  </mergeCells>
  <printOptions/>
  <pageMargins left="0.5118110236220472" right="0.31496062992125984" top="0.7480314960629921" bottom="0.7480314960629921" header="0.31496062992125984" footer="0.31496062992125984"/>
  <pageSetup fitToHeight="100" fitToWidth="1"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89.625" style="0" customWidth="1"/>
    <col min="2" max="2" width="17.125" style="0" customWidth="1"/>
    <col min="3" max="3" width="12.625" style="0" customWidth="1"/>
  </cols>
  <sheetData>
    <row r="1" s="4" customFormat="1" ht="13.5">
      <c r="A1" s="3" t="s">
        <v>518</v>
      </c>
    </row>
    <row r="2" s="4" customFormat="1" ht="42" customHeight="1">
      <c r="A2" s="3" t="s">
        <v>265</v>
      </c>
    </row>
    <row r="3" s="4" customFormat="1" ht="13.5">
      <c r="A3" s="3" t="s">
        <v>538</v>
      </c>
    </row>
    <row r="4" spans="2:3" s="4" customFormat="1" ht="13.5">
      <c r="B4" s="3" t="s">
        <v>518</v>
      </c>
      <c r="C4" s="3"/>
    </row>
    <row r="5" spans="2:3" s="4" customFormat="1" ht="82.5" customHeight="1">
      <c r="B5" s="210" t="s">
        <v>247</v>
      </c>
      <c r="C5" s="210"/>
    </row>
    <row r="6" ht="12">
      <c r="B6" s="174"/>
    </row>
    <row r="7" spans="1:3" ht="35.25" customHeight="1">
      <c r="A7" s="216" t="s">
        <v>516</v>
      </c>
      <c r="B7" s="216"/>
      <c r="C7" s="216"/>
    </row>
    <row r="8" spans="1:2" ht="16.5">
      <c r="A8" s="188"/>
      <c r="B8" s="188"/>
    </row>
    <row r="9" spans="1:3" ht="15.75" customHeight="1">
      <c r="A9" s="177" t="s">
        <v>22</v>
      </c>
      <c r="B9" s="215" t="s">
        <v>561</v>
      </c>
      <c r="C9" s="215"/>
    </row>
    <row r="10" spans="1:3" ht="42">
      <c r="A10" s="177"/>
      <c r="B10" s="82" t="s">
        <v>559</v>
      </c>
      <c r="C10" s="82" t="s">
        <v>560</v>
      </c>
    </row>
    <row r="11" spans="1:3" ht="27.75">
      <c r="A11" s="182" t="s">
        <v>379</v>
      </c>
      <c r="B11" s="189">
        <v>100</v>
      </c>
      <c r="C11" s="189">
        <v>0</v>
      </c>
    </row>
    <row r="12" spans="1:3" s="175" customFormat="1" ht="27.75">
      <c r="A12" s="183" t="s">
        <v>381</v>
      </c>
      <c r="B12" s="189">
        <v>100</v>
      </c>
      <c r="C12" s="189">
        <v>0</v>
      </c>
    </row>
    <row r="13" spans="1:3" ht="27.75">
      <c r="A13" s="182" t="s">
        <v>383</v>
      </c>
      <c r="B13" s="189">
        <v>100</v>
      </c>
      <c r="C13" s="189">
        <v>0</v>
      </c>
    </row>
    <row r="14" spans="1:3" ht="13.5">
      <c r="A14" s="182" t="s">
        <v>385</v>
      </c>
      <c r="B14" s="189">
        <v>100</v>
      </c>
      <c r="C14" s="189">
        <v>0</v>
      </c>
    </row>
    <row r="15" spans="1:3" s="175" customFormat="1" ht="27.75">
      <c r="A15" s="183" t="s">
        <v>408</v>
      </c>
      <c r="B15" s="189">
        <v>100</v>
      </c>
      <c r="C15" s="189">
        <v>0</v>
      </c>
    </row>
    <row r="16" spans="1:3" ht="46.5" hidden="1">
      <c r="A16" s="176" t="s">
        <v>517</v>
      </c>
      <c r="B16" s="189">
        <v>100</v>
      </c>
      <c r="C16" s="189">
        <v>0</v>
      </c>
    </row>
    <row r="17" spans="1:3" s="175" customFormat="1" ht="27.75">
      <c r="A17" s="183" t="s">
        <v>410</v>
      </c>
      <c r="B17" s="189">
        <v>100</v>
      </c>
      <c r="C17" s="189">
        <v>0</v>
      </c>
    </row>
    <row r="18" spans="1:3" ht="27.75">
      <c r="A18" s="182" t="s">
        <v>412</v>
      </c>
      <c r="B18" s="189">
        <v>100</v>
      </c>
      <c r="C18" s="189">
        <v>0</v>
      </c>
    </row>
    <row r="19" spans="1:3" ht="42">
      <c r="A19" s="182" t="s">
        <v>414</v>
      </c>
      <c r="B19" s="189">
        <v>100</v>
      </c>
      <c r="C19" s="189">
        <v>0</v>
      </c>
    </row>
    <row r="20" spans="1:3" s="175" customFormat="1" ht="27.75">
      <c r="A20" s="183" t="s">
        <v>416</v>
      </c>
      <c r="B20" s="189">
        <v>100</v>
      </c>
      <c r="C20" s="189">
        <v>0</v>
      </c>
    </row>
    <row r="21" spans="1:3" ht="42">
      <c r="A21" s="182" t="s">
        <v>418</v>
      </c>
      <c r="B21" s="189">
        <v>100</v>
      </c>
      <c r="C21" s="189">
        <v>0</v>
      </c>
    </row>
    <row r="22" spans="1:3" ht="42">
      <c r="A22" s="182" t="s">
        <v>420</v>
      </c>
      <c r="B22" s="189">
        <v>100</v>
      </c>
      <c r="C22" s="189">
        <v>0</v>
      </c>
    </row>
    <row r="23" spans="1:3" ht="55.5">
      <c r="A23" s="182" t="s">
        <v>422</v>
      </c>
      <c r="B23" s="189">
        <v>100</v>
      </c>
      <c r="C23" s="189">
        <v>0</v>
      </c>
    </row>
    <row r="24" spans="1:3" ht="27.75">
      <c r="A24" s="182" t="s">
        <v>424</v>
      </c>
      <c r="B24" s="189">
        <v>100</v>
      </c>
      <c r="C24" s="189">
        <v>0</v>
      </c>
    </row>
    <row r="25" spans="1:3" ht="19.5" customHeight="1">
      <c r="A25" s="183" t="s">
        <v>558</v>
      </c>
      <c r="B25" s="189">
        <v>100</v>
      </c>
      <c r="C25" s="189">
        <v>0</v>
      </c>
    </row>
    <row r="26" spans="1:3" ht="13.5">
      <c r="A26" s="183" t="s">
        <v>428</v>
      </c>
      <c r="B26" s="189">
        <v>100</v>
      </c>
      <c r="C26" s="189">
        <v>0</v>
      </c>
    </row>
  </sheetData>
  <sheetProtection/>
  <mergeCells count="3">
    <mergeCell ref="B9:C9"/>
    <mergeCell ref="B5:C5"/>
    <mergeCell ref="A7:C7"/>
  </mergeCells>
  <printOptions/>
  <pageMargins left="0.7086614173228347" right="0.3937007874015748" top="0.7480314960629921" bottom="0.7480314960629921" header="0.31496062992125984" footer="0.31496062992125984"/>
  <pageSetup fitToHeight="10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2017-02-13T09:17:08Z</cp:lastPrinted>
  <dcterms:created xsi:type="dcterms:W3CDTF">2005-12-02T13:56:17Z</dcterms:created>
  <dcterms:modified xsi:type="dcterms:W3CDTF">2017-02-13T09:17:11Z</dcterms:modified>
  <cp:category/>
  <cp:version/>
  <cp:contentType/>
  <cp:contentStatus/>
</cp:coreProperties>
</file>