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40" windowWidth="11340" windowHeight="6615" tabRatio="889"/>
  </bookViews>
  <sheets>
    <sheet name="Доходы" sheetId="35" r:id="rId1"/>
    <sheet name="администраторы доходов" sheetId="46" state="hidden" r:id="rId2"/>
    <sheet name="расх коротко" sheetId="36" r:id="rId3"/>
    <sheet name="Расходы" sheetId="22" r:id="rId4"/>
    <sheet name="распр расх по программам " sheetId="45" r:id="rId5"/>
    <sheet name="перечень программ" sheetId="40" r:id="rId6"/>
    <sheet name="межб." sheetId="38" r:id="rId7"/>
    <sheet name="межб нам" sheetId="41" r:id="rId8"/>
    <sheet name="Дефицит " sheetId="19" r:id="rId9"/>
    <sheet name="Мун.заим " sheetId="44" r:id="rId10"/>
  </sheets>
  <externalReferences>
    <externalReference r:id="rId11"/>
  </externalReferences>
  <definedNames>
    <definedName name="_xlnm.Print_Area" localSheetId="8">'Дефицит '!$A$1:$E$26</definedName>
    <definedName name="_xlnm.Print_Area" localSheetId="0">Доходы!#REF!</definedName>
    <definedName name="_xlnm.Print_Area" localSheetId="3">Расходы!#REF!</definedName>
  </definedNames>
  <calcPr calcId="145621"/>
</workbook>
</file>

<file path=xl/calcChain.xml><?xml version="1.0" encoding="utf-8"?>
<calcChain xmlns="http://schemas.openxmlformats.org/spreadsheetml/2006/main">
  <c r="F39" i="44" l="1"/>
  <c r="D39" i="44"/>
  <c r="C39" i="44"/>
  <c r="B39" i="44"/>
  <c r="E35" i="44"/>
  <c r="E34" i="44"/>
  <c r="F26" i="44"/>
  <c r="D26" i="44"/>
  <c r="C26" i="44"/>
  <c r="B26" i="44"/>
  <c r="E22" i="44"/>
  <c r="E39" i="44" l="1"/>
  <c r="B40" i="44" s="1"/>
  <c r="E26" i="44"/>
  <c r="B27" i="44" s="1"/>
  <c r="E7" i="40"/>
  <c r="E6" i="40" s="1"/>
  <c r="D7" i="40"/>
  <c r="D6" i="40" s="1"/>
  <c r="D187" i="45" l="1"/>
  <c r="D186" i="45" s="1"/>
  <c r="D43" i="45"/>
  <c r="D173" i="45"/>
  <c r="D220" i="45"/>
  <c r="D219" i="45" s="1"/>
  <c r="D212" i="45"/>
  <c r="D211" i="45" s="1"/>
  <c r="D184" i="45"/>
  <c r="D183" i="45" s="1"/>
  <c r="D157" i="45"/>
  <c r="D156" i="45" s="1"/>
  <c r="D141" i="45"/>
  <c r="D140" i="45" s="1"/>
  <c r="D144" i="45"/>
  <c r="D143" i="45" s="1"/>
  <c r="D181" i="45" l="1"/>
  <c r="D182" i="45" s="1"/>
  <c r="D117" i="45"/>
  <c r="D115" i="45"/>
  <c r="D148" i="45"/>
  <c r="D147" i="45" s="1"/>
  <c r="D122" i="45"/>
  <c r="D109" i="45"/>
  <c r="D92" i="45"/>
  <c r="D83" i="45"/>
  <c r="D69" i="45"/>
  <c r="D68" i="45" s="1"/>
  <c r="D66" i="45"/>
  <c r="E23" i="19"/>
  <c r="D114" i="45" l="1"/>
  <c r="D217" i="45"/>
  <c r="D215" i="45"/>
  <c r="D207" i="45"/>
  <c r="D206" i="45" s="1"/>
  <c r="D205" i="45" s="1"/>
  <c r="D203" i="45"/>
  <c r="D202" i="45" s="1"/>
  <c r="D201" i="45" s="1"/>
  <c r="D199" i="45"/>
  <c r="D198" i="45" s="1"/>
  <c r="D197" i="45" s="1"/>
  <c r="D195" i="45"/>
  <c r="D194" i="45" s="1"/>
  <c r="D193" i="45" s="1"/>
  <c r="D191" i="45"/>
  <c r="D190" i="45" s="1"/>
  <c r="D189" i="45" s="1"/>
  <c r="D179" i="45"/>
  <c r="D178" i="45" s="1"/>
  <c r="D177" i="45" s="1"/>
  <c r="D171" i="45"/>
  <c r="D170" i="45" s="1"/>
  <c r="D168" i="45"/>
  <c r="D167" i="45" s="1"/>
  <c r="D165" i="45"/>
  <c r="D163" i="45"/>
  <c r="D161" i="45"/>
  <c r="D160" i="45" s="1"/>
  <c r="D154" i="45"/>
  <c r="D153" i="45" s="1"/>
  <c r="D151" i="45"/>
  <c r="D150" i="45" s="1"/>
  <c r="D138" i="45"/>
  <c r="D137" i="45" s="1"/>
  <c r="D135" i="45"/>
  <c r="D133" i="45"/>
  <c r="D130" i="45"/>
  <c r="D128" i="45"/>
  <c r="D125" i="45"/>
  <c r="D124" i="45" s="1"/>
  <c r="D120" i="45"/>
  <c r="D119" i="45" s="1"/>
  <c r="D111" i="45"/>
  <c r="D108" i="45" s="1"/>
  <c r="D105" i="45"/>
  <c r="D102" i="45"/>
  <c r="D100" i="45"/>
  <c r="D98" i="45"/>
  <c r="D96" i="45"/>
  <c r="D90" i="45"/>
  <c r="D89" i="45" s="1"/>
  <c r="D86" i="45"/>
  <c r="D85" i="45" s="1"/>
  <c r="D81" i="45"/>
  <c r="D80" i="45" s="1"/>
  <c r="D78" i="45"/>
  <c r="D77" i="45" s="1"/>
  <c r="D75" i="45"/>
  <c r="D74" i="45" s="1"/>
  <c r="D72" i="45"/>
  <c r="D71" i="45" s="1"/>
  <c r="D64" i="45"/>
  <c r="D63" i="45" s="1"/>
  <c r="D61" i="45"/>
  <c r="D60" i="45" s="1"/>
  <c r="D57" i="45"/>
  <c r="D55" i="45"/>
  <c r="D53" i="45"/>
  <c r="D49" i="45"/>
  <c r="D47" i="45"/>
  <c r="D41" i="45"/>
  <c r="D39" i="45"/>
  <c r="D34" i="45"/>
  <c r="D32" i="45"/>
  <c r="D28" i="45"/>
  <c r="D27" i="45" s="1"/>
  <c r="D25" i="45"/>
  <c r="D24" i="45" s="1"/>
  <c r="D21" i="45"/>
  <c r="D20" i="45" s="1"/>
  <c r="D19" i="45" s="1"/>
  <c r="D17" i="45"/>
  <c r="D16" i="45" s="1"/>
  <c r="D15" i="45" s="1"/>
  <c r="D13" i="45"/>
  <c r="D11" i="45"/>
  <c r="D8" i="45"/>
  <c r="D7" i="45" s="1"/>
  <c r="D59" i="45" l="1"/>
  <c r="D10" i="45"/>
  <c r="D6" i="45" s="1"/>
  <c r="D23" i="45"/>
  <c r="D38" i="45"/>
  <c r="D127" i="45"/>
  <c r="D132" i="45"/>
  <c r="D214" i="45"/>
  <c r="D210" i="45" s="1"/>
  <c r="D209" i="45" s="1"/>
  <c r="D31" i="45"/>
  <c r="D30" i="45" s="1"/>
  <c r="D46" i="45"/>
  <c r="D45" i="45" s="1"/>
  <c r="D146" i="45"/>
  <c r="D159" i="45"/>
  <c r="D52" i="45"/>
  <c r="D95" i="45"/>
  <c r="D94" i="45" s="1"/>
  <c r="D88" i="45"/>
  <c r="D107" i="45"/>
  <c r="D51" i="45"/>
  <c r="D37" i="45"/>
  <c r="F13" i="44"/>
  <c r="D13" i="44"/>
  <c r="C13" i="44"/>
  <c r="B13" i="44"/>
  <c r="E9" i="44"/>
  <c r="F5" i="41"/>
  <c r="D5" i="41"/>
  <c r="E5" i="41"/>
  <c r="D113" i="45" l="1"/>
  <c r="C26" i="40"/>
  <c r="D36" i="45"/>
  <c r="D222" i="45" s="1"/>
  <c r="E13" i="44"/>
  <c r="B14" i="44" s="1"/>
  <c r="J45" i="35"/>
  <c r="K48" i="35"/>
  <c r="K47" i="35"/>
  <c r="K51" i="35" l="1"/>
  <c r="K12" i="35" l="1"/>
  <c r="H320" i="22"/>
  <c r="I179" i="22" l="1"/>
  <c r="H178" i="22"/>
  <c r="G178" i="22"/>
  <c r="I178" i="22" s="1"/>
  <c r="I67" i="22"/>
  <c r="H66" i="22"/>
  <c r="H65" i="22" s="1"/>
  <c r="G66" i="22"/>
  <c r="G65" i="22" s="1"/>
  <c r="I64" i="22"/>
  <c r="H63" i="22"/>
  <c r="H62" i="22" s="1"/>
  <c r="H24" i="22"/>
  <c r="I66" i="22" l="1"/>
  <c r="I65" i="22"/>
  <c r="H176" i="22"/>
  <c r="H175" i="22" s="1"/>
  <c r="I126" i="22"/>
  <c r="I125" i="22" s="1"/>
  <c r="I124" i="22" s="1"/>
  <c r="D40" i="36"/>
  <c r="L102" i="35" l="1"/>
  <c r="L101" i="35"/>
  <c r="K100" i="35"/>
  <c r="J100" i="35"/>
  <c r="J99" i="35" s="1"/>
  <c r="L98" i="35"/>
  <c r="K97" i="35"/>
  <c r="J97" i="35"/>
  <c r="L96" i="35"/>
  <c r="L95" i="35"/>
  <c r="L94" i="35"/>
  <c r="K93" i="35"/>
  <c r="J93" i="35"/>
  <c r="L90" i="35"/>
  <c r="J89" i="35"/>
  <c r="L87" i="35"/>
  <c r="L86" i="35"/>
  <c r="L85" i="35"/>
  <c r="L84" i="35"/>
  <c r="K83" i="35"/>
  <c r="J83" i="35"/>
  <c r="L79" i="35"/>
  <c r="K78" i="35"/>
  <c r="J78" i="35"/>
  <c r="L76" i="35"/>
  <c r="J74" i="35"/>
  <c r="J73" i="35" s="1"/>
  <c r="L70" i="35"/>
  <c r="K69" i="35"/>
  <c r="J69" i="35"/>
  <c r="J67" i="35"/>
  <c r="L66" i="35"/>
  <c r="K65" i="35"/>
  <c r="J65" i="35"/>
  <c r="J60" i="35"/>
  <c r="J54" i="35"/>
  <c r="J52" i="35"/>
  <c r="J40" i="35"/>
  <c r="J39" i="35" s="1"/>
  <c r="J37" i="35"/>
  <c r="J34" i="35"/>
  <c r="J31" i="35" s="1"/>
  <c r="J29" i="35"/>
  <c r="J24" i="35"/>
  <c r="J17" i="35"/>
  <c r="J16" i="35" s="1"/>
  <c r="J9" i="35"/>
  <c r="J8" i="35" s="1"/>
  <c r="G176" i="22"/>
  <c r="G175" i="22" s="1"/>
  <c r="I177" i="22"/>
  <c r="H150" i="22"/>
  <c r="H125" i="22"/>
  <c r="H124" i="22" s="1"/>
  <c r="G125" i="22"/>
  <c r="G124" i="22" s="1"/>
  <c r="I91" i="22"/>
  <c r="G90" i="22"/>
  <c r="G89" i="22" s="1"/>
  <c r="G88" i="22" s="1"/>
  <c r="G85" i="22" s="1"/>
  <c r="G84" i="22" s="1"/>
  <c r="H90" i="22"/>
  <c r="H34" i="22"/>
  <c r="H36" i="22"/>
  <c r="G36" i="22"/>
  <c r="I37" i="22"/>
  <c r="I352" i="22"/>
  <c r="G351" i="22"/>
  <c r="I351" i="22" s="1"/>
  <c r="I350" i="22"/>
  <c r="G349" i="22"/>
  <c r="I349" i="22" s="1"/>
  <c r="I346" i="22"/>
  <c r="H345" i="22"/>
  <c r="H344" i="22" s="1"/>
  <c r="H343" i="22" s="1"/>
  <c r="H342" i="22" s="1"/>
  <c r="G345" i="22"/>
  <c r="G344" i="22" s="1"/>
  <c r="I340" i="22"/>
  <c r="H339" i="22"/>
  <c r="H338" i="22" s="1"/>
  <c r="G339" i="22"/>
  <c r="G338" i="22" s="1"/>
  <c r="I337" i="22"/>
  <c r="H336" i="22"/>
  <c r="G336" i="22"/>
  <c r="I335" i="22"/>
  <c r="H334" i="22"/>
  <c r="G334" i="22"/>
  <c r="I333" i="22"/>
  <c r="H332" i="22"/>
  <c r="G332" i="22"/>
  <c r="I327" i="22"/>
  <c r="A327" i="22"/>
  <c r="G326" i="22"/>
  <c r="I326" i="22" s="1"/>
  <c r="I325" i="22"/>
  <c r="H324" i="22"/>
  <c r="G324" i="22"/>
  <c r="I323" i="22"/>
  <c r="H322" i="22"/>
  <c r="G322" i="22"/>
  <c r="I321" i="22"/>
  <c r="G320" i="22"/>
  <c r="I315" i="22"/>
  <c r="H314" i="22"/>
  <c r="H313" i="22" s="1"/>
  <c r="H310" i="22" s="1"/>
  <c r="G314" i="22"/>
  <c r="G313" i="22" s="1"/>
  <c r="G310" i="22" s="1"/>
  <c r="I309" i="22"/>
  <c r="H308" i="22"/>
  <c r="G308" i="22"/>
  <c r="I307" i="22"/>
  <c r="H306" i="22"/>
  <c r="G306" i="22"/>
  <c r="I303" i="22"/>
  <c r="H302" i="22"/>
  <c r="H301" i="22" s="1"/>
  <c r="H300" i="22" s="1"/>
  <c r="G302" i="22"/>
  <c r="G301" i="22" s="1"/>
  <c r="I299" i="22"/>
  <c r="H298" i="22"/>
  <c r="G298" i="22"/>
  <c r="I297" i="22"/>
  <c r="G296" i="22"/>
  <c r="I296" i="22" s="1"/>
  <c r="I295" i="22"/>
  <c r="H294" i="22"/>
  <c r="G294" i="22"/>
  <c r="I292" i="22"/>
  <c r="H291" i="22"/>
  <c r="H290" i="22" s="1"/>
  <c r="G291" i="22"/>
  <c r="G290" i="22" s="1"/>
  <c r="I284" i="22"/>
  <c r="I283" i="22"/>
  <c r="I282" i="22"/>
  <c r="G281" i="22"/>
  <c r="I281" i="22" s="1"/>
  <c r="I280" i="22"/>
  <c r="G279" i="22"/>
  <c r="I279" i="22" s="1"/>
  <c r="I278" i="22"/>
  <c r="G277" i="22"/>
  <c r="I277" i="22" s="1"/>
  <c r="I276" i="22"/>
  <c r="G275" i="22"/>
  <c r="I275" i="22" s="1"/>
  <c r="I274" i="22"/>
  <c r="G273" i="22"/>
  <c r="I273" i="22" s="1"/>
  <c r="I272" i="22"/>
  <c r="A272" i="22"/>
  <c r="A278" i="22" s="1"/>
  <c r="H271" i="22"/>
  <c r="G271" i="22"/>
  <c r="I270" i="22"/>
  <c r="H269" i="22"/>
  <c r="G269" i="22"/>
  <c r="I268" i="22"/>
  <c r="H267" i="22"/>
  <c r="G267" i="22"/>
  <c r="I264" i="22"/>
  <c r="H263" i="22"/>
  <c r="G263" i="22"/>
  <c r="I262" i="22"/>
  <c r="H261" i="22"/>
  <c r="G261" i="22"/>
  <c r="I260" i="22"/>
  <c r="H259" i="22"/>
  <c r="G259" i="22"/>
  <c r="I255" i="22"/>
  <c r="I252" i="22"/>
  <c r="H251" i="22"/>
  <c r="H250" i="22" s="1"/>
  <c r="G251" i="22"/>
  <c r="H249" i="22"/>
  <c r="H246" i="22" s="1"/>
  <c r="I248" i="22"/>
  <c r="G247" i="22"/>
  <c r="I247" i="22" s="1"/>
  <c r="I245" i="22"/>
  <c r="I244" i="22"/>
  <c r="H243" i="22"/>
  <c r="I243" i="22" s="1"/>
  <c r="I242" i="22"/>
  <c r="G241" i="22"/>
  <c r="I241" i="22" s="1"/>
  <c r="I240" i="22"/>
  <c r="G239" i="22"/>
  <c r="I239" i="22" s="1"/>
  <c r="H238" i="22"/>
  <c r="I238" i="22" s="1"/>
  <c r="G237" i="22"/>
  <c r="G236" i="22" s="1"/>
  <c r="I234" i="22"/>
  <c r="H233" i="22"/>
  <c r="G233" i="22"/>
  <c r="G231" i="22" s="1"/>
  <c r="I230" i="22"/>
  <c r="H229" i="22"/>
  <c r="G229" i="22"/>
  <c r="I228" i="22"/>
  <c r="H227" i="22"/>
  <c r="G227" i="22"/>
  <c r="A227" i="22"/>
  <c r="A248" i="22" s="1"/>
  <c r="I225" i="22"/>
  <c r="H224" i="22"/>
  <c r="H223" i="22" s="1"/>
  <c r="G224" i="22"/>
  <c r="G223" i="22" s="1"/>
  <c r="I222" i="22"/>
  <c r="H221" i="22"/>
  <c r="G221" i="22"/>
  <c r="G220" i="22" s="1"/>
  <c r="I219" i="22"/>
  <c r="H218" i="22"/>
  <c r="G218" i="22"/>
  <c r="G217" i="22" s="1"/>
  <c r="I216" i="22"/>
  <c r="H215" i="22"/>
  <c r="H214" i="22" s="1"/>
  <c r="G215" i="22"/>
  <c r="G214" i="22" s="1"/>
  <c r="I213" i="22"/>
  <c r="H212" i="22"/>
  <c r="G212" i="22"/>
  <c r="I211" i="22"/>
  <c r="H210" i="22"/>
  <c r="G210" i="22"/>
  <c r="I206" i="22"/>
  <c r="H205" i="22"/>
  <c r="H204" i="22" s="1"/>
  <c r="G205" i="22"/>
  <c r="G204" i="22" s="1"/>
  <c r="I203" i="22"/>
  <c r="H202" i="22"/>
  <c r="H201" i="22" s="1"/>
  <c r="G202" i="22"/>
  <c r="G201" i="22" s="1"/>
  <c r="I200" i="22"/>
  <c r="H199" i="22"/>
  <c r="G199" i="22"/>
  <c r="G198" i="22" s="1"/>
  <c r="I197" i="22"/>
  <c r="H196" i="22"/>
  <c r="G196" i="22"/>
  <c r="I195" i="22"/>
  <c r="H194" i="22"/>
  <c r="G194" i="22"/>
  <c r="G193" i="22" s="1"/>
  <c r="I192" i="22"/>
  <c r="A192" i="22"/>
  <c r="H191" i="22"/>
  <c r="G191" i="22"/>
  <c r="I190" i="22"/>
  <c r="H189" i="22"/>
  <c r="G189" i="22"/>
  <c r="A189" i="22"/>
  <c r="I187" i="22"/>
  <c r="H186" i="22"/>
  <c r="G186" i="22"/>
  <c r="G185" i="22" s="1"/>
  <c r="I184" i="22"/>
  <c r="H183" i="22"/>
  <c r="G183" i="22"/>
  <c r="I182" i="22"/>
  <c r="H181" i="22"/>
  <c r="G181" i="22"/>
  <c r="I173" i="22"/>
  <c r="G172" i="22"/>
  <c r="G171" i="22" s="1"/>
  <c r="I171" i="22" s="1"/>
  <c r="I170" i="22"/>
  <c r="G169" i="22"/>
  <c r="I169" i="22" s="1"/>
  <c r="I168" i="22"/>
  <c r="G167" i="22"/>
  <c r="I167" i="22" s="1"/>
  <c r="I165" i="22"/>
  <c r="H164" i="22"/>
  <c r="I164" i="22" s="1"/>
  <c r="I163" i="22"/>
  <c r="H162" i="22"/>
  <c r="I162" i="22" s="1"/>
  <c r="I161" i="22"/>
  <c r="G160" i="22"/>
  <c r="I160" i="22" s="1"/>
  <c r="H159" i="22"/>
  <c r="I159" i="22" s="1"/>
  <c r="G158" i="22"/>
  <c r="I158" i="22" s="1"/>
  <c r="I157" i="22"/>
  <c r="H156" i="22"/>
  <c r="G156" i="22"/>
  <c r="G154" i="22" s="1"/>
  <c r="I154" i="22" s="1"/>
  <c r="I155" i="22"/>
  <c r="H153" i="22"/>
  <c r="I153" i="22" s="1"/>
  <c r="A153" i="22"/>
  <c r="G152" i="22"/>
  <c r="I152" i="22" s="1"/>
  <c r="I151" i="22"/>
  <c r="G150" i="22"/>
  <c r="I149" i="22"/>
  <c r="H148" i="22"/>
  <c r="G148" i="22"/>
  <c r="I145" i="22"/>
  <c r="A145" i="22"/>
  <c r="G144" i="22"/>
  <c r="I144" i="22" s="1"/>
  <c r="I143" i="22"/>
  <c r="G142" i="22"/>
  <c r="I142" i="22" s="1"/>
  <c r="I139" i="22"/>
  <c r="H138" i="22"/>
  <c r="H137" i="22" s="1"/>
  <c r="H136" i="22" s="1"/>
  <c r="G138" i="22"/>
  <c r="G137" i="22" s="1"/>
  <c r="I135" i="22"/>
  <c r="H134" i="22"/>
  <c r="G134" i="22"/>
  <c r="I132" i="22"/>
  <c r="H131" i="22"/>
  <c r="G131" i="22"/>
  <c r="G130" i="22" s="1"/>
  <c r="I129" i="22"/>
  <c r="H128" i="22"/>
  <c r="H127" i="22" s="1"/>
  <c r="G128" i="22"/>
  <c r="G127" i="22" s="1"/>
  <c r="I123" i="22"/>
  <c r="H122" i="22"/>
  <c r="H121" i="22" s="1"/>
  <c r="G122" i="22"/>
  <c r="G121" i="22" s="1"/>
  <c r="I120" i="22"/>
  <c r="H119" i="22"/>
  <c r="G119" i="22"/>
  <c r="G118" i="22" s="1"/>
  <c r="I117" i="22"/>
  <c r="H116" i="22"/>
  <c r="G116" i="22"/>
  <c r="G115" i="22" s="1"/>
  <c r="I113" i="22"/>
  <c r="I112" i="22"/>
  <c r="I111" i="22"/>
  <c r="A111" i="22"/>
  <c r="G110" i="22"/>
  <c r="I110" i="22" s="1"/>
  <c r="I109" i="22"/>
  <c r="A109" i="22"/>
  <c r="H107" i="22"/>
  <c r="I107" i="22" s="1"/>
  <c r="G106" i="22"/>
  <c r="G105" i="22" s="1"/>
  <c r="I105" i="22" s="1"/>
  <c r="I104" i="22"/>
  <c r="G103" i="22"/>
  <c r="I103" i="22" s="1"/>
  <c r="H101" i="22"/>
  <c r="I100" i="22"/>
  <c r="H99" i="22"/>
  <c r="G99" i="22"/>
  <c r="G98" i="22" s="1"/>
  <c r="G97" i="22" s="1"/>
  <c r="I94" i="22"/>
  <c r="H93" i="22"/>
  <c r="G93" i="22"/>
  <c r="I92" i="22"/>
  <c r="I86" i="22"/>
  <c r="I83" i="22"/>
  <c r="H82" i="22"/>
  <c r="G82" i="22"/>
  <c r="I81" i="22"/>
  <c r="H80" i="22"/>
  <c r="G80" i="22"/>
  <c r="H77" i="22"/>
  <c r="I74" i="22"/>
  <c r="H73" i="22"/>
  <c r="G73" i="22"/>
  <c r="H71" i="22"/>
  <c r="I70" i="22"/>
  <c r="H69" i="22"/>
  <c r="G69" i="22"/>
  <c r="G68" i="22" s="1"/>
  <c r="I63" i="22"/>
  <c r="G62" i="22"/>
  <c r="I62" i="22" s="1"/>
  <c r="I61" i="22"/>
  <c r="H60" i="22"/>
  <c r="H59" i="22" s="1"/>
  <c r="G60" i="22"/>
  <c r="I57" i="22"/>
  <c r="H56" i="22"/>
  <c r="G56" i="22"/>
  <c r="I55" i="22"/>
  <c r="H54" i="22"/>
  <c r="G54" i="22"/>
  <c r="I51" i="22"/>
  <c r="H50" i="22"/>
  <c r="H49" i="22" s="1"/>
  <c r="H48" i="22" s="1"/>
  <c r="G50" i="22"/>
  <c r="I46" i="22"/>
  <c r="I45" i="22"/>
  <c r="H44" i="22"/>
  <c r="H43" i="22" s="1"/>
  <c r="G44" i="22"/>
  <c r="G43" i="22" s="1"/>
  <c r="G42" i="22" s="1"/>
  <c r="G41" i="22" s="1"/>
  <c r="G39" i="22"/>
  <c r="I39" i="22" s="1"/>
  <c r="I35" i="22"/>
  <c r="G34" i="22"/>
  <c r="I31" i="22"/>
  <c r="H30" i="22"/>
  <c r="G30" i="22"/>
  <c r="I29" i="22"/>
  <c r="H28" i="22"/>
  <c r="G28" i="22"/>
  <c r="G27" i="22" s="1"/>
  <c r="G26" i="22" s="1"/>
  <c r="I25" i="22"/>
  <c r="G24" i="22"/>
  <c r="I23" i="22"/>
  <c r="H22" i="22"/>
  <c r="G22" i="22"/>
  <c r="I21" i="22"/>
  <c r="H20" i="22"/>
  <c r="G20" i="22"/>
  <c r="H19" i="22"/>
  <c r="H18" i="22" s="1"/>
  <c r="G19" i="22"/>
  <c r="I16" i="22"/>
  <c r="H15" i="22"/>
  <c r="H14" i="22" s="1"/>
  <c r="H13" i="22" s="1"/>
  <c r="H12" i="22" s="1"/>
  <c r="G15" i="22"/>
  <c r="G14" i="22" s="1"/>
  <c r="D42" i="36"/>
  <c r="D38" i="36"/>
  <c r="D36" i="36"/>
  <c r="D34" i="36"/>
  <c r="D30" i="36"/>
  <c r="D28" i="36"/>
  <c r="D24" i="36"/>
  <c r="D21" i="36"/>
  <c r="D19" i="36"/>
  <c r="D17" i="36"/>
  <c r="D11" i="36"/>
  <c r="D12" i="19"/>
  <c r="H79" i="22" l="1"/>
  <c r="G108" i="22"/>
  <c r="I108" i="22" s="1"/>
  <c r="L83" i="35"/>
  <c r="L100" i="35"/>
  <c r="J88" i="35"/>
  <c r="I28" i="22"/>
  <c r="G33" i="22"/>
  <c r="G32" i="22" s="1"/>
  <c r="I22" i="22"/>
  <c r="D10" i="36"/>
  <c r="E26" i="40" s="1"/>
  <c r="J44" i="35"/>
  <c r="L78" i="35"/>
  <c r="J58" i="35"/>
  <c r="J64" i="35"/>
  <c r="L65" i="35"/>
  <c r="L69" i="35"/>
  <c r="L93" i="35"/>
  <c r="L97" i="35"/>
  <c r="G79" i="22"/>
  <c r="G78" i="22" s="1"/>
  <c r="G76" i="22" s="1"/>
  <c r="G75" i="22" s="1"/>
  <c r="I82" i="22"/>
  <c r="I99" i="22"/>
  <c r="I121" i="22"/>
  <c r="I186" i="22"/>
  <c r="I189" i="22"/>
  <c r="J81" i="35"/>
  <c r="K99" i="35"/>
  <c r="L99" i="35" s="1"/>
  <c r="J23" i="35"/>
  <c r="G226" i="22"/>
  <c r="G147" i="22"/>
  <c r="G146" i="22" s="1"/>
  <c r="H226" i="22"/>
  <c r="I267" i="22"/>
  <c r="I314" i="22"/>
  <c r="I116" i="22"/>
  <c r="I131" i="22"/>
  <c r="I221" i="22"/>
  <c r="G266" i="22"/>
  <c r="G265" i="22" s="1"/>
  <c r="I269" i="22"/>
  <c r="I320" i="22"/>
  <c r="I15" i="22"/>
  <c r="I24" i="22"/>
  <c r="I80" i="22"/>
  <c r="G180" i="22"/>
  <c r="I199" i="22"/>
  <c r="I233" i="22"/>
  <c r="I298" i="22"/>
  <c r="I324" i="22"/>
  <c r="H180" i="22"/>
  <c r="I336" i="22"/>
  <c r="H33" i="22"/>
  <c r="I30" i="22"/>
  <c r="I54" i="22"/>
  <c r="H53" i="22"/>
  <c r="I122" i="22"/>
  <c r="I194" i="22"/>
  <c r="G209" i="22"/>
  <c r="I212" i="22"/>
  <c r="I223" i="22"/>
  <c r="G232" i="22"/>
  <c r="G293" i="22"/>
  <c r="G289" i="22" s="1"/>
  <c r="G305" i="22"/>
  <c r="G304" i="22" s="1"/>
  <c r="I308" i="22"/>
  <c r="G319" i="22"/>
  <c r="G318" i="22" s="1"/>
  <c r="G317" i="22" s="1"/>
  <c r="G316" i="22" s="1"/>
  <c r="I322" i="22"/>
  <c r="I93" i="22"/>
  <c r="I201" i="22"/>
  <c r="H331" i="22"/>
  <c r="H330" i="22" s="1"/>
  <c r="H329" i="22" s="1"/>
  <c r="G300" i="22"/>
  <c r="I300" i="22" s="1"/>
  <c r="I301" i="22"/>
  <c r="I310" i="22"/>
  <c r="I36" i="22"/>
  <c r="H27" i="22"/>
  <c r="I27" i="22" s="1"/>
  <c r="H198" i="22"/>
  <c r="I198" i="22" s="1"/>
  <c r="H220" i="22"/>
  <c r="I220" i="22" s="1"/>
  <c r="I227" i="22"/>
  <c r="H258" i="22"/>
  <c r="H257" i="22" s="1"/>
  <c r="I302" i="22"/>
  <c r="G331" i="22"/>
  <c r="G330" i="22" s="1"/>
  <c r="G38" i="22"/>
  <c r="I38" i="22" s="1"/>
  <c r="I119" i="22"/>
  <c r="I148" i="22"/>
  <c r="H188" i="22"/>
  <c r="I210" i="22"/>
  <c r="I229" i="22"/>
  <c r="G258" i="22"/>
  <c r="I271" i="22"/>
  <c r="I290" i="22"/>
  <c r="I306" i="22"/>
  <c r="I313" i="22"/>
  <c r="I334" i="22"/>
  <c r="I176" i="22"/>
  <c r="G188" i="22"/>
  <c r="I175" i="22"/>
  <c r="H76" i="22"/>
  <c r="G114" i="22"/>
  <c r="G96" i="22" s="1"/>
  <c r="H58" i="22"/>
  <c r="I183" i="22"/>
  <c r="G53" i="22"/>
  <c r="G52" i="22" s="1"/>
  <c r="H118" i="22"/>
  <c r="I118" i="22" s="1"/>
  <c r="I261" i="22"/>
  <c r="H266" i="22"/>
  <c r="I291" i="22"/>
  <c r="I332" i="22"/>
  <c r="I202" i="22"/>
  <c r="I224" i="22"/>
  <c r="I20" i="22"/>
  <c r="I56" i="22"/>
  <c r="I106" i="22"/>
  <c r="I134" i="22"/>
  <c r="H133" i="22"/>
  <c r="I172" i="22"/>
  <c r="I191" i="22"/>
  <c r="I196" i="22"/>
  <c r="I204" i="22"/>
  <c r="H209" i="22"/>
  <c r="I218" i="22"/>
  <c r="I251" i="22"/>
  <c r="I263" i="22"/>
  <c r="H319" i="22"/>
  <c r="I90" i="22"/>
  <c r="I150" i="22"/>
  <c r="G141" i="22"/>
  <c r="I156" i="22"/>
  <c r="I127" i="22"/>
  <c r="G102" i="22"/>
  <c r="I102" i="22" s="1"/>
  <c r="H98" i="22"/>
  <c r="H89" i="22"/>
  <c r="I44" i="22"/>
  <c r="I34" i="22"/>
  <c r="G18" i="22"/>
  <c r="I19" i="22"/>
  <c r="I214" i="22"/>
  <c r="G59" i="22"/>
  <c r="I60" i="22"/>
  <c r="I69" i="22"/>
  <c r="H68" i="22"/>
  <c r="I68" i="22" s="1"/>
  <c r="G77" i="22"/>
  <c r="I77" i="22" s="1"/>
  <c r="G136" i="22"/>
  <c r="I137" i="22"/>
  <c r="I14" i="22"/>
  <c r="G13" i="22"/>
  <c r="G49" i="22"/>
  <c r="I50" i="22"/>
  <c r="I73" i="22"/>
  <c r="G72" i="22"/>
  <c r="I338" i="22"/>
  <c r="I43" i="22"/>
  <c r="H42" i="22"/>
  <c r="G343" i="22"/>
  <c r="I344" i="22"/>
  <c r="I128" i="22"/>
  <c r="I138" i="22"/>
  <c r="I181" i="22"/>
  <c r="I205" i="22"/>
  <c r="I215" i="22"/>
  <c r="H231" i="22"/>
  <c r="I231" i="22" s="1"/>
  <c r="H237" i="22"/>
  <c r="G250" i="22"/>
  <c r="I259" i="22"/>
  <c r="H293" i="22"/>
  <c r="I294" i="22"/>
  <c r="I339" i="22"/>
  <c r="I345" i="22"/>
  <c r="G348" i="22"/>
  <c r="H115" i="22"/>
  <c r="H130" i="22"/>
  <c r="I130" i="22" s="1"/>
  <c r="H147" i="22"/>
  <c r="H185" i="22"/>
  <c r="H193" i="22"/>
  <c r="I193" i="22" s="1"/>
  <c r="H217" i="22"/>
  <c r="H232" i="22"/>
  <c r="H305" i="22"/>
  <c r="H341" i="22"/>
  <c r="H208" i="22" l="1"/>
  <c r="H207" i="22" s="1"/>
  <c r="G208" i="22"/>
  <c r="I226" i="22"/>
  <c r="I78" i="22"/>
  <c r="I79" i="22"/>
  <c r="G174" i="22"/>
  <c r="G166" i="22" s="1"/>
  <c r="J80" i="35"/>
  <c r="J72" i="35" s="1"/>
  <c r="J71" i="35" s="1"/>
  <c r="J22" i="35"/>
  <c r="J7" i="35" s="1"/>
  <c r="I209" i="22"/>
  <c r="I188" i="22"/>
  <c r="I53" i="22"/>
  <c r="I266" i="22"/>
  <c r="I180" i="22"/>
  <c r="G286" i="22"/>
  <c r="G285" i="22" s="1"/>
  <c r="H26" i="22"/>
  <c r="H17" i="22" s="1"/>
  <c r="I258" i="22"/>
  <c r="H52" i="22"/>
  <c r="H47" i="22" s="1"/>
  <c r="I331" i="22"/>
  <c r="I232" i="22"/>
  <c r="G329" i="22"/>
  <c r="G328" i="22" s="1"/>
  <c r="I330" i="22"/>
  <c r="I76" i="22"/>
  <c r="G257" i="22"/>
  <c r="G256" i="22" s="1"/>
  <c r="G254" i="22" s="1"/>
  <c r="G253" i="22" s="1"/>
  <c r="H174" i="22"/>
  <c r="H318" i="22"/>
  <c r="I319" i="22"/>
  <c r="I26" i="22"/>
  <c r="H265" i="22"/>
  <c r="H256" i="22" s="1"/>
  <c r="H75" i="22"/>
  <c r="I75" i="22" s="1"/>
  <c r="G101" i="22"/>
  <c r="I101" i="22" s="1"/>
  <c r="I98" i="22"/>
  <c r="H97" i="22"/>
  <c r="H88" i="22"/>
  <c r="I89" i="22"/>
  <c r="I305" i="22"/>
  <c r="H304" i="22"/>
  <c r="I304" i="22" s="1"/>
  <c r="I115" i="22"/>
  <c r="H114" i="22"/>
  <c r="I237" i="22"/>
  <c r="H236" i="22"/>
  <c r="G48" i="22"/>
  <c r="I49" i="22"/>
  <c r="G133" i="22"/>
  <c r="G95" i="22" s="1"/>
  <c r="I136" i="22"/>
  <c r="I133" i="22" s="1"/>
  <c r="I33" i="22"/>
  <c r="H32" i="22"/>
  <c r="I32" i="22" s="1"/>
  <c r="I217" i="22"/>
  <c r="I250" i="22"/>
  <c r="G249" i="22"/>
  <c r="G58" i="22"/>
  <c r="I58" i="22" s="1"/>
  <c r="I59" i="22"/>
  <c r="I329" i="22"/>
  <c r="H328" i="22"/>
  <c r="I147" i="22"/>
  <c r="H146" i="22"/>
  <c r="G342" i="22"/>
  <c r="I343" i="22"/>
  <c r="I185" i="22"/>
  <c r="I348" i="22"/>
  <c r="G347" i="22"/>
  <c r="I347" i="22" s="1"/>
  <c r="I293" i="22"/>
  <c r="H289" i="22"/>
  <c r="I42" i="22"/>
  <c r="H41" i="22"/>
  <c r="I72" i="22"/>
  <c r="G71" i="22"/>
  <c r="I71" i="22" s="1"/>
  <c r="G12" i="22"/>
  <c r="I13" i="22"/>
  <c r="G17" i="22"/>
  <c r="I18" i="22"/>
  <c r="D5" i="38"/>
  <c r="E5" i="38"/>
  <c r="C14" i="19"/>
  <c r="D19" i="19"/>
  <c r="E13" i="19"/>
  <c r="E15" i="19"/>
  <c r="E18" i="19"/>
  <c r="E20" i="19"/>
  <c r="E25" i="19"/>
  <c r="C12" i="19"/>
  <c r="E12" i="19" s="1"/>
  <c r="D14" i="19"/>
  <c r="D17" i="19"/>
  <c r="C19" i="19"/>
  <c r="D22" i="19"/>
  <c r="C22" i="19"/>
  <c r="D24" i="19"/>
  <c r="C24" i="19"/>
  <c r="C17" i="19"/>
  <c r="I257" i="22" l="1"/>
  <c r="D21" i="19"/>
  <c r="E24" i="19"/>
  <c r="C21" i="19"/>
  <c r="E21" i="19" s="1"/>
  <c r="E19" i="19"/>
  <c r="E14" i="19"/>
  <c r="G47" i="22"/>
  <c r="I208" i="22"/>
  <c r="G207" i="22"/>
  <c r="G140" i="22" s="1"/>
  <c r="E22" i="19"/>
  <c r="C11" i="19"/>
  <c r="J6" i="35"/>
  <c r="I265" i="22"/>
  <c r="I52" i="22"/>
  <c r="I17" i="22"/>
  <c r="I328" i="22"/>
  <c r="I97" i="22"/>
  <c r="H96" i="22"/>
  <c r="H95" i="22" s="1"/>
  <c r="I318" i="22"/>
  <c r="H317" i="22"/>
  <c r="I88" i="22"/>
  <c r="H85" i="22"/>
  <c r="H87" i="22"/>
  <c r="I87" i="22" s="1"/>
  <c r="I289" i="22"/>
  <c r="H286" i="22"/>
  <c r="H166" i="22"/>
  <c r="I166" i="22" s="1"/>
  <c r="I174" i="22"/>
  <c r="I207" i="22"/>
  <c r="I236" i="22"/>
  <c r="H235" i="22"/>
  <c r="G341" i="22"/>
  <c r="I341" i="22" s="1"/>
  <c r="I342" i="22"/>
  <c r="I47" i="22"/>
  <c r="I48" i="22"/>
  <c r="H11" i="22"/>
  <c r="I12" i="22"/>
  <c r="I41" i="22"/>
  <c r="H40" i="22"/>
  <c r="I40" i="22" s="1"/>
  <c r="I256" i="22"/>
  <c r="H254" i="22"/>
  <c r="I146" i="22"/>
  <c r="H141" i="22"/>
  <c r="G246" i="22"/>
  <c r="I249" i="22"/>
  <c r="I114" i="22"/>
  <c r="D11" i="19"/>
  <c r="D16" i="19"/>
  <c r="F5" i="38"/>
  <c r="C16" i="19"/>
  <c r="E17" i="19"/>
  <c r="E11" i="19" l="1"/>
  <c r="G11" i="22"/>
  <c r="I11" i="22" s="1"/>
  <c r="H316" i="22"/>
  <c r="I316" i="22" s="1"/>
  <c r="I317" i="22"/>
  <c r="I85" i="22"/>
  <c r="H84" i="22"/>
  <c r="I84" i="22" s="1"/>
  <c r="I96" i="22"/>
  <c r="I95" i="22"/>
  <c r="I141" i="22"/>
  <c r="H140" i="22"/>
  <c r="I140" i="22" s="1"/>
  <c r="I246" i="22"/>
  <c r="G235" i="22"/>
  <c r="I235" i="22" s="1"/>
  <c r="I286" i="22"/>
  <c r="H285" i="22"/>
  <c r="I285" i="22" s="1"/>
  <c r="I254" i="22"/>
  <c r="H253" i="22"/>
  <c r="I253" i="22" s="1"/>
  <c r="D26" i="19"/>
  <c r="E16" i="19"/>
  <c r="C26" i="19"/>
  <c r="E26" i="19" l="1"/>
  <c r="H353" i="22"/>
  <c r="G353" i="22"/>
  <c r="I353" i="22" l="1"/>
  <c r="K10" i="35"/>
  <c r="K11" i="35"/>
  <c r="K13" i="35"/>
  <c r="K14" i="35"/>
  <c r="K15" i="35"/>
  <c r="K9" i="35" l="1"/>
  <c r="L9" i="35" s="1"/>
  <c r="K8" i="35" l="1"/>
  <c r="L8" i="35" s="1"/>
  <c r="K18" i="35"/>
  <c r="K19" i="35"/>
  <c r="K20" i="35"/>
  <c r="K21" i="35"/>
  <c r="K17" i="35" l="1"/>
  <c r="K16" i="35" s="1"/>
  <c r="L17" i="35" l="1"/>
  <c r="L16" i="35"/>
  <c r="K25" i="35"/>
  <c r="K27" i="35"/>
  <c r="K28" i="35"/>
  <c r="K24" i="35" l="1"/>
  <c r="K23" i="35" s="1"/>
  <c r="L24" i="35" l="1"/>
  <c r="L23" i="35"/>
  <c r="K30" i="35"/>
  <c r="K29" i="35" s="1"/>
  <c r="L29" i="35" s="1"/>
  <c r="K22" i="35" l="1"/>
  <c r="L22" i="35" l="1"/>
  <c r="K53" i="35"/>
  <c r="K52" i="35" s="1"/>
  <c r="K32" i="35"/>
  <c r="K35" i="35"/>
  <c r="K33" i="35"/>
  <c r="K36" i="35"/>
  <c r="L52" i="35" l="1"/>
  <c r="K34" i="35"/>
  <c r="K31" i="35" s="1"/>
  <c r="L34" i="35" l="1"/>
  <c r="L31" i="35"/>
  <c r="K38" i="35"/>
  <c r="K37" i="35" s="1"/>
  <c r="L37" i="35" l="1"/>
  <c r="K41" i="35"/>
  <c r="K40" i="35" s="1"/>
  <c r="L40" i="35" l="1"/>
  <c r="K39" i="35"/>
  <c r="L39" i="35" l="1"/>
  <c r="K42" i="35"/>
  <c r="K43" i="35"/>
  <c r="K46" i="35"/>
  <c r="K49" i="35"/>
  <c r="K50" i="35"/>
  <c r="K45" i="35" l="1"/>
  <c r="K44" i="35" s="1"/>
  <c r="L44" i="35" s="1"/>
  <c r="K55" i="35"/>
  <c r="K56" i="35"/>
  <c r="K57" i="35"/>
  <c r="L45" i="35" l="1"/>
  <c r="K54" i="35"/>
  <c r="L54" i="35" s="1"/>
  <c r="K59" i="35"/>
  <c r="K62" i="35"/>
  <c r="K63" i="35"/>
  <c r="K61" i="35"/>
  <c r="K60" i="35" l="1"/>
  <c r="L60" i="35" s="1"/>
  <c r="K58" i="35"/>
  <c r="L58" i="35" l="1"/>
  <c r="K68" i="35"/>
  <c r="K67" i="35" s="1"/>
  <c r="K64" i="35" s="1"/>
  <c r="L64" i="35" l="1"/>
  <c r="K7" i="35"/>
  <c r="L67" i="35"/>
  <c r="L7" i="35" l="1"/>
  <c r="K91" i="35"/>
  <c r="K92" i="35"/>
  <c r="K89" i="35" l="1"/>
  <c r="L89" i="35" s="1"/>
  <c r="K88" i="35" l="1"/>
  <c r="L88" i="35" l="1"/>
  <c r="K75" i="35"/>
  <c r="K74" i="35" s="1"/>
  <c r="L74" i="35" l="1"/>
  <c r="K77" i="35"/>
  <c r="K73" i="35" s="1"/>
  <c r="L73" i="35" l="1"/>
  <c r="K82" i="35"/>
  <c r="K81" i="35" s="1"/>
  <c r="K80" i="35" s="1"/>
  <c r="L80" i="35" l="1"/>
  <c r="K72" i="35"/>
  <c r="L81" i="35"/>
  <c r="K71" i="35" l="1"/>
  <c r="L72" i="35"/>
  <c r="K6" i="35" l="1"/>
  <c r="L71" i="35"/>
  <c r="L6" i="35" s="1"/>
</calcChain>
</file>

<file path=xl/sharedStrings.xml><?xml version="1.0" encoding="utf-8"?>
<sst xmlns="http://schemas.openxmlformats.org/spreadsheetml/2006/main" count="3519" uniqueCount="912">
  <si>
    <t>999</t>
  </si>
  <si>
    <t>015</t>
  </si>
  <si>
    <t>ПРОЧИЕ БЕЗВОЗМЕЗДНЫЕ ПОСТУПЛЕНИЯ</t>
  </si>
  <si>
    <t>План с изменением</t>
  </si>
  <si>
    <t>(руб.)</t>
  </si>
  <si>
    <t>Распределение</t>
  </si>
  <si>
    <t xml:space="preserve">расходов МО "Город Ермолино" по разделам, подразделам, целевым статьям </t>
  </si>
  <si>
    <t>расходов, видам расходов функциональной классификации расходов РФ в руб.</t>
  </si>
  <si>
    <t>040</t>
  </si>
  <si>
    <t xml:space="preserve">Наименование </t>
  </si>
  <si>
    <t>Вид доходов</t>
  </si>
  <si>
    <t>ДОХОДЫ</t>
  </si>
  <si>
    <t>000</t>
  </si>
  <si>
    <t>0000</t>
  </si>
  <si>
    <t>НАЛОГИ НА ПРИБЫЛЬ, ДОХОДЫ</t>
  </si>
  <si>
    <t>110</t>
  </si>
  <si>
    <t>Налог на доходы физических лиц</t>
  </si>
  <si>
    <t>010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</si>
  <si>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</si>
  <si>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021</t>
  </si>
  <si>
    <t>030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</si>
  <si>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</t>
  </si>
  <si>
    <t>Налог на доходы физических лиц с доходов, полученных в виде процентов по облигациям с ипотечным покрытием, эмитированным до 1 января 2007 года, а также с доходов учредителей доверительного управления ипотечным покрытием, полученных на основании приобретения ипотечных сертификатов участия, выданных управляющим ипотечным покрытием до 1 января 2007 года</t>
  </si>
  <si>
    <t>050</t>
  </si>
  <si>
    <t>НАЛОГИ НА СОВОКУПНЫЙ ДОХОД</t>
  </si>
  <si>
    <t>Единый налог, взимаемый с налогоплательщиков, выбравших в качестве объекта налогообложения доходы</t>
  </si>
  <si>
    <t>Единый налог, взимаемый с налогоплательщиков, выбравших в качестве объекта налогообложения доходы, уменьшенные на величину расходов</t>
  </si>
  <si>
    <t>020</t>
  </si>
  <si>
    <t>Единый сельскохозяйственный налог</t>
  </si>
  <si>
    <t>НАЛОГИ НА ИМУЩЕСТВО</t>
  </si>
  <si>
    <t>012</t>
  </si>
  <si>
    <t>ГОСУДАРСТВЕННАЯ ПОШЛИНА</t>
  </si>
  <si>
    <t xml:space="preserve"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
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</si>
  <si>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</si>
  <si>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</si>
  <si>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</si>
  <si>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Сумма налога (сбора) (недоимка по соответствующему налогу (сбору), в том числе по отмененному)</t>
  </si>
  <si>
    <t>1000</t>
  </si>
  <si>
    <t>Пени по соответствующему налогу (сбору)</t>
  </si>
  <si>
    <t>2000</t>
  </si>
  <si>
    <t>ДОХОДЫ ОТ ИСПОЛЬЗОВАНИЯ ИМУЩЕСТВА, НАХОДЯЩЕГОСЯ В ГОСУДАРСТВЕННОЙ И МУНИЦИПАЛЬНОЙ СОБСТВЕННОСТИ</t>
  </si>
  <si>
    <t>120</t>
  </si>
  <si>
    <t xml:space="preserve"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
</t>
  </si>
  <si>
    <t>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</si>
  <si>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035</t>
  </si>
  <si>
    <t>ДОХОДЫ ОТ ОКАЗАНИЯ ПЛАТНЫХ УСЛУГ И КОМПЕНСАЦИИ ЗАТРАТ ГОСУДАРСТВА</t>
  </si>
  <si>
    <t>130</t>
  </si>
  <si>
    <t>ДОХОДЫ ОТ ПРОДАЖИ МАТЕРИАЛЬНЫХ И НЕМАТЕРИАЛЬНЫХ АКТИВОВ</t>
  </si>
  <si>
    <t>410</t>
  </si>
  <si>
    <t>430</t>
  </si>
  <si>
    <t xml:space="preserve"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
</t>
  </si>
  <si>
    <t>ПРОЧИЕ НЕНАЛОГОВЫЕ ДОХОДЫ</t>
  </si>
  <si>
    <t>180</t>
  </si>
  <si>
    <t>Невыясненные поступления</t>
  </si>
  <si>
    <t>БЕЗВОЗМЕЗДНЫЕ ПОСТУПЛЕНИЯ</t>
  </si>
  <si>
    <t>151</t>
  </si>
  <si>
    <t>Дотации бюджетам поселений на выравнивание уровня бюджетной обеспеченности</t>
  </si>
  <si>
    <t>Переселение граждан из ветхого и аварийного жилищного фонда в городе Балабаново Боровского района Калужской области на 2007-2010 годы</t>
  </si>
  <si>
    <t>Обеспечение жильем молодых семей</t>
  </si>
  <si>
    <t>Мероприятия в области 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</si>
  <si>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</si>
  <si>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</si>
  <si>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 xml:space="preserve">07     </t>
  </si>
  <si>
    <t>Льготы по оплате жилищно-коммунальных услуг отдельным категориям граждан, работающих и проживающих в сельской местности</t>
  </si>
  <si>
    <t>Переподготовка и повышение квалификации</t>
  </si>
  <si>
    <t>Мероприятия по переподготовке и повышению квалификации</t>
  </si>
  <si>
    <t>Молодежная политика и оздоровление детей</t>
  </si>
  <si>
    <t xml:space="preserve">08     </t>
  </si>
  <si>
    <t>Периодическая печать и издательства</t>
  </si>
  <si>
    <t>Физическая культура и спорт</t>
  </si>
  <si>
    <t>Целевая программа развитие физкультуры и спорта на 2008-2010 гг.</t>
  </si>
  <si>
    <t xml:space="preserve">10     </t>
  </si>
  <si>
    <t>Социальная политика</t>
  </si>
  <si>
    <t>Социальное обеспечение населения</t>
  </si>
  <si>
    <t>Межбюджетные трансферты</t>
  </si>
  <si>
    <t>Программа "Занятость подростков"</t>
  </si>
  <si>
    <t>П</t>
  </si>
  <si>
    <t>КЦСР</t>
  </si>
  <si>
    <t>КВР</t>
  </si>
  <si>
    <t>Р</t>
  </si>
  <si>
    <t xml:space="preserve">01          </t>
  </si>
  <si>
    <t>500</t>
  </si>
  <si>
    <t xml:space="preserve">01        </t>
  </si>
  <si>
    <t xml:space="preserve">01    </t>
  </si>
  <si>
    <t xml:space="preserve">01  </t>
  </si>
  <si>
    <t>12</t>
  </si>
  <si>
    <t xml:space="preserve">01       </t>
  </si>
  <si>
    <t>9000000</t>
  </si>
  <si>
    <t xml:space="preserve">02 </t>
  </si>
  <si>
    <t xml:space="preserve">02      </t>
  </si>
  <si>
    <t xml:space="preserve">02  </t>
  </si>
  <si>
    <t>7950500</t>
  </si>
  <si>
    <t xml:space="preserve">03       </t>
  </si>
  <si>
    <t xml:space="preserve">04    </t>
  </si>
  <si>
    <t xml:space="preserve">05  </t>
  </si>
  <si>
    <t>0980201</t>
  </si>
  <si>
    <t>006</t>
  </si>
  <si>
    <t xml:space="preserve">05    </t>
  </si>
  <si>
    <t xml:space="preserve">05      </t>
  </si>
  <si>
    <t xml:space="preserve">05   </t>
  </si>
  <si>
    <t>7950100</t>
  </si>
  <si>
    <t>7950300</t>
  </si>
  <si>
    <t xml:space="preserve">05 </t>
  </si>
  <si>
    <t xml:space="preserve">05       </t>
  </si>
  <si>
    <t>3510500</t>
  </si>
  <si>
    <t xml:space="preserve">05           </t>
  </si>
  <si>
    <t xml:space="preserve">05        </t>
  </si>
  <si>
    <t xml:space="preserve">05         </t>
  </si>
  <si>
    <t xml:space="preserve">07       </t>
  </si>
  <si>
    <t xml:space="preserve">07        </t>
  </si>
  <si>
    <t>4340000</t>
  </si>
  <si>
    <t xml:space="preserve">07           </t>
  </si>
  <si>
    <t xml:space="preserve">08    </t>
  </si>
  <si>
    <t xml:space="preserve">08        </t>
  </si>
  <si>
    <t xml:space="preserve">08          </t>
  </si>
  <si>
    <t>7950400</t>
  </si>
  <si>
    <t xml:space="preserve">10    </t>
  </si>
  <si>
    <t xml:space="preserve">10         </t>
  </si>
  <si>
    <t xml:space="preserve">10           </t>
  </si>
  <si>
    <t>5201513</t>
  </si>
  <si>
    <t>017</t>
  </si>
  <si>
    <t>02</t>
  </si>
  <si>
    <t>00</t>
  </si>
  <si>
    <t>01</t>
  </si>
  <si>
    <t>03</t>
  </si>
  <si>
    <t>06</t>
  </si>
  <si>
    <t>08</t>
  </si>
  <si>
    <t>Общегосударственные вопросы</t>
  </si>
  <si>
    <t>2</t>
  </si>
  <si>
    <t>3</t>
  </si>
  <si>
    <t>4</t>
  </si>
  <si>
    <t>Жилищно-коммунальное хозяйство</t>
  </si>
  <si>
    <t>Жилищное хозяйство</t>
  </si>
  <si>
    <t>Коммунальное хозяйство</t>
  </si>
  <si>
    <t>Центральный аппарат</t>
  </si>
  <si>
    <t>Другие общегосударственные вопросы</t>
  </si>
  <si>
    <t>Прочие расходы</t>
  </si>
  <si>
    <t>Благоустройство</t>
  </si>
  <si>
    <t>Культура, кинематография, средства массовой информации</t>
  </si>
  <si>
    <t>Резервные фонды</t>
  </si>
  <si>
    <t>Прочие неналоговые доходы бюджетов поселений</t>
  </si>
  <si>
    <t>10</t>
  </si>
  <si>
    <t>05</t>
  </si>
  <si>
    <t>Выполнение функций органами местного самоуправления</t>
  </si>
  <si>
    <t>Субсидии юридическим лицам</t>
  </si>
  <si>
    <t>Выполнение функций бюджетными учреждениями</t>
  </si>
  <si>
    <t>Культура</t>
  </si>
  <si>
    <t>Образование</t>
  </si>
  <si>
    <t>Национальная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</si>
  <si>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</si>
  <si>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</si>
  <si>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5</t>
  </si>
  <si>
    <t>Другие вопросы в области национальной экономики</t>
  </si>
  <si>
    <t>Невыясненные поступления, зачисляемые в бюджеты поселений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</si>
  <si>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</si>
  <si>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</si>
  <si>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ВСЕГО</t>
  </si>
  <si>
    <t>062</t>
  </si>
  <si>
    <t>1</t>
  </si>
  <si>
    <t>013</t>
  </si>
  <si>
    <t>04</t>
  </si>
  <si>
    <t>09</t>
  </si>
  <si>
    <t>11</t>
  </si>
  <si>
    <t>14</t>
  </si>
  <si>
    <t>17</t>
  </si>
  <si>
    <t>001</t>
  </si>
  <si>
    <t>07</t>
  </si>
  <si>
    <t>Наименование</t>
  </si>
  <si>
    <t>ВСЕГО:</t>
  </si>
  <si>
    <t xml:space="preserve">01   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</si>
  <si>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</si>
  <si>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Глава местной администрации (исполнительно-распорядительного органа муниципального образования)</t>
  </si>
  <si>
    <t>Обслуживание государственного и муниципального долга</t>
  </si>
  <si>
    <t>Резервные фонды местных администраций</t>
  </si>
  <si>
    <t>*Расходы бюджетных учреждений, осуществляющих предпринимательскую и иную предпринимательскую и иную приносящую доход деятельность</t>
  </si>
  <si>
    <t xml:space="preserve">02     </t>
  </si>
  <si>
    <t>Мобилизационная  и вневойсковая подготовка</t>
  </si>
  <si>
    <t xml:space="preserve">03     </t>
  </si>
  <si>
    <t>Национальная безопасность и правоохранительная деятельность</t>
  </si>
  <si>
    <t xml:space="preserve">04     </t>
  </si>
  <si>
    <t>Национальная экономика</t>
  </si>
  <si>
    <t xml:space="preserve">05     </t>
  </si>
  <si>
    <t>Обеспечение мероприятий по капитальному ремонту многоквартирных домов за счет средств местного бюджета</t>
  </si>
  <si>
    <t>Код классификации</t>
  </si>
  <si>
    <t>Получение кредитов от кредитных организаций бюджетами поселений в валюте Российской Федерации</t>
  </si>
  <si>
    <t>Погашение бюджетами поселений кредитов от кредитных организаций  в валюте Российской Федерации</t>
  </si>
  <si>
    <t>01 03 00 00 10 0000 810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</si>
  <si>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</si>
  <si>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Погашение бюджетами поселений кредитов от других бюджетов бюджетной системы Российской Федерации  в валюте Российской Федерации</t>
  </si>
  <si>
    <t>01 05 02 01 00 0000 510</t>
  </si>
  <si>
    <t>Изменение остатков средств на счетах по учету средств бюджета</t>
  </si>
  <si>
    <t>Итого источники внутреннего финансирования дефицита бюджета</t>
  </si>
  <si>
    <t>Наименование источников финансирования дефицитов бюджета</t>
  </si>
  <si>
    <t>01 02 00 00 00 0000 700</t>
  </si>
  <si>
    <t>01 02 00 00 00 0000 000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</si>
  <si>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</si>
  <si>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</si>
  <si>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01 02 00 00 00 0000 800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</si>
  <si>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</si>
  <si>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</si>
  <si>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</si>
  <si>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кредитов от других бюджетов бюджетной системы Российской Федерации в валюте Российской Федерации</t>
  </si>
  <si>
    <t>01 03 00 00 00 0000 800</t>
  </si>
  <si>
    <t>Погашение кредитов, полученных от других бюджетов бюджетной системы Российской Федерации  в валюте Российской Федерации</t>
  </si>
  <si>
    <t>01 05 00 00 00 0000 000</t>
  </si>
  <si>
    <t>01 05 00 00 00 0000 500</t>
  </si>
  <si>
    <t>01 05 00 00 00 0000 600</t>
  </si>
  <si>
    <t>01 05 02 01 00 0000 610</t>
  </si>
  <si>
    <t>Увеличение остатков средств бюджетов</t>
  </si>
  <si>
    <t>Уменьшение остатков средств бюджетов</t>
  </si>
  <si>
    <t>Уменьшение прочих остатков денежных средств бюджетов поселений</t>
  </si>
  <si>
    <t>Увеличение прочих остатков денежных средств бюджетов поселений</t>
  </si>
  <si>
    <t>№</t>
  </si>
  <si>
    <t>13</t>
  </si>
  <si>
    <t>15</t>
  </si>
  <si>
    <t>18</t>
  </si>
  <si>
    <t>19</t>
  </si>
  <si>
    <t>25</t>
  </si>
  <si>
    <t>26</t>
  </si>
  <si>
    <t>40</t>
  </si>
  <si>
    <t>Программа "Обеспечение жильем молодых семей на территории МО "Городское поселение "Г.Ермолино" на 2009-2011 г.г."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</si>
  <si>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</si>
  <si>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Субсидии юридическим лицам (софинансирование кап.ремонта)</t>
  </si>
  <si>
    <t>35</t>
  </si>
  <si>
    <t>3500200</t>
  </si>
  <si>
    <t>Капитальный ремонт государственного жилого фонда субъектов РФ и муниципального жилого фонда</t>
  </si>
  <si>
    <t>920</t>
  </si>
  <si>
    <t>39</t>
  </si>
  <si>
    <t>6000521</t>
  </si>
  <si>
    <t>3500300</t>
  </si>
  <si>
    <t>Мероприятия в области жилищного хозяйства</t>
  </si>
  <si>
    <t>ВОЗВРАТ ОСТАТКОВ СУБСИДИЙ, СУБВЕНЦИЙ И ИНЫХ МЕЖБЮДЖЕТНЫХ ТРАНСФЕРТОВ, ИМЕЮЩИХ ЦЕЛЕВОЕ НАЗНАЧЕНИЕ</t>
  </si>
  <si>
    <t>Возврат остатков субсидий и субвенций из бюджетов поселений</t>
  </si>
  <si>
    <t>Погашение кредитов, предоставленных кредитными организациями  в валюте Российской Федерации</t>
  </si>
  <si>
    <t>Программа "Семья и дети" на 2011-2013 г.г.</t>
  </si>
  <si>
    <t>Программа "Развития физической культуры и спорта на 2011-2013 г.г."</t>
  </si>
  <si>
    <t>Средства массовой информации</t>
  </si>
  <si>
    <t>053</t>
  </si>
  <si>
    <t>045</t>
  </si>
  <si>
    <t>995</t>
  </si>
  <si>
    <t>ВОЗВРАТ ОСТАТКОВ</t>
  </si>
  <si>
    <t>810</t>
  </si>
  <si>
    <t>800</t>
  </si>
  <si>
    <t>Субсидии юридическим лицам (кроме государственных учреждений), ИП, физическим лицам - производителям товаров, работ, услуг</t>
  </si>
  <si>
    <t>Содержание казенных учреждений</t>
  </si>
  <si>
    <t>540</t>
  </si>
  <si>
    <t>Физическая культура</t>
  </si>
  <si>
    <t>079</t>
  </si>
  <si>
    <t>Обеспечение проведения выборов и референдумов</t>
  </si>
  <si>
    <t>Дорожное хозяйство (дорожные фонды)</t>
  </si>
  <si>
    <t>0465</t>
  </si>
  <si>
    <t>Доходы бюджетов бюджетной системы Российской Федерации от возвратов организациями остатков субсидий прошлых лет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</si>
  <si>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</si>
  <si>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</si>
  <si>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34</t>
  </si>
  <si>
    <t>37</t>
  </si>
  <si>
    <t xml:space="preserve">П </t>
  </si>
  <si>
    <t>Предупреждение и ликвидация последствий чрезвычайных ситуаций природного и техногенного характера, гражданская оборона</t>
  </si>
  <si>
    <t>Общее образование</t>
  </si>
  <si>
    <t xml:space="preserve">Культура </t>
  </si>
  <si>
    <t xml:space="preserve">Физическая культура </t>
  </si>
  <si>
    <t xml:space="preserve">Периодическая печать и издательства </t>
  </si>
  <si>
    <t>Обслуживание внутреннего государственного и муниципального долга</t>
  </si>
  <si>
    <t>№ п/п</t>
  </si>
  <si>
    <t>Код БК</t>
  </si>
  <si>
    <t>Наименование вида межбюджетных трансфертов</t>
  </si>
  <si>
    <t>МЕЖБЮДЖЕТНЫЕ ТРАНСФЕРТЫ - ВСЕГО</t>
  </si>
  <si>
    <t>(в рублях)</t>
  </si>
  <si>
    <t>Прочие межбюджетные трансферты, передаваемые бюджетам поселений</t>
  </si>
  <si>
    <t>Прочие межбюджетные трансферты, передаваемые бюджетам поселений на выплаты стимулирующего характера руководителям исполнительно-распорядительных органов муниципальных образований</t>
  </si>
  <si>
    <t>Акцизы по подакцизным товарам (продукции), производимым на территории Российской Федерации</t>
  </si>
  <si>
    <t>182</t>
  </si>
  <si>
    <t>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</si>
  <si>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</si>
  <si>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011</t>
  </si>
  <si>
    <t>Минимальный налог, зачисляемый в бюджеты субъектов Российской Федерации</t>
  </si>
  <si>
    <t>251</t>
  </si>
  <si>
    <t>Доходы от продажи земельных участков, находящихся в собственности  поселений (за  исключением  земельных  участков муниципальных бюджетных и автономных учреждений</t>
  </si>
  <si>
    <t>Субвенции бюджетам субъектов Российской Федерации и муниципальных образований</t>
  </si>
  <si>
    <t>0345</t>
  </si>
  <si>
    <t>Прочие межбюджетные трансферты бюджетам поселений на предоставление денежных выплат, пособий и компенсаций отдельным категориям граждан области</t>
  </si>
  <si>
    <t>Прочие доходы от компенсации затрат бюджетов поселений</t>
  </si>
  <si>
    <t>0276</t>
  </si>
  <si>
    <t xml:space="preserve">Реализация мероприятий подпрограммы "Совершенствование и развитие сети автомобильных дорог на 2014 - 2020 годы" </t>
  </si>
  <si>
    <t>8100042</t>
  </si>
  <si>
    <t>6800040</t>
  </si>
  <si>
    <t>7500048</t>
  </si>
  <si>
    <t>870</t>
  </si>
  <si>
    <t>6800092</t>
  </si>
  <si>
    <t>0800075</t>
  </si>
  <si>
    <t>0600601</t>
  </si>
  <si>
    <t>8880053</t>
  </si>
  <si>
    <t>8885118</t>
  </si>
  <si>
    <t>2402402</t>
  </si>
  <si>
    <t>4804801</t>
  </si>
  <si>
    <t>7107101</t>
  </si>
  <si>
    <t>2102101</t>
  </si>
  <si>
    <t>2202201</t>
  </si>
  <si>
    <t>3003001</t>
  </si>
  <si>
    <t>3003002</t>
  </si>
  <si>
    <t>1901901</t>
  </si>
  <si>
    <t>1901902</t>
  </si>
  <si>
    <t>1901903</t>
  </si>
  <si>
    <t>1901904</t>
  </si>
  <si>
    <t>1901905</t>
  </si>
  <si>
    <t>360</t>
  </si>
  <si>
    <t>2702701</t>
  </si>
  <si>
    <t>7907921</t>
  </si>
  <si>
    <t>6800065</t>
  </si>
  <si>
    <t>730</t>
  </si>
  <si>
    <t>Установка коллективного (общедомового) учета потребления энергоресурсов (тепловой энергии, горячей и холодной воды) в многоквартирные дома</t>
  </si>
  <si>
    <t>Иные выплаты населению</t>
  </si>
  <si>
    <t>5478</t>
  </si>
  <si>
    <t>6467</t>
  </si>
  <si>
    <t>Субсидии местным бюджетам на совершенствование и развитие сети автомобильных дорог</t>
  </si>
  <si>
    <t>Прочие межбюджетные трансферты бюджетам поселений на предоставление денежных выплат, пособий и компенсаций отдельным категориям граждан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</si>
  <si>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ст. 227, 227.1 и 228 Налогового кодекса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</si>
  <si>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</si>
  <si>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полученных физическими лицами в соотв. со ст. 228 Налогового кодекса РФ 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</si>
  <si>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</si>
  <si>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</si>
  <si>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</si>
  <si>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Прочие доходы от использования имущества и прав, находящихся в государственной и  муниципальной собственности  (за исключением имущества  автономных   учреждений, а также   имущества   государственных   и  муниципальных унитарных предприятий,  в том числе казенных)
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</si>
  <si>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</si>
  <si>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поселений</t>
  </si>
  <si>
    <t xml:space="preserve"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</si>
  <si>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</si>
  <si>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</si>
  <si>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</si>
  <si>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</si>
  <si>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</si>
  <si>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иных межбюджетных трансфертов прошлых лет за счет средств бюджетов муниципальных районов на компенсацию дополнительных расходов, возникших в результате решений, принятых органами власти другого уровня,  из бюджетов поселений</t>
  </si>
  <si>
    <t>Возврат остатков  межбюджетных трансфертов прошлых лет  на стимулирование руководителей исполнительно-распорядительных органов муниципальных образований области из бюджетов поселений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</si>
  <si>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</si>
  <si>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</si>
  <si>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Прочие неналоговые доходы </t>
  </si>
  <si>
    <t>Субсидии юридическим лицам (кроме некоммерческих организаций), индивидуальным предпринимателям, физическим лицам</t>
  </si>
  <si>
    <t>Иные бюджетные ассигнования</t>
  </si>
  <si>
    <t>Обслуживание муниципального долга</t>
  </si>
  <si>
    <t>Резервные средства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</si>
  <si>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</si>
  <si>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Доходы от оказания информационных услуг органами местного самоуправления городских поселений, казенными учреждениями городских поселений</t>
  </si>
  <si>
    <t>Прочие безвозмездные поступления в бюджеты городских поселений</t>
  </si>
  <si>
    <t>Прочие безвозмездные перечисления в бюджеты городских поселений на другие нужды</t>
  </si>
  <si>
    <t>Доходы бюджетов городских поселений от возврата иными организациями остатков субсидий прошлых лет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</si>
  <si>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</si>
  <si>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100</t>
  </si>
  <si>
    <t>Земельный налог</t>
  </si>
  <si>
    <t>Земельный налог с организаций, обладающих земельным участком, расположенным в границах городских  поселений</t>
  </si>
  <si>
    <t>033</t>
  </si>
  <si>
    <t>Земельный налог с физических лиц, обладающих земельным участком, расположенным в границах  городских  поселений</t>
  </si>
  <si>
    <t>043</t>
  </si>
  <si>
    <t>075</t>
  </si>
  <si>
    <t>076</t>
  </si>
  <si>
    <t>План 2015 г.</t>
  </si>
  <si>
    <t>Единый налог, взимаемый с налогоплательщиков, выбравших в качестве объекта налогообложения  доходы</t>
  </si>
  <si>
    <t>Проведение выборов в представительный орган муниципального образования</t>
  </si>
  <si>
    <t>Изменения на 01.05.14 г.</t>
  </si>
  <si>
    <t>6800000</t>
  </si>
  <si>
    <t>8400060</t>
  </si>
  <si>
    <t>7400902</t>
  </si>
  <si>
    <t>Ремонт и содержание дорог и тротуаров</t>
  </si>
  <si>
    <t>1901910</t>
  </si>
  <si>
    <t>4804802</t>
  </si>
  <si>
    <t>Повышение безопасности дорожного движения за счет средств муниципального Дорожного фонда</t>
  </si>
  <si>
    <t>Мероприятия по землеустройству и землепользованию</t>
  </si>
  <si>
    <t>8100000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</si>
  <si>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</si>
  <si>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персоналу государственных (муниципальных) органов</t>
  </si>
  <si>
    <t xml:space="preserve">Ведомственная целевая программа "Совершенствование системы муниципального управления МО "Городское поселение "Г. Ермолино"" 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</si>
  <si>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</si>
  <si>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</si>
  <si>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</si>
  <si>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</si>
  <si>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</si>
  <si>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</si>
  <si>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7500000</t>
  </si>
  <si>
    <t>Обеспечение деятельности главы местной администрации</t>
  </si>
  <si>
    <t xml:space="preserve">01 </t>
  </si>
  <si>
    <t>Закупка товаров, работ и услуг для государственных (муниципальных) нужд</t>
  </si>
  <si>
    <t>0650300</t>
  </si>
  <si>
    <t>Процентные платежи по муниципальному долгу</t>
  </si>
  <si>
    <t>8400000</t>
  </si>
  <si>
    <t>Выполнение других обязательств государства</t>
  </si>
  <si>
    <t>0800000</t>
  </si>
  <si>
    <t>Муниципальная программа "Кадровая политика"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</si>
  <si>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</si>
  <si>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0600000</t>
  </si>
  <si>
    <t xml:space="preserve">Муниципальная программа "Укрепление МТБ органов местного самоуправления" </t>
  </si>
  <si>
    <t>Укрепление материально-технической базы</t>
  </si>
  <si>
    <t xml:space="preserve">Ведомственная целевая программа "Совершенствование системы муниципального управления МО "Городское поселение "Г. Ермолино" на 2014-2016 г.г." </t>
  </si>
  <si>
    <t>8800000</t>
  </si>
  <si>
    <t>Непрограммные расходы Федеральных и областных органов исполнительной власти</t>
  </si>
  <si>
    <t>8880000</t>
  </si>
  <si>
    <t>Непрограммные мероприятия</t>
  </si>
  <si>
    <t>Осуществление первичного воинского учета на территориях, где отсутствуют военные комиссариаты</t>
  </si>
  <si>
    <t>Защита населения и территории от чрезвычайных ситуаций природного и техногенного характера, гражданская оборона</t>
  </si>
  <si>
    <t>0020400</t>
  </si>
  <si>
    <t xml:space="preserve">03    </t>
  </si>
  <si>
    <t>7400000</t>
  </si>
  <si>
    <t>Предупреждение и ликвидация чрезвычайных ситуаций</t>
  </si>
  <si>
    <t>1900000</t>
  </si>
  <si>
    <t xml:space="preserve">Муниципальная программа "Благоустройство территории МО "Городское поселение "Г. Ермолино"" </t>
  </si>
  <si>
    <t>2400000</t>
  </si>
  <si>
    <t>Муниципальная программа "Капитальный ремонт и ремонт дворовых территорий многоквартирных домов, подъездов к дворовым территориям многоквартирных домов МО "Городское поселение "Г.Ермолино" на 2014-2016 г.г."</t>
  </si>
  <si>
    <t>2402401</t>
  </si>
  <si>
    <t>Капитальный ремонт и ремонт дворовых территорий многоквартирных домов, подъездов к дворовым территориям многоквартирных домов</t>
  </si>
  <si>
    <t>Капитальный ремонт и ремонт дворовых территорий многоквартирных домов, подъездов к дворовым территориям многоквартирных домов за счет средств муниципального Дорожного фонда</t>
  </si>
  <si>
    <t>7954500</t>
  </si>
  <si>
    <t>Программа "Благоустройство территории МО "Городское поселение "Г. Ермолино"на 2012-2015 годы"</t>
  </si>
  <si>
    <t>4800000</t>
  </si>
  <si>
    <t xml:space="preserve">Муниципальная программа "Безопасность дорожного движения на территории МО "Городское поселение "Г.Ермолино"" </t>
  </si>
  <si>
    <t>Повышение безопасности дорожного движения</t>
  </si>
  <si>
    <t xml:space="preserve">04   </t>
  </si>
  <si>
    <t>3380000</t>
  </si>
  <si>
    <t>Мероприятия в области строительства, архитектуры и градостроительства</t>
  </si>
  <si>
    <r>
      <t>Выполнение функций органами местного самоуправления (</t>
    </r>
    <r>
      <rPr>
        <b/>
        <i/>
        <sz val="10"/>
        <rFont val="Times New Roman"/>
        <family val="1"/>
        <charset val="204"/>
      </rPr>
      <t>парковая зона</t>
    </r>
    <r>
      <rPr>
        <b/>
        <sz val="10"/>
        <rFont val="Times New Roman"/>
        <family val="1"/>
        <charset val="204"/>
      </rPr>
      <t>)</t>
    </r>
  </si>
  <si>
    <t>7100000</t>
  </si>
  <si>
    <t>Вопросы в области национальной экономики</t>
  </si>
  <si>
    <t>Программа "Переселение граждан из жилого фонда, признанного непригодным для проживания и (или) жилого фонда с высоким уровнем износа (более 70 процентов) на 2009-2011 г.г."</t>
  </si>
  <si>
    <t>2100000</t>
  </si>
  <si>
    <t>Муниципальная программа "Проведение капитального ремонта в многоквартирных жилых домах" (кап.ремонт муниципального жил.фонда, оплачиваемый в ФКР)</t>
  </si>
  <si>
    <t>2200000</t>
  </si>
  <si>
    <t>Муниципальная программа "Внедрение коллективного (общедомового) учета потребления энергоресурсов (тепловой энергии, горячей и холодной воды) в многоквартирные дома на 2014-2016 г.г."</t>
  </si>
  <si>
    <t>3510200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</si>
  <si>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</si>
  <si>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3510300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</si>
  <si>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</si>
  <si>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3000000</t>
  </si>
  <si>
    <t xml:space="preserve">Муниципальная программа "Энергосбережение и повышение энергетической эффективности в системах коммунальной инфраструктуры" </t>
  </si>
  <si>
    <t>Капитальный ремонт тепловых сетей и котельных</t>
  </si>
  <si>
    <t>Капитальный ремонт других объектов коммунального хозяйства</t>
  </si>
  <si>
    <t>3003003</t>
  </si>
  <si>
    <t>Организация водоснабжения</t>
  </si>
  <si>
    <t>3003004</t>
  </si>
  <si>
    <t>Организация теплоснабжения</t>
  </si>
  <si>
    <t>3003005</t>
  </si>
  <si>
    <t>Проведение сервисного обслуживания и замена установленных узлов учета</t>
  </si>
  <si>
    <t>Уличное освещение</t>
  </si>
  <si>
    <t>Муниципальная программа "Благоустройство территории МО "Городское поселение "Г. Ермолино""</t>
  </si>
  <si>
    <t>Организация ритуальных услуг и содержание мест захоронения</t>
  </si>
  <si>
    <t>Содержание зеленого хозяйства</t>
  </si>
  <si>
    <t>Организация сбора и вывоза бытовых отходов и мусора</t>
  </si>
  <si>
    <t>1901906</t>
  </si>
  <si>
    <t>Прочие мероприятия по благоустройству</t>
  </si>
  <si>
    <t>0700000</t>
  </si>
  <si>
    <t xml:space="preserve">Муниципальная программа "Содействие занятости населения" </t>
  </si>
  <si>
    <t>0700702</t>
  </si>
  <si>
    <t>Организация проведения оплачиваемых общественных работ</t>
  </si>
  <si>
    <t>4230731</t>
  </si>
  <si>
    <t>4239998</t>
  </si>
  <si>
    <t xml:space="preserve">07         </t>
  </si>
  <si>
    <t xml:space="preserve">07    </t>
  </si>
  <si>
    <t>7950600</t>
  </si>
  <si>
    <t>0700701</t>
  </si>
  <si>
    <t>Содействие занятости населения</t>
  </si>
  <si>
    <t>Культура и кинематография</t>
  </si>
  <si>
    <t>8000000</t>
  </si>
  <si>
    <t xml:space="preserve">Ведомственная целевая программа </t>
  </si>
  <si>
    <t>1100000</t>
  </si>
  <si>
    <t>Муниципальная программа "Развитие культуры в городе Ермолино"</t>
  </si>
  <si>
    <t>1110000</t>
  </si>
  <si>
    <t>Подпрограмма "Обеспечение деятельности МУК ДК "Полёт" муниципальной программы "Развитие культуры в городе Ермолино"</t>
  </si>
  <si>
    <t>1110059</t>
  </si>
  <si>
    <t>Расходы на обеспечение деятельности муниципальных учреждений</t>
  </si>
  <si>
    <t>Расходы на выплаты персоналу казенных учреждений</t>
  </si>
  <si>
    <t>1120000</t>
  </si>
  <si>
    <t>Подпрограмма "Обслуживание библиотек" муниципальной программы "Развитие культуры в городе Ермолино"</t>
  </si>
  <si>
    <t>1120059</t>
  </si>
  <si>
    <t>7958700</t>
  </si>
  <si>
    <t>Программа "Развитие библиотечного обслуживания населения г.Ермолино библиотеками МУК ДК "Полет" на 2011-2013 г.г."</t>
  </si>
  <si>
    <t xml:space="preserve">08         </t>
  </si>
  <si>
    <t>4500600</t>
  </si>
  <si>
    <t>Комплектование книжных фондов библиотек муниципальных образований</t>
  </si>
  <si>
    <t>33</t>
  </si>
  <si>
    <t xml:space="preserve">08   </t>
  </si>
  <si>
    <t>5205400</t>
  </si>
  <si>
    <t>Комплектование книжных фондов и подписку на периодические издания для муниципальных и публичных библиотек</t>
  </si>
  <si>
    <t xml:space="preserve">08      </t>
  </si>
  <si>
    <t>5129701</t>
  </si>
  <si>
    <t xml:space="preserve">Софинансирование программы "Развитие физической культуры и спорта в Калужской области на 2007-2009 г." </t>
  </si>
  <si>
    <t xml:space="preserve">09        </t>
  </si>
  <si>
    <t>5226300</t>
  </si>
  <si>
    <t xml:space="preserve">Областная целевая программа "Развитие физической культуры и спорта в Калужской области на 2007-2009 г." </t>
  </si>
  <si>
    <t xml:space="preserve">09         </t>
  </si>
  <si>
    <t xml:space="preserve">09          </t>
  </si>
  <si>
    <t>0300000</t>
  </si>
  <si>
    <t>Муниципальная программа "Развитие социальной и культурной инфраструктуры МО "Городское поселение "Г. Ермолино""</t>
  </si>
  <si>
    <t>0300302</t>
  </si>
  <si>
    <t>Мероприятия в области социальной политики</t>
  </si>
  <si>
    <t>0300304</t>
  </si>
  <si>
    <t>300</t>
  </si>
  <si>
    <t>Социальное обеспечение и иные выплаты населению</t>
  </si>
  <si>
    <t>Оказание других видов социальной помощи (льготы)</t>
  </si>
  <si>
    <t>005</t>
  </si>
  <si>
    <t>Социальные выплаты</t>
  </si>
  <si>
    <t>Иные бюджетные ассигнования (льготы по бане)</t>
  </si>
  <si>
    <t>0400000</t>
  </si>
  <si>
    <t>Муниципальная программа "Доступная среда"</t>
  </si>
  <si>
    <t>0400402</t>
  </si>
  <si>
    <t>Мероприятия, способствующие улучшению жизнедеятельности инвалидов и лиц с ограниченными возможностями здоровья</t>
  </si>
  <si>
    <t>2700000</t>
  </si>
  <si>
    <t>Муниципальная программа к "70-летию победы в Великой Отечественной Войне"</t>
  </si>
  <si>
    <t>Оказание мер социальной помощи ветеранам Великой Отечественной Войны</t>
  </si>
  <si>
    <t>7900000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</si>
  <si>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МО ГП город Ермолино</t>
  </si>
  <si>
    <t>1300000</t>
  </si>
  <si>
    <t>Муниципальная программа "Развития физической культуры и спорта на территории МО "Городское поселение "Г. Ермолино""</t>
  </si>
  <si>
    <t>1300059</t>
  </si>
  <si>
    <t>2300000</t>
  </si>
  <si>
    <t>Муниципальная программа "Развитие и деятельность средств массовой информации на территории МО "Городское поселение "Г. Ермолино""</t>
  </si>
  <si>
    <t>2300059</t>
  </si>
  <si>
    <t>700</t>
  </si>
  <si>
    <t>Обслуживание государственного (муниципального) долга</t>
  </si>
  <si>
    <t xml:space="preserve">14     </t>
  </si>
  <si>
    <t xml:space="preserve">14      </t>
  </si>
  <si>
    <t>Прочие межбюджетные трансферты бюджетам субъектов РФ и муниципальных образований общего характера</t>
  </si>
  <si>
    <t xml:space="preserve">14       </t>
  </si>
  <si>
    <t xml:space="preserve">14        </t>
  </si>
  <si>
    <t>Стимулирование руководителей исполнительно-распределительных органов муниципальных образований области</t>
  </si>
  <si>
    <t>Санитарная очистка территорий</t>
  </si>
  <si>
    <t>Изменения на 01.04.15 г.</t>
  </si>
  <si>
    <t>РАСПРЕДЕЛЕНИЕ РАСХОДОВ БЮДЖЕТА МО "ГОРОДСКОЕ ПОСЕЛЕНИЕ "ГОРОД ЕРМОЛИНО" НА 2015 ГОД ПО РАЗДЕЛАМ И ПОДРАЗДЕЛАМ ВЕДОМСТВЕННОЙ СТРУКТУРЫ РАСХОДОВ БЮДЖЕТА</t>
  </si>
  <si>
    <t>Источники финансирования дефицита бюджета МО "Городское поселение "Г. Ермолино" на 2015 год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дефицита бюджетов</t>
  </si>
  <si>
    <t>062 2 02 03 015 13 0000 151</t>
  </si>
  <si>
    <t>062 2 02 04 999 13 0276 151</t>
  </si>
  <si>
    <t>062 2 02 04 999 13 0465 151</t>
  </si>
  <si>
    <t>62 2 02 04 999 13 0345 151</t>
  </si>
  <si>
    <t>01 02 00 00 13 0000 710</t>
  </si>
  <si>
    <t>01 02 00 00 13 0000 810</t>
  </si>
  <si>
    <t>01 03 00 00 13 0000 710</t>
  </si>
  <si>
    <t>2015 (план с изменениями)</t>
  </si>
  <si>
    <t>0273</t>
  </si>
  <si>
    <t>Прочие межбюджетные трансферты бюджетам городских поселений на капитальный ремонт объектов водопроводно-канализационного хозяйства</t>
  </si>
  <si>
    <t>0478</t>
  </si>
  <si>
    <t xml:space="preserve"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</si>
  <si>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Прочие субсидии бюджетам городских поселений на реализацию мероприятий подпрограммы "Совершенствование и развитие сети автомобильных дорог Калужской области"</t>
  </si>
  <si>
    <t>Прочие субсидии бюджетам городских поселений</t>
  </si>
  <si>
    <t>0286</t>
  </si>
  <si>
    <t>Прочие субсидии бюджетам городских поселений на реализацию мероприятий государственной программы "Энергосбережение и повышение энергетической эффективности"</t>
  </si>
  <si>
    <t>6209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</si>
  <si>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</si>
  <si>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230</t>
  </si>
  <si>
    <t>250</t>
  </si>
  <si>
    <t>260</t>
  </si>
  <si>
    <t>830</t>
  </si>
  <si>
    <t>Ремонт и капитальный ремонт сети автомобильных дорог</t>
  </si>
  <si>
    <t>5108500</t>
  </si>
  <si>
    <t>8888500</t>
  </si>
  <si>
    <t>Осуществление дорожной деятельности за счет средств Дорожного фонда</t>
  </si>
  <si>
    <t>Реализация мероприятий по совершенствованию и развитию сети автомобильных дорог на 2014-2020 годы</t>
  </si>
  <si>
    <t>3008904</t>
  </si>
  <si>
    <t>Капитальный ремонт объектов водопроводно-канализационного хозяйства</t>
  </si>
  <si>
    <t>3008911</t>
  </si>
  <si>
    <t>Субсидия на мероприятия, направленные на энергосбережение и повышение энергоэффективности</t>
  </si>
  <si>
    <t>7282301</t>
  </si>
  <si>
    <t>Мероприятия по информированию населения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</si>
  <si>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</si>
  <si>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</si>
  <si>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Исполнение судебных актов</t>
  </si>
  <si>
    <t>062 2 02 04 012 13 0478 151</t>
  </si>
  <si>
    <t>062 2 02 02 999 13 0286 151</t>
  </si>
  <si>
    <t>062 2 02 02 999 13 0276 151</t>
  </si>
  <si>
    <t>Субвенции бюджетам городских поселений на осуществление полномочий по первичному воинскому учету на территориях, где отсутствуют военные комиссариаты</t>
  </si>
  <si>
    <t xml:space="preserve">Дотации бюджетам городских поселений на выравнивание бюджетной обеспеченности </t>
  </si>
  <si>
    <t>062 2 02 04 999 13 0273 151</t>
  </si>
  <si>
    <t>920 2 02 01 001 13 0315 151</t>
  </si>
  <si>
    <t>Прочие безвозмездные перечисления в бюджеты городских поселений на проведение мероприятий ко Дню Победы</t>
  </si>
  <si>
    <t>Капитальный ремонт в многоквартирных жилых домах</t>
  </si>
  <si>
    <t>Прочие безвозмездные поступления в бюджеты городских поселений на реконструкцию памятников</t>
  </si>
  <si>
    <t>0001</t>
  </si>
  <si>
    <t>0002</t>
  </si>
  <si>
    <t>0010</t>
  </si>
  <si>
    <t>880</t>
  </si>
  <si>
    <t>Специальные расходы</t>
  </si>
  <si>
    <t>243</t>
  </si>
  <si>
    <t>244</t>
  </si>
  <si>
    <t>Иные закупки товаров, работ и услуг в целях капитального ремонта государственного (муниципального) имущества</t>
  </si>
  <si>
    <t>4802402</t>
  </si>
  <si>
    <t>Капитальный ремонт и ремонт придомовых территорий многоквартирных домов</t>
  </si>
  <si>
    <t>Закупка товаров, работ и услуг в целях капитального ремонта государственного(муниципального) имущества</t>
  </si>
  <si>
    <t>3001908</t>
  </si>
  <si>
    <t>Организация  в границах поселения электро-, тепло-, газо-, водоснабжения и водоотведения на территории Боровского района в части капитального ремонта теплосетей</t>
  </si>
  <si>
    <t>Прочие межбюджетные трансферты, передаваемые бюджетам городских поселений на стимулирование руководителей исполнительно-распорядительных органов муниципальных образований</t>
  </si>
  <si>
    <t>Программа "По формированию установок толерантного сознания и профилактики экстремизма"</t>
  </si>
  <si>
    <t>Работы, услуги по содержанию имущества</t>
  </si>
  <si>
    <t>Исполнение полномочий муниципального района по организации предоставления дополнительного образования детям (за исключением предоставления дополнительного образования детям в учреждениях регионального значения) на территории муниципального района (в части содержания школ искусств)</t>
  </si>
  <si>
    <t xml:space="preserve">Единый налог, взимаемый в связи с применением упрощенной системы налогообложения </t>
  </si>
  <si>
    <t>Транспортный налог с физических лиц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</si>
  <si>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</si>
  <si>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 xml:space="preserve">Изменения на 31.12.15 г.                            </t>
  </si>
  <si>
    <t>Изменения на 31.12.15 г.</t>
  </si>
  <si>
    <t>7280053</t>
  </si>
  <si>
    <t>Стимулирование глав администрации</t>
  </si>
  <si>
    <t>5105102</t>
  </si>
  <si>
    <t>Доход от перечислениячасти прибыли, остающейся после уплаты налогов и иных обязательных платежей муниципальных унитарных предприятий , созданных городскими поселениями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</si>
  <si>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</si>
  <si>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025</t>
  </si>
  <si>
    <t xml:space="preserve">Наименование целевых программ </t>
  </si>
  <si>
    <t>Исполнитель</t>
  </si>
  <si>
    <t>Заказчик: Администрация муниципального образования "Городское поселение "Город Ермолино"</t>
  </si>
  <si>
    <t>Ведомственная целевая программа "Совершенствование системы муниципального управления МО "Городское поселение "Г.Ермолино""</t>
  </si>
  <si>
    <t>Администрация МО "Городское поселение "Г. Ермолино"</t>
  </si>
  <si>
    <t>Муниципальная программа "Укрепление материально-технической базы органов местного самоуправления"</t>
  </si>
  <si>
    <t>Муниципальная программа "Безопасный город" на 2014-2016 г.г."</t>
  </si>
  <si>
    <t xml:space="preserve">Муниципальная программа "Проведение капитального ремонта в многоквартирных жилых домах" </t>
  </si>
  <si>
    <t>Муниципальная программа "Энергосбережение и повышение энергетической эффективности в системах коммунальной инфраструктуры"</t>
  </si>
  <si>
    <t>Программа "Повышение эффективности предприятия МУП "ЕТС" по водоснабжению в 2010-2012 г.г."</t>
  </si>
  <si>
    <t xml:space="preserve"> Муниципальное учреждение культуры Дом культуры "Полет"</t>
  </si>
  <si>
    <t>Ведомственная целевая программа "Развитие библиотечного обслуживания населения г.Ермолино библиотеками МУК ДК "Полет" на 2014-2016 г.г."</t>
  </si>
  <si>
    <t>Муниципальное учреждение физической культуры и спорта Стадион "Труд"</t>
  </si>
  <si>
    <t>Муниципальное учреждение "Редакция газеты "Уголок России"</t>
  </si>
  <si>
    <t>% расходов программно-целевым методом</t>
  </si>
  <si>
    <t>1.</t>
  </si>
  <si>
    <t>062 10 03 7907921 540 251</t>
  </si>
  <si>
    <t>Межбюджетные трансферты, передаваемые в бюджет Муниципального образования муниципальный район "Боровский район" для оплаты льгот жилищно-коммунальных услуг отдельным категориям граждан, работающих и проживающих в сельской местности</t>
  </si>
  <si>
    <t>2.</t>
  </si>
  <si>
    <t>062 07 07 0700701 540 251</t>
  </si>
  <si>
    <t>Программа муниципальных внутренних заимствований МО "Городское поселение "Г. Ермолино" на 2015 год</t>
  </si>
  <si>
    <r>
      <t xml:space="preserve">Раздел </t>
    </r>
    <r>
      <rPr>
        <u/>
        <sz val="10"/>
        <rFont val="Arial"/>
        <family val="2"/>
        <charset val="204"/>
      </rPr>
      <t xml:space="preserve">I </t>
    </r>
    <r>
      <rPr>
        <u/>
        <sz val="10"/>
        <rFont val="Arial"/>
        <family val="2"/>
        <charset val="204"/>
      </rPr>
      <t>Сводная информация</t>
    </r>
  </si>
  <si>
    <t>в (руб)</t>
  </si>
  <si>
    <t>Вид муниципальных заимствований</t>
  </si>
  <si>
    <t>Сумма по состоянию на 1.01.2015 г.</t>
  </si>
  <si>
    <t>Привлечение               в 2015 году</t>
  </si>
  <si>
    <t>Погашение            в 2015 году</t>
  </si>
  <si>
    <t>Сумма по состоянию на 1.01.2016 г.</t>
  </si>
  <si>
    <t>В том числе направляемая на покрытие дефицита</t>
  </si>
  <si>
    <t>Бюджетные ссуды, полученные от бюджетов других уровней</t>
  </si>
  <si>
    <t>Кредитные соглашения и договоры заключенные от имени муниципального образования</t>
  </si>
  <si>
    <t>муниципальные гарантии</t>
  </si>
  <si>
    <t>муниципальные займы</t>
  </si>
  <si>
    <t>прочие заимствования</t>
  </si>
  <si>
    <t>ИТОГО</t>
  </si>
  <si>
    <t>Прогноз верхнего предельного уровня муниципального долга на 1.01.2016 г.</t>
  </si>
  <si>
    <t>РАСПРЕДЕЛЕНИЕ БЮДЖЕТНЫХ АССИГНОВАНИЙ БЮДЖЕТА МО "ГОРОДСКОЕ ПОСЕЛЕНИЕ "ГОРОД ЕРМОЛИНО" ПО ЦЕЛЕВЫМ СТАТЬЯМ (МУНИЦИПАЛЬНЫМ ПРОГРАММАМ И НЕПРОГРАММНЫМ НАПРАВЛЕНИЯМ ДЕЯТЕЛЬНОСТИ), ГРУППАМ И ПОДГРУППАМ ВИДОВ РАСХОДОВ БЮДЖЕТА НА 2015 ГОД</t>
  </si>
  <si>
    <t>Целевая статья</t>
  </si>
  <si>
    <t>Группы и подгруппы видов расходов</t>
  </si>
  <si>
    <t xml:space="preserve">Иные бюджетные ассигнования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</si>
  <si>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</si>
  <si>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Муниципальная программа "Благоустройство территории МО "Городское поселение "Г. Ермолино"</t>
  </si>
  <si>
    <t>Муниципальная программа "Проведение капитального ремонта в многоквартирных жилых домах "</t>
  </si>
  <si>
    <t>Муниципальная программа "Безопасный город" 2014-2016 г.г.</t>
  </si>
  <si>
    <t>2500000</t>
  </si>
  <si>
    <t>Установка систем видеонаблюдения</t>
  </si>
  <si>
    <t>2502501</t>
  </si>
  <si>
    <t xml:space="preserve">Резервные фонды </t>
  </si>
  <si>
    <t>Непрограммные расходы</t>
  </si>
  <si>
    <t>Муниципальная программа "Капитальный ремонт и ремонт дворовых территорий многоквартирных домов, проездов к дворовым территориям многоквартирных домов МО "Городское поселение "Г.Ермолино" на 2015 г."</t>
  </si>
  <si>
    <t>План 2015 год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</si>
  <si>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</si>
  <si>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 Организация в границах поселения электро-, тепло-, газо-, водоснабжения и водоотведения</t>
  </si>
  <si>
    <t>Стимулирование глав администраций</t>
  </si>
  <si>
    <t>7280000</t>
  </si>
  <si>
    <t>Стимулирование руководителей исполнительно-распорядительных органов муниципальных образований области</t>
  </si>
  <si>
    <t>Межбюджетные трансферты из бюджета муниципального района</t>
  </si>
  <si>
    <t>Доходы</t>
  </si>
  <si>
    <t>2016 год</t>
  </si>
  <si>
    <t>2017 год</t>
  </si>
  <si>
    <t>План на 2015 год с изменениями</t>
  </si>
  <si>
    <t xml:space="preserve">Перечень муниципальных долгосрочных, ведомственных и других целевых программ                              муниципального образования "Городское поселение "Город Ермолино", предусмотренных к финансированию из местного бюджета  на 2015 год и на плановый период 2016 и 2017 годов </t>
  </si>
  <si>
    <t xml:space="preserve">МЕЖБЮДЖЕТНЫЕ ТРАНСФЕРТЫ, ПОЛУЧАЕМЫЕ ОТ ДРУГИХ БЮДЖЕТОВ В БЮДЖЕТ МО "ГОРОДСКОЕ ПОСЕЛЕНИЕ "Г. ЕРМОЛИНО" В  2015 ГОДУ И В ПЛАНОВОМ ПЕРИОДЕ 2016 И 2017 ГОДОВ                                                                         </t>
  </si>
  <si>
    <t xml:space="preserve">МЕЖБЮДЖЕТНЫЕ ТРАНСФЕРТЫ, ПЕРЕДАВАЕМЫЕ ИЗ БЮДЖЕТА МО "ГОРОДСКОЕ ПОСЕЛЕНИЕ "Г. ЕРМОЛИНО"  В  2015 ГОДУ И В ПЛАНОВОМ ПЕРИОДЕ 2016 И 2017 ГОДОВ                                              </t>
  </si>
  <si>
    <t>План 2015 год с изменениями</t>
  </si>
  <si>
    <t>Межбюджетные трансферты, передаваемые в бюджет Муниципального образования муниципальный район "Боровский район" на организацию временного трудоустройства несовершеннолетних граждан в возрасте от 14 до 18 лет в свободное от учебы время</t>
  </si>
  <si>
    <t>Программа муниципальных внутренних заимствований МО "Городское поселение "Г. Ермолино" на 2016 год</t>
  </si>
  <si>
    <t>Привлечение               в 2016 году</t>
  </si>
  <si>
    <t>Погашение            в 2016 году</t>
  </si>
  <si>
    <t>Сумма по состоянию на 1.01.2017 г.</t>
  </si>
  <si>
    <t>Прогноз верхнего предельного уровня муниципального долга на 1.01.2017 г.</t>
  </si>
  <si>
    <t>Программа муниципальных внутренних заимствований МО "Городское поселение "Г. Ермолино" на 2017 год</t>
  </si>
  <si>
    <t>Привлечение               в 2017 году</t>
  </si>
  <si>
    <t>Погашение            в 2017 году</t>
  </si>
  <si>
    <t>Сумма по состоянию на 1.01.2018 г.</t>
  </si>
  <si>
    <t>Прогноз верхнего предельного уровня муниципального долга на 1.01.2018 г.</t>
  </si>
  <si>
    <t>Главные администраторы  (администраторы) доходов бюджета - органов местного самоуправления</t>
  </si>
  <si>
    <t>Код бюджетной классификации Российской Федерации</t>
  </si>
  <si>
    <t>Наименование главного администратора (администратора) доходов бюджета</t>
  </si>
  <si>
    <t>ИНН</t>
  </si>
  <si>
    <t>КПП</t>
  </si>
  <si>
    <t>главного администратора (администратора) доходов</t>
  </si>
  <si>
    <t xml:space="preserve"> доходов бюджета</t>
  </si>
  <si>
    <t>Администрация муниципального образования "Городское поселение "Город Ермолино"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</si>
  <si>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</si>
  <si>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действий, зачисляемые в бюджеты поселений</t>
  </si>
  <si>
    <t>1 08 04020 01 4000 110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</si>
  <si>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</si>
  <si>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</si>
  <si>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</si>
  <si>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1 08 07175 01 4000 110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</si>
  <si>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</si>
  <si>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</si>
  <si>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</si>
  <si>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</si>
  <si>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</si>
  <si>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</si>
  <si>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1 11 05075 13 0000 120</t>
  </si>
  <si>
    <t>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</si>
  <si>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</si>
  <si>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1 11 09045 13 0000 120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</si>
  <si>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</si>
  <si>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1 13 01076 13 0000 130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</si>
  <si>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</si>
  <si>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</si>
  <si>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1 13 02065 13 0000 130</t>
  </si>
  <si>
    <t>Доходы, поступающие в порядке возмещения расходов, понесенных в связи с эксплуатацией  имущества городских поселений</t>
  </si>
  <si>
    <t>1 13 02995 13 0000 130</t>
  </si>
  <si>
    <t>Прочие доходы от компенсации затрат  бюджетов городских поселений</t>
  </si>
  <si>
    <t>1 14 01050 13 0000 410</t>
  </si>
  <si>
    <t>Доходы от продажи квартир, находящихся в собственности городских поселений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</si>
  <si>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</si>
  <si>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</si>
  <si>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</si>
  <si>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</si>
  <si>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</si>
  <si>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</si>
  <si>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1 14 02050 13 0000 440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</si>
  <si>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</si>
  <si>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1 14 02052 13 0000 440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</si>
  <si>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</si>
  <si>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1 14 02053 13 0000 440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</si>
  <si>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</si>
  <si>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1 14 03050 13 0000 410</t>
  </si>
  <si>
    <t>Средства от распоряжения и реализации конфискованного и иного имущества, обращенного в доходы городских поселений (в части реализации основных средств по указанному имуществу)</t>
  </si>
  <si>
    <t>1 14 03050 13 0000 440</t>
  </si>
  <si>
    <t>Средства от распоряжения и реализации конфискованного и иного имущества, обращенного в доходы городских поселений (в части реализации материальных запасов по указанному имуществу)</t>
  </si>
  <si>
    <t>1 14 06013 13 0000 430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</si>
  <si>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</si>
  <si>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</si>
  <si>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1 15 02050 13 0000 140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</si>
  <si>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</si>
  <si>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1 16 21050 13 0000 140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</si>
  <si>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</si>
  <si>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 xml:space="preserve">1 16 23050 13 0000 140 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</si>
  <si>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</si>
  <si>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 xml:space="preserve">1 16 23051 13 0000 140 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</si>
  <si>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</si>
  <si>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 xml:space="preserve">1 16 23052 13 0000 140 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</si>
  <si>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</si>
  <si>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</si>
  <si>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</si>
  <si>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1 16 37040 13 0000 140 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</si>
  <si>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 (или) крупногабаритных грузов, зачисляемые в бюджеты городских поселений</t>
  </si>
  <si>
    <t>1 16 46000 13 0000 140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</si>
  <si>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</si>
  <si>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</si>
  <si>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</si>
  <si>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1 17 01050 13 0000 180</t>
  </si>
  <si>
    <t>Невыясненные поступления, зачисляемые в бюджеты городских поселений</t>
  </si>
  <si>
    <t>1 17 05050 13 0000 180</t>
  </si>
  <si>
    <t>Прочие неналоговые доходы бюджетов городских поселений</t>
  </si>
  <si>
    <t>1 19 05000 10 0000 151</t>
  </si>
  <si>
    <t>1 19 05000 10 6409 151</t>
  </si>
  <si>
    <t>2 02 01001 10 0000 151</t>
  </si>
  <si>
    <t>Дотации бюджетам поселений на выравнивание бюджетной обеспеченности</t>
  </si>
  <si>
    <t xml:space="preserve"> 2 02 02004 10 0000 151</t>
  </si>
  <si>
    <t>Субсидии бюджетам поселений на развитие социальной и инженерной инфраструктуры муниципальных образований</t>
  </si>
  <si>
    <t xml:space="preserve"> 2 02 02008 10 0000 151 </t>
  </si>
  <si>
    <t>Субсидии бюджетам поселений на обеспечение жильем молодых семей</t>
  </si>
  <si>
    <t xml:space="preserve"> 2 02 02041 10 0000 151</t>
  </si>
  <si>
    <t>Субсидии бюджетам поселений на строительство и модернизацию автомобильных дорог общего пользования, в том числе дорог в поселениях (за исключением дорог федерального значения)</t>
  </si>
  <si>
    <t xml:space="preserve"> 2 02 02051 10 0000 151 </t>
  </si>
  <si>
    <t>Субсидии бюджетам поселений на реализацию федеральных целевых программ</t>
  </si>
  <si>
    <t xml:space="preserve"> 2 02 02068 10 0000 151 </t>
  </si>
  <si>
    <t xml:space="preserve">Субсидии бюджетам поселений на комплектование книжных фондов библиотек муниципальных образований </t>
  </si>
  <si>
    <t xml:space="preserve"> 2 02 02077 10 0000 151</t>
  </si>
  <si>
    <t xml:space="preserve">Субсидии бюджетам поселений на бюджетные инвестиции в объекты капитального строительства собственности муниципальных образований </t>
  </si>
  <si>
    <t xml:space="preserve"> 2 02 02078 10 0000 151</t>
  </si>
  <si>
    <t>Субсидии бюджетам поселений на бюджетные инвестиции для модернизации объектов коммунальной инфраструктуры</t>
  </si>
  <si>
    <t xml:space="preserve"> 2 02 02079 10 0000 151 </t>
  </si>
  <si>
    <t>Субсидии бюджетам поселений на переселение граждан из жилищного фонда, признанного непригодным для проживания , и (или) жилищного фонда с высоким уровнем износа (более 70 процентов)</t>
  </si>
  <si>
    <t xml:space="preserve"> 2 02 02080 10 0000 151 </t>
  </si>
  <si>
    <t>Субсидии бюджетам поселений для обеспечения земельных участков коммунальной инфраструктурой в целях жилищного строитетельства</t>
  </si>
  <si>
    <t xml:space="preserve"> 2 02 03015 10 0000 151 </t>
  </si>
  <si>
    <t xml:space="preserve"> 2 02 04014 10 0000 151 </t>
  </si>
  <si>
    <t>Средства,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</si>
  <si>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2 02 04012 10 0000 151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</si>
  <si>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</si>
  <si>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2 02 01003 10 0000 151</t>
  </si>
  <si>
    <t>Дотации бюджетам поселений на поддержку мер по обеспечению сбалансированности бюджетов</t>
  </si>
  <si>
    <t xml:space="preserve">  2 02 01008 10 0000 151</t>
  </si>
  <si>
    <t>Дотации бюджетам поселений на поощрение достижения наилучших показателей деятельности органов местного самоуправления</t>
  </si>
  <si>
    <t xml:space="preserve">  2 02 02003 10 0000 151</t>
  </si>
  <si>
    <t>Субсидии бюджетам поселений на реформирование муниципальных финансов</t>
  </si>
  <si>
    <t xml:space="preserve">  2 02 02004 10 0000 151</t>
  </si>
  <si>
    <t xml:space="preserve">  2 02 02008 10 0000 151</t>
  </si>
  <si>
    <t xml:space="preserve">  2 02 02009 10 0000 151</t>
  </si>
  <si>
    <t>Субсидии бюджетам поселений на государственную поддержку малого и среднего предпринимательства, включая крестьянские (фермерские) хозяйства</t>
  </si>
  <si>
    <t xml:space="preserve">  2 02 02021 10 0000 151</t>
  </si>
  <si>
    <t>Субсидии бюджетам поселений на осуществление  капитального ремонта гидротехнических сооружений, находящихся в муниципальной собственности,  и бесхозяйных гидротехнических сооружений</t>
  </si>
  <si>
    <t xml:space="preserve">  2 02 02041 10 0000 151</t>
  </si>
  <si>
    <t>Субсидии бюджетам поселений на строительство, модернизацию, ремонт и содержание автомобильных дорог общего пользования,  в  том  числе дорог в поселениях       (за      исключением автомобильных    дорог   федерального значения)</t>
  </si>
  <si>
    <t xml:space="preserve">  2 02 02044 10 0000 151</t>
  </si>
  <si>
    <t>Субсидии бюджетам поселений на обеспечение  автомобильными  дорогами новых микрорайонов</t>
  </si>
  <si>
    <t xml:space="preserve">  2 02 02051 10 0000 151</t>
  </si>
  <si>
    <t xml:space="preserve">  2 02 02068 10 0000 151</t>
  </si>
  <si>
    <t>Субсидии бюджетам поселений на комплектование книжных фондов библиотек муниципальных образований</t>
  </si>
  <si>
    <t xml:space="preserve">  2 02 02077 10 0000 151</t>
  </si>
  <si>
    <t xml:space="preserve">  2 02 02078 10 0000 151</t>
  </si>
  <si>
    <t xml:space="preserve">  2 02 02079 10 0000 151</t>
  </si>
  <si>
    <t>Субсидии бюджетам поселений на переселение  граждан   из   жилищного фонда,  признанного  непригодным  для проживания, и (или)  жилищного  фонда с высоким уровнем  износа  (более  70 процентов)</t>
  </si>
  <si>
    <t xml:space="preserve">  2 02 02080 10 0000 151</t>
  </si>
  <si>
    <t>Субсидии бюджетам поселений  для обеспечения  земельных  участков коммунальной инфраструктурой в целях жилищного строительства</t>
  </si>
  <si>
    <t xml:space="preserve">  2 02 02088 10 0001 151</t>
  </si>
  <si>
    <t>Субсидии бюджетам поселений на обеспечение мероприятий по капитальному ремонту многоквартирных домов   за  счет  средств,  поступивших от  государственной  корпорации  Фонд содействия  реформированию   жилищно-коммунального хозяйства</t>
  </si>
  <si>
    <t xml:space="preserve">  2 02 02088 10 0002 151</t>
  </si>
  <si>
    <t>Субсидии бюджетам поселений на обеспечение мероприятий по переселению граждан   из   аварийного  жилищного фонда за  счет  средств,  поступивших от  государственной  корпорации  Фонд содействия  реформированию   жилищно-коммунального хозяйства</t>
  </si>
  <si>
    <t xml:space="preserve">  2 02 02102 10 0000 151</t>
  </si>
  <si>
    <t xml:space="preserve">Субсидии бюджетам поселений на закупку  автотранспортных  средств  и коммунальной техники </t>
  </si>
  <si>
    <t xml:space="preserve">  2 02 02999 10 0245 151</t>
  </si>
  <si>
    <t xml:space="preserve">Прочие субсидии бюджетам поселений на закупку  автотранспорта </t>
  </si>
  <si>
    <t xml:space="preserve">  2 02 02999 10 0000 151</t>
  </si>
  <si>
    <t>Прочие субсидии бюджетам поселений</t>
  </si>
  <si>
    <t xml:space="preserve">  2 02 03002 10 0000 151 </t>
  </si>
  <si>
    <t>Субвенции бюджетам поселений на осуществление полномочий по подготовке проведения статистических переписей</t>
  </si>
  <si>
    <t>1 18 05000 13 0000 180</t>
  </si>
  <si>
    <t>Поступления в бюджеты городских поселений (перечисления из бюджетов городских поселений) по урегулированию расчетов между бюджетами бюджетной системы Российской Федерации по распределенным доходам</t>
  </si>
  <si>
    <t>2 02 02041 13 0000 151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</si>
  <si>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</si>
  <si>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2 02 03015 13 0000 151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</si>
  <si>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</si>
  <si>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2 02 04012 13 0000 151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</si>
  <si>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</si>
  <si>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2 02 04012 13 0478 151</t>
  </si>
  <si>
    <t>Межбюджетные трансферты, передаваемые бюджетам городских поселений на совершенствование организации физкультурно-оздоровительной среды среди детей, подростков и молодежи</t>
  </si>
  <si>
    <t xml:space="preserve">  2 02 04014 13 0471 151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</si>
  <si>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</si>
  <si>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2 02 04014 10 0472 151</t>
  </si>
  <si>
    <t xml:space="preserve">Межбюджетные трансферты, передаваемые бюджетам поселений из бюджетов муниципальных  районов на осуществление части полномочий   по решению  вопросов  местного  значения по организации предоставления дополнительного образования детям (за исключением предоставления дополнительного образования детям в учреждениях регионального значения) на территории муниципального района (в части содержания школ искусств) </t>
  </si>
  <si>
    <t>2 02 04014 10 0479 151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</si>
  <si>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(исполнение полномочий по созданию условий для обеспечения поселений, входящих в состав муниципального района, услугами связи, общественного питания, торговли и бытового обслуживания)</t>
  </si>
  <si>
    <t>2 02 04999 10 0253 151</t>
  </si>
  <si>
    <t>Прочие межбюджетные трансферты предоставляемые бюджетам поселений на осуществление капитального ремонта индивидуальных жилых домов инвалидов и участников ВОВ, тружеников тыла и вдов погибших (умерших) инвалидов и участников ВОВ в 2010 году</t>
  </si>
  <si>
    <t>2 02 02999 13 0276 151</t>
  </si>
  <si>
    <t>Прочие субсидии бюджетам  городских поселений на реализацию мероприятий подпрограммы "Совершенствование и развитие сети автомобильных дорог Калужской области"</t>
  </si>
  <si>
    <t>2 02 02999 13 0286 151</t>
  </si>
  <si>
    <t>Субсидия бюджетам городских поселений на реализацию отдельных мероприятий государственной программы "Энергосбережение и повышение энергетической эффективности"</t>
  </si>
  <si>
    <t>2 02 04999 13 0204 151</t>
  </si>
  <si>
    <t>Прочие межбюджетные трансферты, передаваемые бюджетам городских поселений из бюджетов муниципальных районов на ремонт и капитальный ремонт дорожной и уличной сети муниципальных образований Калужской области</t>
  </si>
  <si>
    <t>2 02 04999 13 0273 151</t>
  </si>
  <si>
    <t>Прочие межбюджетные трансферты на капитальный ремонт объектов водопроводно-канализационного хозяйства</t>
  </si>
  <si>
    <t>2 02 04999 13 0276 151</t>
  </si>
  <si>
    <t>Прочие межбюджетные трансферты на реализацию мероприятий подпрограммы "Совершенствование и развитие сети автомобильных дорог на 2014-2020 годы"</t>
  </si>
  <si>
    <t>2 02 04999 13 0345 151</t>
  </si>
  <si>
    <t>Прочие межбюджетные трансферты бюджетам городских поселений на предоставление денежных выплат, пособий и компенсаций отдельным категориям граждан области в соответствии с федеральным и областным законодательством</t>
  </si>
  <si>
    <t>2 02 04999 13 0465 151</t>
  </si>
  <si>
    <t>Прочие межбюджетные трансферты, предоставляемые бюджетам городских поселений на выплаты стимулирующего характера руководителям исполнительно-распорядительных органов муниципальных образований</t>
  </si>
  <si>
    <t>2 03 05099 13 0000 180</t>
  </si>
  <si>
    <t>Прочие безвозмездные поступления от государственных (муниципальных) организаций в бюджеты городских поселений</t>
  </si>
  <si>
    <t>2 04 05099 13 0000 180</t>
  </si>
  <si>
    <t>Прочие безвозмездные поступления от негосударственных организаций в бюджеты городских поселений</t>
  </si>
  <si>
    <t>2 07 05010 13 0000 180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</si>
  <si>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  </t>
  </si>
  <si>
    <t>2 07 05020 13 0000 180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</si>
  <si>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</si>
  <si>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2 07 05030 13 0000 180</t>
  </si>
  <si>
    <t>2 07 05030 13 0001 180</t>
  </si>
  <si>
    <t>Прочие безвозмездные перечисления в бюджеты городских поселений на реконструкцию памятников</t>
  </si>
  <si>
    <t xml:space="preserve">062 </t>
  </si>
  <si>
    <t>2 07 05030 13 0002 180</t>
  </si>
  <si>
    <t>2 07 05030 13 0010 180</t>
  </si>
  <si>
    <t>2 18 05010 13 0000 180</t>
  </si>
  <si>
    <t xml:space="preserve"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</si>
  <si>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2 18 05010 13 6209 151</t>
  </si>
  <si>
    <t xml:space="preserve">Доходы бюджетов городских поселений от возврата остатков субсидий, субвенций и иных межбюджетных трансфертов прошлых лет на организацию предоставления социальной помощи отдельным категориям граждан, находящимся в трудной жизненной ситуации из бюджетов муниципальных районов </t>
  </si>
  <si>
    <t>2 18 05030 13 0000 180</t>
  </si>
  <si>
    <t>2 19 05000 13 5478 151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</si>
  <si>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</si>
  <si>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2 19 05000 13 6467 151</t>
  </si>
  <si>
    <t>Возврат остатков межбюджетных трансфертов прошлых лет на стимулирование руководителей исполнительно-распорядительных органов муниципальных образований области из бюджетов городских поселений</t>
  </si>
  <si>
    <t>2 19 05000 13 8360 180</t>
  </si>
  <si>
    <t>Возврат остатков субвенций прошлых лет на осуществление первичного воинского учета на территориях, где отсутствуют военные комиссариаты из бюджетов городских поселений</t>
  </si>
  <si>
    <t>Главные администраторы  (администраторы) доходов бюджета - органов вышестоящих уровней государственной власти (органов государственной власти РФ, субъекта РФ и органов местного самоуправления Муниципального образования муниципального района "Боровский район"</t>
  </si>
  <si>
    <t>Отдел финансов Администрации муниципального образования муниципального района "Боровский район"</t>
  </si>
  <si>
    <t>2 02 01001 13 0315 151</t>
  </si>
  <si>
    <t>Дотации бюджетам городских поселений на выравнивание бюджетной обеспеченности</t>
  </si>
  <si>
    <t>2 08 05000 13 0000 180</t>
  </si>
  <si>
    <t>Перечисления из бюджетов городских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</si>
  <si>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Администрация муниципального образования муниципального района "Боровский район"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</si>
  <si>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</si>
  <si>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1 17 01050 10 0000 180</t>
  </si>
  <si>
    <t>048</t>
  </si>
  <si>
    <t>Управление Росприроднадзора по Калужской области</t>
  </si>
  <si>
    <t>1 16 25075 10 0000 140</t>
  </si>
  <si>
    <t>Денежные взыскания (штрафы) за нарушение лесного законодательства, установленное на лесных участках, находящихся в собственности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</si>
  <si>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</si>
  <si>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поселений</t>
  </si>
  <si>
    <t>141</t>
  </si>
  <si>
    <t>Управление Роспотребнадзора по Калужской области</t>
  </si>
  <si>
    <t>188</t>
  </si>
  <si>
    <t>ОВД по Боровскому району Калужской области</t>
  </si>
  <si>
    <t>388</t>
  </si>
  <si>
    <t>Региональное управление № 8 ФМБА России</t>
  </si>
  <si>
    <t>498</t>
  </si>
  <si>
    <t>Управление по технологическому и экологическому надзору Ростехнадзора по Калужской области</t>
  </si>
  <si>
    <t>*Закон об административных правонарушениях в Калужской области № 122-ОЗ от 28.02.2011 г.</t>
  </si>
  <si>
    <t>Приложение № 2 к Решению Городской Думы МО "Городское поселение "Г.Ермолино" № 112  от 31.12.2015 года</t>
  </si>
  <si>
    <t xml:space="preserve">Перечень главных администраторов  (администраторов) доходов бюджета МО "Городское поселение "Г. Ермолино"  на 2015 год и на плановый период 2016 и 2017 годов                                                     </t>
  </si>
  <si>
    <t>Приложение №1 к Решению Городской думы МО "Городское поселение "Г. Ермолино" № 112  от 31.12.2015 года</t>
  </si>
  <si>
    <t>Приложение № 2 к Решению Городской думы МО "Городское поселение "Г. Ермолино"  № 112 от  31.12.2015 года</t>
  </si>
  <si>
    <t>Приложение № 3 к  Решению Городской Думы МО "Городское поселение "Г. Ермолино" № 112 от  31.12.2015 года</t>
  </si>
  <si>
    <t>Приложение № 5 к Решению Городской думы МО "Городское поселение "Г. Ермолино" № 112 от  31.12.2015 года</t>
  </si>
  <si>
    <t>Приложение № 7 к Решению Городской думы МО "Городское поселение "Г. Ермолино"  № 112 от  31.12.2015 года</t>
  </si>
  <si>
    <t>Приложение № 8 к  Решению Городской Думы МО "Городское поселение "Г. Ермолино" № 112 от  31.12.2015 года</t>
  </si>
  <si>
    <t xml:space="preserve"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прочие мероприятия по благоустройству 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</si>
  <si>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ремонт и капитальный ремонт сети автомобильных дорог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</si>
  <si>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мероприятия по информированию населения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</si>
  <si>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 предупреждение и ликвидацию чрезвычайных ситуаций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</si>
  <si>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в границах поселений электро-, тепло-, газо-, водоснабжения и водоотведения на территории боровского района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</si>
  <si>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укрепление материально-технической базы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</si>
  <si>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стимулирование глав администрации</t>
  </si>
  <si>
    <t>Приложение № 6 к  Решению Городской Думы МО "Городское поселение "Г. Ермолино"№ 112 от  31.12.2015 года</t>
  </si>
  <si>
    <t>Приложение № 4  к Решению Городской Думы МО "Городское поселение "Г. Ермолино"    № 112 от  31.12.2015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</si>
</sst>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##0"/>
    <numFmt numFmtId="165" formatCode="0.0"/>
    <numFmt numFmtId="166" formatCode="#,##0.0"/>
  </numFmts>
  <fonts count="4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color indexed="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Arial Cyr"/>
      <charset val="204"/>
    </font>
    <font>
      <b/>
      <sz val="9"/>
      <name val="Arial Cyr"/>
      <charset val="204"/>
    </font>
    <font>
      <b/>
      <sz val="10"/>
      <color indexed="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8"/>
      <name val="Arial Cy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3"/>
      <name val="Times New Roman"/>
      <family val="1"/>
    </font>
    <font>
      <sz val="15"/>
      <name val="Times New Roman"/>
      <family val="1"/>
      <charset val="204"/>
    </font>
    <font>
      <i/>
      <sz val="10"/>
      <name val="Arial Cyr"/>
      <charset val="204"/>
    </font>
    <font>
      <sz val="9"/>
      <name val="Arial Cyr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u/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MS Sans Serif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3" fillId="0" borderId="1">
      <alignment wrapText="1"/>
    </xf>
    <xf numFmtId="0" fontId="6" fillId="0" borderId="0" applyNumberFormat="0" applyFill="0" applyBorder="0" applyAlignment="0" applyProtection="0"/>
    <xf numFmtId="0" fontId="32" fillId="0" borderId="51">
      <alignment horizontal="left" wrapText="1" indent="2"/>
    </xf>
    <xf numFmtId="0" fontId="32" fillId="0" borderId="57">
      <alignment horizontal="left" wrapText="1"/>
    </xf>
  </cellStyleXfs>
  <cellXfs count="468">
    <xf numFmtId="0" fontId="0" fillId="0" borderId="0" xfId="0"/>
    <xf numFmtId="0" fontId="1" fillId="0" borderId="0" xfId="0" applyFont="1"/>
    <xf numFmtId="0" fontId="0" fillId="0" borderId="0" xfId="0" applyBorder="1"/>
    <xf numFmtId="49" fontId="0" fillId="0" borderId="0" xfId="0" applyNumberFormat="1"/>
    <xf numFmtId="0" fontId="0" fillId="0" borderId="0" xfId="0" applyAlignment="1">
      <alignment vertical="top"/>
    </xf>
    <xf numFmtId="4" fontId="0" fillId="0" borderId="0" xfId="0" applyNumberFormat="1" applyBorder="1"/>
    <xf numFmtId="4" fontId="7" fillId="0" borderId="0" xfId="0" applyNumberFormat="1" applyFont="1" applyBorder="1"/>
    <xf numFmtId="0" fontId="0" fillId="0" borderId="0" xfId="0" applyBorder="1" applyAlignment="1">
      <alignment vertical="top"/>
    </xf>
    <xf numFmtId="49" fontId="1" fillId="0" borderId="0" xfId="0" applyNumberFormat="1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/>
    <xf numFmtId="49" fontId="3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" fontId="1" fillId="0" borderId="4" xfId="0" applyNumberFormat="1" applyFont="1" applyBorder="1"/>
    <xf numFmtId="4" fontId="3" fillId="0" borderId="4" xfId="0" applyNumberFormat="1" applyFont="1" applyBorder="1"/>
    <xf numFmtId="0" fontId="1" fillId="0" borderId="4" xfId="0" applyFont="1" applyBorder="1" applyAlignment="1">
      <alignment horizontal="left" wrapText="1" indent="2"/>
    </xf>
    <xf numFmtId="49" fontId="3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left" wrapText="1"/>
    </xf>
    <xf numFmtId="0" fontId="14" fillId="0" borderId="0" xfId="2" applyFont="1" applyAlignment="1" applyProtection="1">
      <alignment vertical="top" wrapText="1"/>
      <protection locked="0"/>
    </xf>
    <xf numFmtId="49" fontId="14" fillId="0" borderId="0" xfId="2" applyNumberFormat="1" applyFont="1" applyAlignment="1" applyProtection="1">
      <alignment vertical="top" wrapText="1"/>
      <protection locked="0"/>
    </xf>
    <xf numFmtId="0" fontId="15" fillId="0" borderId="6" xfId="2" applyFont="1" applyBorder="1" applyAlignment="1">
      <alignment horizontal="center" vertical="center" wrapText="1"/>
    </xf>
    <xf numFmtId="0" fontId="17" fillId="0" borderId="7" xfId="0" applyFont="1" applyBorder="1" applyAlignment="1">
      <alignment horizontal="right"/>
    </xf>
    <xf numFmtId="49" fontId="17" fillId="0" borderId="8" xfId="0" applyNumberFormat="1" applyFont="1" applyBorder="1" applyAlignment="1">
      <alignment horizontal="right"/>
    </xf>
    <xf numFmtId="0" fontId="18" fillId="0" borderId="4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vertical="top"/>
    </xf>
    <xf numFmtId="49" fontId="3" fillId="0" borderId="11" xfId="0" applyNumberFormat="1" applyFont="1" applyBorder="1" applyAlignment="1">
      <alignment vertical="top"/>
    </xf>
    <xf numFmtId="0" fontId="10" fillId="0" borderId="4" xfId="0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vertical="top"/>
    </xf>
    <xf numFmtId="49" fontId="1" fillId="0" borderId="11" xfId="0" applyNumberFormat="1" applyFont="1" applyBorder="1" applyAlignment="1">
      <alignment vertical="top"/>
    </xf>
    <xf numFmtId="4" fontId="1" fillId="0" borderId="4" xfId="0" applyNumberFormat="1" applyFont="1" applyBorder="1" applyAlignment="1">
      <alignment vertical="top"/>
    </xf>
    <xf numFmtId="0" fontId="10" fillId="0" borderId="12" xfId="0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vertical="top"/>
    </xf>
    <xf numFmtId="49" fontId="1" fillId="0" borderId="13" xfId="0" applyNumberFormat="1" applyFont="1" applyBorder="1" applyAlignment="1">
      <alignment vertical="top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vertical="top"/>
    </xf>
    <xf numFmtId="49" fontId="1" fillId="0" borderId="15" xfId="0" applyNumberFormat="1" applyFont="1" applyBorder="1" applyAlignment="1">
      <alignment vertical="top"/>
    </xf>
    <xf numFmtId="3" fontId="1" fillId="2" borderId="16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right"/>
    </xf>
    <xf numFmtId="0" fontId="12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4" fontId="3" fillId="0" borderId="4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wrapText="1" indent="2"/>
    </xf>
    <xf numFmtId="4" fontId="3" fillId="0" borderId="4" xfId="0" applyNumberFormat="1" applyFont="1" applyBorder="1" applyAlignment="1">
      <alignment horizontal="right" wrapText="1"/>
    </xf>
    <xf numFmtId="0" fontId="4" fillId="0" borderId="16" xfId="0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/>
    <xf numFmtId="3" fontId="1" fillId="0" borderId="4" xfId="0" applyNumberFormat="1" applyFont="1" applyFill="1" applyBorder="1" applyAlignment="1">
      <alignment horizontal="right"/>
    </xf>
    <xf numFmtId="2" fontId="1" fillId="0" borderId="4" xfId="0" applyNumberFormat="1" applyFont="1" applyBorder="1"/>
    <xf numFmtId="49" fontId="1" fillId="0" borderId="4" xfId="0" applyNumberFormat="1" applyFont="1" applyFill="1" applyBorder="1" applyAlignment="1">
      <alignment vertical="center"/>
    </xf>
    <xf numFmtId="0" fontId="0" fillId="0" borderId="0" xfId="0" applyFill="1"/>
    <xf numFmtId="49" fontId="3" fillId="0" borderId="4" xfId="0" applyNumberFormat="1" applyFont="1" applyFill="1" applyBorder="1" applyAlignment="1">
      <alignment vertical="center"/>
    </xf>
    <xf numFmtId="4" fontId="3" fillId="0" borderId="4" xfId="0" applyNumberFormat="1" applyFont="1" applyFill="1" applyBorder="1"/>
    <xf numFmtId="4" fontId="3" fillId="0" borderId="4" xfId="0" applyNumberFormat="1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Fill="1"/>
    <xf numFmtId="0" fontId="9" fillId="0" borderId="20" xfId="2" applyFont="1" applyFill="1" applyBorder="1" applyAlignment="1" applyProtection="1">
      <alignment horizontal="center" vertical="center" wrapText="1"/>
      <protection locked="0"/>
    </xf>
    <xf numFmtId="0" fontId="16" fillId="0" borderId="19" xfId="2" applyFont="1" applyFill="1" applyBorder="1" applyAlignment="1" applyProtection="1">
      <alignment horizontal="center" vertical="center"/>
      <protection locked="0"/>
    </xf>
    <xf numFmtId="4" fontId="3" fillId="0" borderId="7" xfId="0" applyNumberFormat="1" applyFont="1" applyFill="1" applyBorder="1"/>
    <xf numFmtId="4" fontId="3" fillId="0" borderId="4" xfId="0" applyNumberFormat="1" applyFont="1" applyFill="1" applyBorder="1" applyAlignment="1">
      <alignment vertical="top"/>
    </xf>
    <xf numFmtId="4" fontId="1" fillId="0" borderId="4" xfId="0" applyNumberFormat="1" applyFont="1" applyFill="1" applyBorder="1" applyAlignment="1">
      <alignment vertical="top"/>
    </xf>
    <xf numFmtId="0" fontId="1" fillId="0" borderId="22" xfId="0" applyFont="1" applyBorder="1"/>
    <xf numFmtId="49" fontId="1" fillId="0" borderId="22" xfId="0" applyNumberFormat="1" applyFont="1" applyBorder="1"/>
    <xf numFmtId="0" fontId="3" fillId="0" borderId="22" xfId="0" applyFont="1" applyBorder="1" applyAlignment="1">
      <alignment horizontal="right"/>
    </xf>
    <xf numFmtId="4" fontId="3" fillId="0" borderId="22" xfId="0" applyNumberFormat="1" applyFont="1" applyBorder="1"/>
    <xf numFmtId="3" fontId="1" fillId="0" borderId="0" xfId="0" applyNumberFormat="1" applyFont="1"/>
    <xf numFmtId="0" fontId="3" fillId="0" borderId="4" xfId="0" applyFont="1" applyBorder="1" applyAlignment="1">
      <alignment horizontal="left" wrapText="1" indent="1"/>
    </xf>
    <xf numFmtId="3" fontId="3" fillId="0" borderId="0" xfId="0" applyNumberFormat="1" applyFont="1"/>
    <xf numFmtId="0" fontId="20" fillId="0" borderId="0" xfId="0" applyFont="1"/>
    <xf numFmtId="0" fontId="20" fillId="0" borderId="23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top"/>
    </xf>
    <xf numFmtId="0" fontId="22" fillId="0" borderId="25" xfId="0" applyFont="1" applyBorder="1" applyAlignment="1">
      <alignment horizontal="center" vertical="top"/>
    </xf>
    <xf numFmtId="0" fontId="22" fillId="0" borderId="7" xfId="0" applyFont="1" applyBorder="1" applyAlignment="1">
      <alignment horizontal="left" wrapText="1"/>
    </xf>
    <xf numFmtId="0" fontId="23" fillId="0" borderId="4" xfId="0" applyFont="1" applyBorder="1" applyAlignment="1">
      <alignment horizontal="left" wrapText="1"/>
    </xf>
    <xf numFmtId="0" fontId="23" fillId="0" borderId="2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right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1" fillId="0" borderId="0" xfId="0" applyFont="1"/>
    <xf numFmtId="4" fontId="20" fillId="0" borderId="7" xfId="0" applyNumberFormat="1" applyFont="1" applyBorder="1" applyAlignment="1"/>
    <xf numFmtId="4" fontId="20" fillId="0" borderId="29" xfId="0" applyNumberFormat="1" applyFont="1" applyBorder="1" applyAlignment="1"/>
    <xf numFmtId="4" fontId="23" fillId="0" borderId="4" xfId="0" applyNumberFormat="1" applyFont="1" applyBorder="1" applyAlignment="1">
      <alignment wrapText="1"/>
    </xf>
    <xf numFmtId="4" fontId="23" fillId="0" borderId="4" xfId="0" applyNumberFormat="1" applyFont="1" applyBorder="1" applyAlignment="1"/>
    <xf numFmtId="4" fontId="23" fillId="0" borderId="30" xfId="0" applyNumberFormat="1" applyFont="1" applyBorder="1" applyAlignment="1"/>
    <xf numFmtId="0" fontId="23" fillId="0" borderId="11" xfId="0" applyFont="1" applyBorder="1" applyAlignment="1">
      <alignment horizontal="center"/>
    </xf>
    <xf numFmtId="0" fontId="10" fillId="3" borderId="4" xfId="0" applyFont="1" applyFill="1" applyBorder="1" applyAlignment="1">
      <alignment horizontal="left" vertical="top" wrapText="1"/>
    </xf>
    <xf numFmtId="49" fontId="1" fillId="3" borderId="9" xfId="0" applyNumberFormat="1" applyFont="1" applyFill="1" applyBorder="1" applyAlignment="1">
      <alignment horizontal="left" vertical="top" wrapText="1"/>
    </xf>
    <xf numFmtId="49" fontId="1" fillId="3" borderId="10" xfId="0" applyNumberFormat="1" applyFont="1" applyFill="1" applyBorder="1" applyAlignment="1">
      <alignment vertical="top"/>
    </xf>
    <xf numFmtId="49" fontId="1" fillId="3" borderId="11" xfId="0" applyNumberFormat="1" applyFont="1" applyFill="1" applyBorder="1" applyAlignment="1">
      <alignment vertical="top"/>
    </xf>
    <xf numFmtId="4" fontId="1" fillId="3" borderId="4" xfId="0" applyNumberFormat="1" applyFont="1" applyFill="1" applyBorder="1" applyAlignment="1">
      <alignment vertical="top"/>
    </xf>
    <xf numFmtId="2" fontId="1" fillId="3" borderId="4" xfId="0" applyNumberFormat="1" applyFont="1" applyFill="1" applyBorder="1" applyAlignment="1">
      <alignment horizontal="right" vertical="top"/>
    </xf>
    <xf numFmtId="4" fontId="1" fillId="3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49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vertical="top"/>
    </xf>
    <xf numFmtId="4" fontId="1" fillId="3" borderId="4" xfId="0" applyNumberFormat="1" applyFont="1" applyFill="1" applyBorder="1"/>
    <xf numFmtId="49" fontId="1" fillId="3" borderId="4" xfId="0" applyNumberFormat="1" applyFont="1" applyFill="1" applyBorder="1" applyAlignment="1">
      <alignment vertical="center"/>
    </xf>
    <xf numFmtId="4" fontId="1" fillId="3" borderId="4" xfId="0" applyNumberFormat="1" applyFont="1" applyFill="1" applyBorder="1" applyAlignment="1">
      <alignment horizontal="right"/>
    </xf>
    <xf numFmtId="0" fontId="0" fillId="3" borderId="0" xfId="0" applyFill="1"/>
    <xf numFmtId="0" fontId="10" fillId="0" borderId="7" xfId="0" applyFont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0" borderId="4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wrapText="1" indent="1"/>
    </xf>
    <xf numFmtId="0" fontId="1" fillId="3" borderId="4" xfId="0" applyFont="1" applyFill="1" applyBorder="1" applyAlignment="1">
      <alignment horizontal="left" wrapText="1" indent="2"/>
    </xf>
    <xf numFmtId="1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wrapText="1"/>
    </xf>
    <xf numFmtId="4" fontId="3" fillId="4" borderId="4" xfId="0" applyNumberFormat="1" applyFont="1" applyFill="1" applyBorder="1"/>
    <xf numFmtId="1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 indent="1"/>
    </xf>
    <xf numFmtId="4" fontId="25" fillId="0" borderId="4" xfId="0" applyNumberFormat="1" applyFont="1" applyBorder="1"/>
    <xf numFmtId="0" fontId="1" fillId="0" borderId="4" xfId="0" applyFont="1" applyBorder="1" applyAlignment="1">
      <alignment horizontal="left" wrapText="1" indent="3"/>
    </xf>
    <xf numFmtId="0" fontId="1" fillId="0" borderId="4" xfId="0" applyFont="1" applyBorder="1" applyAlignment="1">
      <alignment horizontal="left" wrapText="1" indent="4"/>
    </xf>
    <xf numFmtId="1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wrapText="1" indent="3"/>
    </xf>
    <xf numFmtId="0" fontId="1" fillId="3" borderId="4" xfId="0" applyFont="1" applyFill="1" applyBorder="1" applyAlignment="1">
      <alignment horizontal="left" wrapText="1" indent="4"/>
    </xf>
    <xf numFmtId="4" fontId="3" fillId="3" borderId="4" xfId="0" applyNumberFormat="1" applyFont="1" applyFill="1" applyBorder="1"/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 indent="4"/>
    </xf>
    <xf numFmtId="0" fontId="1" fillId="3" borderId="4" xfId="0" applyFont="1" applyFill="1" applyBorder="1" applyAlignment="1">
      <alignment horizontal="left" wrapText="1" indent="1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top" wrapText="1"/>
    </xf>
    <xf numFmtId="0" fontId="9" fillId="0" borderId="4" xfId="2" applyFont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>
      <alignment horizontal="center" vertical="center" wrapText="1"/>
    </xf>
    <xf numFmtId="49" fontId="26" fillId="0" borderId="4" xfId="0" applyNumberFormat="1" applyFont="1" applyBorder="1" applyAlignment="1">
      <alignment vertical="center"/>
    </xf>
    <xf numFmtId="1" fontId="1" fillId="3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wrapText="1" indent="3"/>
    </xf>
    <xf numFmtId="0" fontId="3" fillId="0" borderId="4" xfId="0" applyFont="1" applyBorder="1" applyAlignment="1">
      <alignment horizontal="left" wrapText="1" indent="4"/>
    </xf>
    <xf numFmtId="1" fontId="3" fillId="4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 indent="3"/>
    </xf>
    <xf numFmtId="0" fontId="3" fillId="0" borderId="4" xfId="0" applyFont="1" applyFill="1" applyBorder="1" applyAlignment="1">
      <alignment horizontal="left" wrapText="1" indent="4"/>
    </xf>
    <xf numFmtId="49" fontId="30" fillId="0" borderId="4" xfId="0" applyNumberFormat="1" applyFont="1" applyFill="1" applyBorder="1" applyAlignment="1">
      <alignment vertical="center"/>
    </xf>
    <xf numFmtId="4" fontId="25" fillId="0" borderId="4" xfId="0" applyNumberFormat="1" applyFont="1" applyFill="1" applyBorder="1"/>
    <xf numFmtId="0" fontId="1" fillId="0" borderId="4" xfId="0" applyFont="1" applyFill="1" applyBorder="1" applyAlignment="1">
      <alignment horizontal="left" wrapText="1" indent="2"/>
    </xf>
    <xf numFmtId="49" fontId="31" fillId="4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wrapText="1" indent="2"/>
    </xf>
    <xf numFmtId="0" fontId="1" fillId="0" borderId="4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left" wrapText="1" indent="3"/>
    </xf>
    <xf numFmtId="0" fontId="25" fillId="0" borderId="4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center" vertical="top" wrapText="1"/>
    </xf>
    <xf numFmtId="1" fontId="0" fillId="0" borderId="4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1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wrapText="1" inden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4" fontId="1" fillId="4" borderId="4" xfId="0" applyNumberFormat="1" applyFont="1" applyFill="1" applyBorder="1"/>
    <xf numFmtId="0" fontId="0" fillId="0" borderId="4" xfId="0" applyBorder="1"/>
    <xf numFmtId="0" fontId="1" fillId="0" borderId="9" xfId="0" applyFont="1" applyFill="1" applyBorder="1" applyAlignment="1">
      <alignment horizontal="left" wrapText="1" indent="4"/>
    </xf>
    <xf numFmtId="4" fontId="8" fillId="0" borderId="4" xfId="0" applyNumberFormat="1" applyFont="1" applyFill="1" applyBorder="1"/>
    <xf numFmtId="0" fontId="1" fillId="0" borderId="4" xfId="0" applyNumberFormat="1" applyFont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9" fillId="0" borderId="4" xfId="2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/>
    <xf numFmtId="3" fontId="3" fillId="0" borderId="4" xfId="0" applyNumberFormat="1" applyFont="1" applyBorder="1" applyAlignment="1">
      <alignment horizontal="right"/>
    </xf>
    <xf numFmtId="0" fontId="0" fillId="0" borderId="0" xfId="0" applyFill="1" applyAlignment="1">
      <alignment vertical="top"/>
    </xf>
    <xf numFmtId="4" fontId="8" fillId="0" borderId="4" xfId="0" applyNumberFormat="1" applyFont="1" applyBorder="1" applyAlignment="1">
      <alignment horizontal="right"/>
    </xf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49" fontId="1" fillId="0" borderId="9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vertical="top"/>
    </xf>
    <xf numFmtId="49" fontId="1" fillId="0" borderId="11" xfId="0" applyNumberFormat="1" applyFont="1" applyFill="1" applyBorder="1" applyAlignment="1">
      <alignment vertical="top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2" fontId="1" fillId="0" borderId="4" xfId="0" applyNumberFormat="1" applyFont="1" applyFill="1" applyBorder="1"/>
    <xf numFmtId="0" fontId="25" fillId="0" borderId="4" xfId="0" applyFont="1" applyBorder="1" applyAlignment="1">
      <alignment horizontal="left" wrapText="1"/>
    </xf>
    <xf numFmtId="0" fontId="25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2"/>
    </xf>
    <xf numFmtId="0" fontId="23" fillId="0" borderId="22" xfId="0" applyFont="1" applyBorder="1" applyAlignment="1">
      <alignment horizontal="left" wrapText="1"/>
    </xf>
    <xf numFmtId="4" fontId="24" fillId="0" borderId="22" xfId="0" applyNumberFormat="1" applyFont="1" applyBorder="1" applyAlignment="1"/>
    <xf numFmtId="0" fontId="23" fillId="0" borderId="32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4" fontId="23" fillId="3" borderId="4" xfId="0" applyNumberFormat="1" applyFont="1" applyFill="1" applyBorder="1" applyAlignment="1"/>
    <xf numFmtId="0" fontId="25" fillId="0" borderId="4" xfId="0" applyFont="1" applyFill="1" applyBorder="1" applyAlignment="1">
      <alignment horizontal="left" wrapText="1" indent="1"/>
    </xf>
    <xf numFmtId="0" fontId="0" fillId="0" borderId="0" xfId="0" applyFill="1" applyBorder="1"/>
    <xf numFmtId="0" fontId="10" fillId="0" borderId="22" xfId="0" applyFont="1" applyBorder="1" applyAlignment="1">
      <alignment horizontal="left" vertical="top" wrapText="1"/>
    </xf>
    <xf numFmtId="0" fontId="32" fillId="0" borderId="51" xfId="3" applyNumberFormat="1" applyFont="1" applyFill="1" applyBorder="1" applyAlignment="1" applyProtection="1">
      <alignment vertical="top" wrapText="1"/>
    </xf>
    <xf numFmtId="4" fontId="1" fillId="5" borderId="4" xfId="0" applyNumberFormat="1" applyFont="1" applyFill="1" applyBorder="1" applyAlignment="1">
      <alignment vertical="top"/>
    </xf>
    <xf numFmtId="0" fontId="34" fillId="0" borderId="0" xfId="0" applyFont="1"/>
    <xf numFmtId="0" fontId="23" fillId="0" borderId="0" xfId="0" applyFont="1"/>
    <xf numFmtId="0" fontId="33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left" wrapText="1"/>
    </xf>
    <xf numFmtId="0" fontId="39" fillId="0" borderId="0" xfId="0" applyFont="1" applyFill="1" applyBorder="1"/>
    <xf numFmtId="165" fontId="37" fillId="0" borderId="31" xfId="0" applyNumberFormat="1" applyFont="1" applyFill="1" applyBorder="1" applyAlignment="1">
      <alignment horizontal="left" wrapText="1"/>
    </xf>
    <xf numFmtId="165" fontId="37" fillId="0" borderId="53" xfId="0" applyNumberFormat="1" applyFont="1" applyFill="1" applyBorder="1" applyAlignment="1">
      <alignment horizontal="left" wrapText="1"/>
    </xf>
    <xf numFmtId="165" fontId="23" fillId="0" borderId="36" xfId="0" applyNumberFormat="1" applyFont="1" applyFill="1" applyBorder="1" applyAlignment="1">
      <alignment horizontal="left" wrapText="1"/>
    </xf>
    <xf numFmtId="0" fontId="34" fillId="0" borderId="22" xfId="0" applyFont="1" applyBorder="1" applyAlignment="1">
      <alignment wrapText="1"/>
    </xf>
    <xf numFmtId="2" fontId="34" fillId="0" borderId="22" xfId="0" applyNumberFormat="1" applyFont="1" applyBorder="1"/>
    <xf numFmtId="0" fontId="23" fillId="0" borderId="3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4" fontId="20" fillId="0" borderId="7" xfId="0" applyNumberFormat="1" applyFont="1" applyBorder="1" applyAlignment="1">
      <alignment horizontal="center"/>
    </xf>
    <xf numFmtId="4" fontId="23" fillId="0" borderId="4" xfId="0" applyNumberFormat="1" applyFont="1" applyBorder="1" applyAlignment="1">
      <alignment horizontal="center" vertical="center" wrapText="1"/>
    </xf>
    <xf numFmtId="49" fontId="40" fillId="0" borderId="0" xfId="0" applyNumberFormat="1" applyFont="1" applyAlignment="1">
      <alignment horizontal="left"/>
    </xf>
    <xf numFmtId="0" fontId="7" fillId="0" borderId="0" xfId="0" applyNumberFormat="1" applyFont="1" applyFill="1" applyBorder="1" applyAlignment="1" applyProtection="1">
      <alignment vertical="top"/>
    </xf>
    <xf numFmtId="0" fontId="41" fillId="0" borderId="0" xfId="0" applyNumberFormat="1" applyFont="1" applyFill="1" applyBorder="1" applyAlignment="1" applyProtection="1">
      <alignment vertical="top"/>
    </xf>
    <xf numFmtId="0" fontId="42" fillId="0" borderId="0" xfId="0" applyFont="1" applyAlignment="1">
      <alignment horizontal="center"/>
    </xf>
    <xf numFmtId="0" fontId="43" fillId="0" borderId="0" xfId="0" applyNumberFormat="1" applyFont="1" applyFill="1" applyBorder="1" applyAlignment="1" applyProtection="1">
      <alignment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3" fontId="23" fillId="0" borderId="4" xfId="0" applyNumberFormat="1" applyFont="1" applyFill="1" applyBorder="1" applyAlignment="1" applyProtection="1">
      <alignment horizontal="left" vertical="top" wrapText="1"/>
    </xf>
    <xf numFmtId="3" fontId="23" fillId="0" borderId="4" xfId="0" applyNumberFormat="1" applyFont="1" applyFill="1" applyBorder="1" applyAlignment="1" applyProtection="1">
      <alignment horizontal="center" vertical="top"/>
    </xf>
    <xf numFmtId="3" fontId="23" fillId="0" borderId="4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3" fillId="0" borderId="32" xfId="0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right" vertical="center"/>
    </xf>
    <xf numFmtId="0" fontId="1" fillId="0" borderId="31" xfId="0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4" fontId="1" fillId="0" borderId="52" xfId="0" applyNumberFormat="1" applyFont="1" applyBorder="1" applyAlignment="1">
      <alignment horizontal="right" vertical="center"/>
    </xf>
    <xf numFmtId="4" fontId="3" fillId="0" borderId="52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wrapText="1"/>
    </xf>
    <xf numFmtId="49" fontId="3" fillId="0" borderId="8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left" wrapText="1"/>
    </xf>
    <xf numFmtId="49" fontId="1" fillId="0" borderId="9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0" fontId="33" fillId="0" borderId="0" xfId="0" applyFont="1"/>
    <xf numFmtId="0" fontId="3" fillId="0" borderId="4" xfId="0" applyFont="1" applyFill="1" applyBorder="1" applyAlignment="1">
      <alignment horizontal="center" vertical="center"/>
    </xf>
    <xf numFmtId="4" fontId="3" fillId="0" borderId="52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4" fontId="1" fillId="0" borderId="52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31" xfId="0" applyFont="1" applyFill="1" applyBorder="1" applyAlignment="1">
      <alignment horizontal="left" vertical="center" wrapText="1"/>
    </xf>
    <xf numFmtId="0" fontId="1" fillId="0" borderId="56" xfId="0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55" xfId="0" applyNumberFormat="1" applyFont="1" applyFill="1" applyBorder="1" applyAlignment="1">
      <alignment horizontal="right" vertical="center"/>
    </xf>
    <xf numFmtId="0" fontId="1" fillId="0" borderId="53" xfId="0" applyFont="1" applyBorder="1" applyAlignment="1">
      <alignment horizontal="left" wrapText="1"/>
    </xf>
    <xf numFmtId="49" fontId="3" fillId="0" borderId="37" xfId="0" applyNumberFormat="1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4" fontId="3" fillId="0" borderId="54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4" fontId="38" fillId="0" borderId="4" xfId="0" applyNumberFormat="1" applyFont="1" applyFill="1" applyBorder="1" applyAlignment="1">
      <alignment horizontal="right" vertical="center" wrapText="1"/>
    </xf>
    <xf numFmtId="4" fontId="38" fillId="0" borderId="36" xfId="0" applyNumberFormat="1" applyFont="1" applyFill="1" applyBorder="1" applyAlignment="1">
      <alignment horizontal="right" vertical="center" wrapText="1"/>
    </xf>
    <xf numFmtId="0" fontId="0" fillId="0" borderId="42" xfId="0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23" fillId="0" borderId="4" xfId="0" applyFont="1" applyFill="1" applyBorder="1" applyAlignment="1">
      <alignment horizontal="left" wrapText="1"/>
    </xf>
    <xf numFmtId="165" fontId="23" fillId="0" borderId="4" xfId="0" applyNumberFormat="1" applyFont="1" applyFill="1" applyBorder="1" applyAlignment="1">
      <alignment horizontal="left" wrapText="1"/>
    </xf>
    <xf numFmtId="0" fontId="36" fillId="0" borderId="24" xfId="0" applyFont="1" applyFill="1" applyBorder="1" applyAlignment="1">
      <alignment horizontal="left" wrapText="1"/>
    </xf>
    <xf numFmtId="0" fontId="22" fillId="0" borderId="25" xfId="0" applyFont="1" applyFill="1" applyBorder="1" applyAlignment="1">
      <alignment horizontal="left" wrapText="1"/>
    </xf>
    <xf numFmtId="4" fontId="37" fillId="0" borderId="7" xfId="0" applyNumberFormat="1" applyFont="1" applyFill="1" applyBorder="1" applyAlignment="1">
      <alignment horizontal="right" vertical="center" wrapText="1"/>
    </xf>
    <xf numFmtId="4" fontId="37" fillId="0" borderId="29" xfId="0" applyNumberFormat="1" applyFont="1" applyFill="1" applyBorder="1" applyAlignment="1">
      <alignment horizontal="right" vertical="center" wrapText="1"/>
    </xf>
    <xf numFmtId="0" fontId="32" fillId="0" borderId="57" xfId="4" applyNumberFormat="1" applyFill="1" applyProtection="1">
      <alignment horizontal="left" wrapText="1"/>
    </xf>
    <xf numFmtId="0" fontId="1" fillId="0" borderId="56" xfId="0" applyFont="1" applyFill="1" applyBorder="1" applyAlignment="1">
      <alignment horizontal="left" wrapText="1"/>
    </xf>
    <xf numFmtId="49" fontId="1" fillId="0" borderId="34" xfId="0" applyNumberFormat="1" applyFont="1" applyFill="1" applyBorder="1" applyAlignment="1">
      <alignment horizontal="center" vertical="center"/>
    </xf>
    <xf numFmtId="4" fontId="1" fillId="3" borderId="55" xfId="0" applyNumberFormat="1" applyFont="1" applyFill="1" applyBorder="1" applyAlignment="1">
      <alignment horizontal="right" vertical="center"/>
    </xf>
    <xf numFmtId="4" fontId="38" fillId="0" borderId="22" xfId="0" applyNumberFormat="1" applyFont="1" applyFill="1" applyBorder="1" applyAlignment="1">
      <alignment horizontal="right" vertical="center" wrapText="1"/>
    </xf>
    <xf numFmtId="4" fontId="38" fillId="0" borderId="33" xfId="0" applyNumberFormat="1" applyFont="1" applyFill="1" applyBorder="1" applyAlignment="1">
      <alignment horizontal="right" vertical="center" wrapText="1"/>
    </xf>
    <xf numFmtId="4" fontId="38" fillId="0" borderId="4" xfId="0" applyNumberFormat="1" applyFont="1" applyFill="1" applyBorder="1" applyAlignment="1">
      <alignment horizontal="center" vertical="center" wrapText="1"/>
    </xf>
    <xf numFmtId="4" fontId="38" fillId="0" borderId="52" xfId="0" applyNumberFormat="1" applyFont="1" applyFill="1" applyBorder="1" applyAlignment="1">
      <alignment horizontal="center" vertical="center" wrapText="1"/>
    </xf>
    <xf numFmtId="4" fontId="38" fillId="0" borderId="36" xfId="0" applyNumberFormat="1" applyFont="1" applyFill="1" applyBorder="1" applyAlignment="1">
      <alignment horizontal="center" vertical="center" wrapText="1"/>
    </xf>
    <xf numFmtId="4" fontId="38" fillId="0" borderId="54" xfId="0" applyNumberFormat="1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166" fontId="23" fillId="0" borderId="4" xfId="0" applyNumberFormat="1" applyFont="1" applyBorder="1" applyAlignment="1"/>
    <xf numFmtId="166" fontId="23" fillId="0" borderId="30" xfId="0" applyNumberFormat="1" applyFont="1" applyBorder="1" applyAlignment="1"/>
    <xf numFmtId="0" fontId="24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24" fillId="3" borderId="0" xfId="0" applyNumberFormat="1" applyFont="1" applyFill="1" applyBorder="1" applyAlignment="1" applyProtection="1">
      <alignment vertical="top" wrapText="1"/>
    </xf>
    <xf numFmtId="0" fontId="44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>
      <alignment vertical="top" wrapText="1"/>
    </xf>
    <xf numFmtId="0" fontId="45" fillId="0" borderId="0" xfId="0" applyNumberFormat="1" applyFont="1" applyFill="1" applyBorder="1" applyAlignment="1" applyProtection="1">
      <alignment horizontal="center" vertical="top" wrapText="1"/>
    </xf>
    <xf numFmtId="0" fontId="45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21" fillId="0" borderId="61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49" fontId="21" fillId="0" borderId="32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1" fillId="0" borderId="33" xfId="0" applyNumberFormat="1" applyFont="1" applyFill="1" applyBorder="1" applyAlignment="1" applyProtection="1">
      <alignment horizontal="center" vertical="center" wrapText="1"/>
    </xf>
    <xf numFmtId="49" fontId="34" fillId="0" borderId="4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9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49" fontId="34" fillId="0" borderId="4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34" fillId="3" borderId="4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49" fontId="34" fillId="3" borderId="4" xfId="0" applyNumberFormat="1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left" vertical="center" wrapText="1"/>
    </xf>
    <xf numFmtId="0" fontId="34" fillId="3" borderId="4" xfId="0" applyFont="1" applyFill="1" applyBorder="1" applyAlignment="1">
      <alignment horizontal="left" vertical="center" wrapText="1"/>
    </xf>
    <xf numFmtId="0" fontId="34" fillId="3" borderId="4" xfId="0" applyFont="1" applyFill="1" applyBorder="1" applyAlignment="1">
      <alignment horizontal="left" vertical="center"/>
    </xf>
    <xf numFmtId="0" fontId="34" fillId="0" borderId="10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/>
    </xf>
    <xf numFmtId="49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4" xfId="0" applyFont="1" applyBorder="1" applyAlignment="1">
      <alignment horizontal="left" vertical="center" wrapText="1"/>
    </xf>
    <xf numFmtId="0" fontId="34" fillId="0" borderId="66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0" fontId="14" fillId="0" borderId="19" xfId="2" applyFont="1" applyBorder="1" applyAlignment="1" applyProtection="1">
      <alignment horizontal="center" vertical="center" wrapText="1"/>
      <protection locked="0"/>
    </xf>
    <xf numFmtId="0" fontId="14" fillId="0" borderId="27" xfId="2" applyFont="1" applyBorder="1" applyAlignment="1" applyProtection="1">
      <alignment horizontal="center" vertical="center" wrapText="1"/>
      <protection locked="0"/>
    </xf>
    <xf numFmtId="0" fontId="14" fillId="0" borderId="35" xfId="2" applyFont="1" applyBorder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left" vertical="top" wrapText="1"/>
      <protection locked="0"/>
    </xf>
    <xf numFmtId="0" fontId="14" fillId="0" borderId="23" xfId="2" applyFont="1" applyBorder="1" applyAlignment="1">
      <alignment horizontal="right"/>
    </xf>
    <xf numFmtId="0" fontId="15" fillId="0" borderId="19" xfId="2" applyFont="1" applyBorder="1" applyAlignment="1" applyProtection="1">
      <alignment horizontal="center" vertical="center" wrapText="1"/>
      <protection locked="0"/>
    </xf>
    <xf numFmtId="0" fontId="15" fillId="0" borderId="27" xfId="2" applyFont="1" applyBorder="1" applyAlignment="1" applyProtection="1">
      <alignment horizontal="center" vertical="center" wrapText="1"/>
      <protection locked="0"/>
    </xf>
    <xf numFmtId="0" fontId="15" fillId="0" borderId="35" xfId="2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>
      <alignment horizontal="center"/>
    </xf>
    <xf numFmtId="0" fontId="24" fillId="3" borderId="65" xfId="0" applyNumberFormat="1" applyFont="1" applyFill="1" applyBorder="1" applyAlignment="1" applyProtection="1">
      <alignment horizontal="center" vertical="top" wrapText="1"/>
    </xf>
    <xf numFmtId="0" fontId="24" fillId="3" borderId="0" xfId="0" applyNumberFormat="1" applyFont="1" applyFill="1" applyBorder="1" applyAlignment="1" applyProtection="1">
      <alignment horizontal="center" vertical="top" wrapText="1"/>
    </xf>
    <xf numFmtId="0" fontId="21" fillId="0" borderId="19" xfId="0" applyNumberFormat="1" applyFont="1" applyBorder="1" applyAlignment="1">
      <alignment horizontal="center" vertical="center" wrapText="1"/>
    </xf>
    <xf numFmtId="0" fontId="21" fillId="0" borderId="27" xfId="0" applyNumberFormat="1" applyFont="1" applyBorder="1" applyAlignment="1">
      <alignment horizontal="center" vertical="center" wrapText="1"/>
    </xf>
    <xf numFmtId="0" fontId="21" fillId="0" borderId="35" xfId="0" applyNumberFormat="1" applyFont="1" applyBorder="1" applyAlignment="1">
      <alignment horizontal="center" vertical="center" wrapText="1"/>
    </xf>
    <xf numFmtId="0" fontId="34" fillId="0" borderId="66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0" fillId="0" borderId="23" xfId="0" applyNumberFormat="1" applyFont="1" applyFill="1" applyBorder="1" applyAlignment="1" applyProtection="1">
      <alignment horizontal="center" vertical="top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1" fillId="0" borderId="27" xfId="0" applyNumberFormat="1" applyFont="1" applyFill="1" applyBorder="1" applyAlignment="1" applyProtection="1">
      <alignment horizontal="center" vertical="center" wrapText="1"/>
    </xf>
    <xf numFmtId="0" fontId="21" fillId="0" borderId="35" xfId="0" applyNumberFormat="1" applyFont="1" applyFill="1" applyBorder="1" applyAlignment="1" applyProtection="1">
      <alignment horizontal="center" vertical="center" wrapText="1"/>
    </xf>
    <xf numFmtId="0" fontId="34" fillId="0" borderId="35" xfId="0" applyNumberFormat="1" applyFont="1" applyFill="1" applyBorder="1" applyAlignment="1" applyProtection="1">
      <alignment horizontal="center" vertical="center" wrapText="1"/>
    </xf>
    <xf numFmtId="0" fontId="21" fillId="0" borderId="25" xfId="0" applyNumberFormat="1" applyFont="1" applyFill="1" applyBorder="1" applyAlignment="1" applyProtection="1">
      <alignment horizontal="center" vertical="center" wrapText="1"/>
    </xf>
    <xf numFmtId="0" fontId="21" fillId="0" borderId="62" xfId="0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0" borderId="36" xfId="0" applyNumberFormat="1" applyFont="1" applyFill="1" applyBorder="1" applyAlignment="1" applyProtection="1">
      <alignment horizontal="center" vertical="center" wrapText="1"/>
    </xf>
    <xf numFmtId="0" fontId="21" fillId="0" borderId="58" xfId="0" applyNumberFormat="1" applyFont="1" applyFill="1" applyBorder="1" applyAlignment="1" applyProtection="1">
      <alignment horizontal="center" vertical="center" wrapText="1"/>
    </xf>
    <xf numFmtId="0" fontId="21" fillId="0" borderId="37" xfId="0" applyNumberFormat="1" applyFont="1" applyFill="1" applyBorder="1" applyAlignment="1" applyProtection="1">
      <alignment horizontal="center" vertical="center" wrapText="1"/>
    </xf>
    <xf numFmtId="0" fontId="21" fillId="0" borderId="59" xfId="0" applyNumberFormat="1" applyFont="1" applyFill="1" applyBorder="1" applyAlignment="1" applyProtection="1">
      <alignment horizontal="center" vertical="center" wrapText="1"/>
    </xf>
    <xf numFmtId="0" fontId="21" fillId="0" borderId="63" xfId="0" applyNumberFormat="1" applyFont="1" applyFill="1" applyBorder="1" applyAlignment="1" applyProtection="1">
      <alignment horizontal="center" vertical="center" wrapText="1"/>
    </xf>
    <xf numFmtId="0" fontId="21" fillId="0" borderId="60" xfId="0" applyNumberFormat="1" applyFont="1" applyFill="1" applyBorder="1" applyAlignment="1" applyProtection="1">
      <alignment horizontal="center" vertical="center" wrapText="1"/>
    </xf>
    <xf numFmtId="0" fontId="21" fillId="0" borderId="6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3" fontId="1" fillId="3" borderId="0" xfId="0" applyNumberFormat="1" applyFont="1" applyFill="1" applyAlignment="1">
      <alignment horizontal="left" wrapText="1"/>
    </xf>
    <xf numFmtId="49" fontId="3" fillId="4" borderId="4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49" fontId="1" fillId="0" borderId="17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9" fillId="0" borderId="17" xfId="2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9" fillId="0" borderId="48" xfId="2" applyFont="1" applyBorder="1" applyAlignment="1" applyProtection="1">
      <alignment horizontal="center" vertical="center" wrapText="1"/>
      <protection locked="0"/>
    </xf>
    <xf numFmtId="0" fontId="9" fillId="0" borderId="49" xfId="2" applyFont="1" applyBorder="1" applyAlignment="1" applyProtection="1">
      <alignment horizontal="center" vertical="center" wrapText="1"/>
      <protection locked="0"/>
    </xf>
    <xf numFmtId="0" fontId="9" fillId="0" borderId="50" xfId="2" applyFont="1" applyBorder="1" applyAlignment="1" applyProtection="1">
      <alignment horizontal="center" vertical="center" wrapText="1"/>
      <protection locked="0"/>
    </xf>
    <xf numFmtId="3" fontId="23" fillId="0" borderId="9" xfId="0" applyNumberFormat="1" applyFont="1" applyFill="1" applyBorder="1" applyAlignment="1" applyProtection="1">
      <alignment horizontal="center" vertical="center"/>
    </xf>
    <xf numFmtId="3" fontId="23" fillId="0" borderId="10" xfId="0" applyNumberFormat="1" applyFont="1" applyFill="1" applyBorder="1" applyAlignment="1" applyProtection="1">
      <alignment horizontal="center" vertical="center"/>
    </xf>
    <xf numFmtId="3" fontId="23" fillId="0" borderId="11" xfId="0" applyNumberFormat="1" applyFont="1" applyFill="1" applyBorder="1" applyAlignment="1" applyProtection="1">
      <alignment horizontal="center" vertical="center"/>
    </xf>
  </cellXfs>
  <cellStyles count="5">
    <cellStyle name="xl32" xfId="3"/>
    <cellStyle name="xl73" xfId="4"/>
    <cellStyle name="ЗГ1" xfId="1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73;&#1102;&#1076;&#1078;&#1077;&#1090;/&#1055;&#1088;&#1080;&#1083;&#1086;&#1078;&#1077;&#1085;&#1080;&#1103;%20&#1082;%20&#1073;&#1102;&#1076;&#1078;&#1077;&#1090;&#1091;%202015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одов прил 1"/>
      <sheetName val="администраторы источ прил 2"/>
      <sheetName val="Расходы по РП прил 3 (2015)"/>
      <sheetName val="Расходы по РП пр 4 (2016-2017)"/>
      <sheetName val="Расходы прил 5 (2015)"/>
      <sheetName val="распр расх по программам пр 14"/>
      <sheetName val="Расходы прил 6 (2016-2017)"/>
      <sheetName val="переч прогр пр 7"/>
      <sheetName val="Межбюдж.трансф.2016-2017 пр 8"/>
      <sheetName val="Медбюдж.трансф.2015-17 пр 9"/>
      <sheetName val="нормативы пр 10"/>
      <sheetName val="Дефицит прил 11 (2015)"/>
      <sheetName val="Дефицит прил 12 (2016-2017)"/>
      <sheetName val="Мун.заим 2015-17 пр 13"/>
    </sheetNames>
    <sheetDataSet>
      <sheetData sheetId="0"/>
      <sheetData sheetId="1"/>
      <sheetData sheetId="2"/>
      <sheetData sheetId="3"/>
      <sheetData sheetId="4">
        <row r="309">
          <cell r="G309">
            <v>90579177.74000001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38.85546875" style="1" customWidth="1"/>
    <col min="2" max="2" width="3.7109375" style="8" customWidth="1"/>
    <col min="3" max="3" width="2.140625" style="1" customWidth="1"/>
    <col min="4" max="4" width="2.42578125" style="1" customWidth="1"/>
    <col min="5" max="5" width="2.28515625" style="1" customWidth="1"/>
    <col min="6" max="6" width="3.5703125" style="1" customWidth="1"/>
    <col min="7" max="7" width="2.42578125" style="1" customWidth="1"/>
    <col min="8" max="8" width="4" style="1" customWidth="1"/>
    <col min="9" max="9" width="3.5703125" style="1" customWidth="1"/>
    <col min="10" max="10" width="13.42578125" style="88" bestFit="1" customWidth="1"/>
    <col min="11" max="11" width="12.85546875" style="1" bestFit="1" customWidth="1"/>
    <col min="12" max="12" width="13.28515625" style="1" customWidth="1"/>
    <col min="13" max="256" width="9.140625" style="1"/>
    <col min="257" max="257" width="38.85546875" style="1" customWidth="1"/>
    <col min="258" max="258" width="3.7109375" style="1" customWidth="1"/>
    <col min="259" max="259" width="2.140625" style="1" customWidth="1"/>
    <col min="260" max="260" width="2.42578125" style="1" customWidth="1"/>
    <col min="261" max="261" width="2.28515625" style="1" customWidth="1"/>
    <col min="262" max="262" width="3.5703125" style="1" customWidth="1"/>
    <col min="263" max="263" width="2.42578125" style="1" customWidth="1"/>
    <col min="264" max="264" width="4" style="1" customWidth="1"/>
    <col min="265" max="265" width="3.5703125" style="1" customWidth="1"/>
    <col min="266" max="266" width="13.42578125" style="1" bestFit="1" customWidth="1"/>
    <col min="267" max="267" width="12" style="1" customWidth="1"/>
    <col min="268" max="268" width="13.28515625" style="1" customWidth="1"/>
    <col min="269" max="512" width="9.140625" style="1"/>
    <col min="513" max="513" width="38.85546875" style="1" customWidth="1"/>
    <col min="514" max="514" width="3.7109375" style="1" customWidth="1"/>
    <col min="515" max="515" width="2.140625" style="1" customWidth="1"/>
    <col min="516" max="516" width="2.42578125" style="1" customWidth="1"/>
    <col min="517" max="517" width="2.28515625" style="1" customWidth="1"/>
    <col min="518" max="518" width="3.5703125" style="1" customWidth="1"/>
    <col min="519" max="519" width="2.42578125" style="1" customWidth="1"/>
    <col min="520" max="520" width="4" style="1" customWidth="1"/>
    <col min="521" max="521" width="3.5703125" style="1" customWidth="1"/>
    <col min="522" max="522" width="13.42578125" style="1" bestFit="1" customWidth="1"/>
    <col min="523" max="523" width="12" style="1" customWidth="1"/>
    <col min="524" max="524" width="13.28515625" style="1" customWidth="1"/>
    <col min="525" max="768" width="9.140625" style="1"/>
    <col min="769" max="769" width="38.85546875" style="1" customWidth="1"/>
    <col min="770" max="770" width="3.7109375" style="1" customWidth="1"/>
    <col min="771" max="771" width="2.140625" style="1" customWidth="1"/>
    <col min="772" max="772" width="2.42578125" style="1" customWidth="1"/>
    <col min="773" max="773" width="2.28515625" style="1" customWidth="1"/>
    <col min="774" max="774" width="3.5703125" style="1" customWidth="1"/>
    <col min="775" max="775" width="2.42578125" style="1" customWidth="1"/>
    <col min="776" max="776" width="4" style="1" customWidth="1"/>
    <col min="777" max="777" width="3.5703125" style="1" customWidth="1"/>
    <col min="778" max="778" width="13.42578125" style="1" bestFit="1" customWidth="1"/>
    <col min="779" max="779" width="12" style="1" customWidth="1"/>
    <col min="780" max="780" width="13.28515625" style="1" customWidth="1"/>
    <col min="781" max="1024" width="9.140625" style="1"/>
    <col min="1025" max="1025" width="38.85546875" style="1" customWidth="1"/>
    <col min="1026" max="1026" width="3.7109375" style="1" customWidth="1"/>
    <col min="1027" max="1027" width="2.140625" style="1" customWidth="1"/>
    <col min="1028" max="1028" width="2.42578125" style="1" customWidth="1"/>
    <col min="1029" max="1029" width="2.28515625" style="1" customWidth="1"/>
    <col min="1030" max="1030" width="3.5703125" style="1" customWidth="1"/>
    <col min="1031" max="1031" width="2.42578125" style="1" customWidth="1"/>
    <col min="1032" max="1032" width="4" style="1" customWidth="1"/>
    <col min="1033" max="1033" width="3.5703125" style="1" customWidth="1"/>
    <col min="1034" max="1034" width="13.42578125" style="1" bestFit="1" customWidth="1"/>
    <col min="1035" max="1035" width="12" style="1" customWidth="1"/>
    <col min="1036" max="1036" width="13.28515625" style="1" customWidth="1"/>
    <col min="1037" max="1280" width="9.140625" style="1"/>
    <col min="1281" max="1281" width="38.85546875" style="1" customWidth="1"/>
    <col min="1282" max="1282" width="3.7109375" style="1" customWidth="1"/>
    <col min="1283" max="1283" width="2.140625" style="1" customWidth="1"/>
    <col min="1284" max="1284" width="2.42578125" style="1" customWidth="1"/>
    <col min="1285" max="1285" width="2.28515625" style="1" customWidth="1"/>
    <col min="1286" max="1286" width="3.5703125" style="1" customWidth="1"/>
    <col min="1287" max="1287" width="2.42578125" style="1" customWidth="1"/>
    <col min="1288" max="1288" width="4" style="1" customWidth="1"/>
    <col min="1289" max="1289" width="3.5703125" style="1" customWidth="1"/>
    <col min="1290" max="1290" width="13.42578125" style="1" bestFit="1" customWidth="1"/>
    <col min="1291" max="1291" width="12" style="1" customWidth="1"/>
    <col min="1292" max="1292" width="13.28515625" style="1" customWidth="1"/>
    <col min="1293" max="1536" width="9.140625" style="1"/>
    <col min="1537" max="1537" width="38.85546875" style="1" customWidth="1"/>
    <col min="1538" max="1538" width="3.7109375" style="1" customWidth="1"/>
    <col min="1539" max="1539" width="2.140625" style="1" customWidth="1"/>
    <col min="1540" max="1540" width="2.42578125" style="1" customWidth="1"/>
    <col min="1541" max="1541" width="2.28515625" style="1" customWidth="1"/>
    <col min="1542" max="1542" width="3.5703125" style="1" customWidth="1"/>
    <col min="1543" max="1543" width="2.42578125" style="1" customWidth="1"/>
    <col min="1544" max="1544" width="4" style="1" customWidth="1"/>
    <col min="1545" max="1545" width="3.5703125" style="1" customWidth="1"/>
    <col min="1546" max="1546" width="13.42578125" style="1" bestFit="1" customWidth="1"/>
    <col min="1547" max="1547" width="12" style="1" customWidth="1"/>
    <col min="1548" max="1548" width="13.28515625" style="1" customWidth="1"/>
    <col min="1549" max="1792" width="9.140625" style="1"/>
    <col min="1793" max="1793" width="38.85546875" style="1" customWidth="1"/>
    <col min="1794" max="1794" width="3.7109375" style="1" customWidth="1"/>
    <col min="1795" max="1795" width="2.140625" style="1" customWidth="1"/>
    <col min="1796" max="1796" width="2.42578125" style="1" customWidth="1"/>
    <col min="1797" max="1797" width="2.28515625" style="1" customWidth="1"/>
    <col min="1798" max="1798" width="3.5703125" style="1" customWidth="1"/>
    <col min="1799" max="1799" width="2.42578125" style="1" customWidth="1"/>
    <col min="1800" max="1800" width="4" style="1" customWidth="1"/>
    <col min="1801" max="1801" width="3.5703125" style="1" customWidth="1"/>
    <col min="1802" max="1802" width="13.42578125" style="1" bestFit="1" customWidth="1"/>
    <col min="1803" max="1803" width="12" style="1" customWidth="1"/>
    <col min="1804" max="1804" width="13.28515625" style="1" customWidth="1"/>
    <col min="1805" max="2048" width="9.140625" style="1"/>
    <col min="2049" max="2049" width="38.85546875" style="1" customWidth="1"/>
    <col min="2050" max="2050" width="3.7109375" style="1" customWidth="1"/>
    <col min="2051" max="2051" width="2.140625" style="1" customWidth="1"/>
    <col min="2052" max="2052" width="2.42578125" style="1" customWidth="1"/>
    <col min="2053" max="2053" width="2.28515625" style="1" customWidth="1"/>
    <col min="2054" max="2054" width="3.5703125" style="1" customWidth="1"/>
    <col min="2055" max="2055" width="2.42578125" style="1" customWidth="1"/>
    <col min="2056" max="2056" width="4" style="1" customWidth="1"/>
    <col min="2057" max="2057" width="3.5703125" style="1" customWidth="1"/>
    <col min="2058" max="2058" width="13.42578125" style="1" bestFit="1" customWidth="1"/>
    <col min="2059" max="2059" width="12" style="1" customWidth="1"/>
    <col min="2060" max="2060" width="13.28515625" style="1" customWidth="1"/>
    <col min="2061" max="2304" width="9.140625" style="1"/>
    <col min="2305" max="2305" width="38.85546875" style="1" customWidth="1"/>
    <col min="2306" max="2306" width="3.7109375" style="1" customWidth="1"/>
    <col min="2307" max="2307" width="2.140625" style="1" customWidth="1"/>
    <col min="2308" max="2308" width="2.42578125" style="1" customWidth="1"/>
    <col min="2309" max="2309" width="2.28515625" style="1" customWidth="1"/>
    <col min="2310" max="2310" width="3.5703125" style="1" customWidth="1"/>
    <col min="2311" max="2311" width="2.42578125" style="1" customWidth="1"/>
    <col min="2312" max="2312" width="4" style="1" customWidth="1"/>
    <col min="2313" max="2313" width="3.5703125" style="1" customWidth="1"/>
    <col min="2314" max="2314" width="13.42578125" style="1" bestFit="1" customWidth="1"/>
    <col min="2315" max="2315" width="12" style="1" customWidth="1"/>
    <col min="2316" max="2316" width="13.28515625" style="1" customWidth="1"/>
    <col min="2317" max="2560" width="9.140625" style="1"/>
    <col min="2561" max="2561" width="38.85546875" style="1" customWidth="1"/>
    <col min="2562" max="2562" width="3.7109375" style="1" customWidth="1"/>
    <col min="2563" max="2563" width="2.140625" style="1" customWidth="1"/>
    <col min="2564" max="2564" width="2.42578125" style="1" customWidth="1"/>
    <col min="2565" max="2565" width="2.28515625" style="1" customWidth="1"/>
    <col min="2566" max="2566" width="3.5703125" style="1" customWidth="1"/>
    <col min="2567" max="2567" width="2.42578125" style="1" customWidth="1"/>
    <col min="2568" max="2568" width="4" style="1" customWidth="1"/>
    <col min="2569" max="2569" width="3.5703125" style="1" customWidth="1"/>
    <col min="2570" max="2570" width="13.42578125" style="1" bestFit="1" customWidth="1"/>
    <col min="2571" max="2571" width="12" style="1" customWidth="1"/>
    <col min="2572" max="2572" width="13.28515625" style="1" customWidth="1"/>
    <col min="2573" max="2816" width="9.140625" style="1"/>
    <col min="2817" max="2817" width="38.85546875" style="1" customWidth="1"/>
    <col min="2818" max="2818" width="3.7109375" style="1" customWidth="1"/>
    <col min="2819" max="2819" width="2.140625" style="1" customWidth="1"/>
    <col min="2820" max="2820" width="2.42578125" style="1" customWidth="1"/>
    <col min="2821" max="2821" width="2.28515625" style="1" customWidth="1"/>
    <col min="2822" max="2822" width="3.5703125" style="1" customWidth="1"/>
    <col min="2823" max="2823" width="2.42578125" style="1" customWidth="1"/>
    <col min="2824" max="2824" width="4" style="1" customWidth="1"/>
    <col min="2825" max="2825" width="3.5703125" style="1" customWidth="1"/>
    <col min="2826" max="2826" width="13.42578125" style="1" bestFit="1" customWidth="1"/>
    <col min="2827" max="2827" width="12" style="1" customWidth="1"/>
    <col min="2828" max="2828" width="13.28515625" style="1" customWidth="1"/>
    <col min="2829" max="3072" width="9.140625" style="1"/>
    <col min="3073" max="3073" width="38.85546875" style="1" customWidth="1"/>
    <col min="3074" max="3074" width="3.7109375" style="1" customWidth="1"/>
    <col min="3075" max="3075" width="2.140625" style="1" customWidth="1"/>
    <col min="3076" max="3076" width="2.42578125" style="1" customWidth="1"/>
    <col min="3077" max="3077" width="2.28515625" style="1" customWidth="1"/>
    <col min="3078" max="3078" width="3.5703125" style="1" customWidth="1"/>
    <col min="3079" max="3079" width="2.42578125" style="1" customWidth="1"/>
    <col min="3080" max="3080" width="4" style="1" customWidth="1"/>
    <col min="3081" max="3081" width="3.5703125" style="1" customWidth="1"/>
    <col min="3082" max="3082" width="13.42578125" style="1" bestFit="1" customWidth="1"/>
    <col min="3083" max="3083" width="12" style="1" customWidth="1"/>
    <col min="3084" max="3084" width="13.28515625" style="1" customWidth="1"/>
    <col min="3085" max="3328" width="9.140625" style="1"/>
    <col min="3329" max="3329" width="38.85546875" style="1" customWidth="1"/>
    <col min="3330" max="3330" width="3.7109375" style="1" customWidth="1"/>
    <col min="3331" max="3331" width="2.140625" style="1" customWidth="1"/>
    <col min="3332" max="3332" width="2.42578125" style="1" customWidth="1"/>
    <col min="3333" max="3333" width="2.28515625" style="1" customWidth="1"/>
    <col min="3334" max="3334" width="3.5703125" style="1" customWidth="1"/>
    <col min="3335" max="3335" width="2.42578125" style="1" customWidth="1"/>
    <col min="3336" max="3336" width="4" style="1" customWidth="1"/>
    <col min="3337" max="3337" width="3.5703125" style="1" customWidth="1"/>
    <col min="3338" max="3338" width="13.42578125" style="1" bestFit="1" customWidth="1"/>
    <col min="3339" max="3339" width="12" style="1" customWidth="1"/>
    <col min="3340" max="3340" width="13.28515625" style="1" customWidth="1"/>
    <col min="3341" max="3584" width="9.140625" style="1"/>
    <col min="3585" max="3585" width="38.85546875" style="1" customWidth="1"/>
    <col min="3586" max="3586" width="3.7109375" style="1" customWidth="1"/>
    <col min="3587" max="3587" width="2.140625" style="1" customWidth="1"/>
    <col min="3588" max="3588" width="2.42578125" style="1" customWidth="1"/>
    <col min="3589" max="3589" width="2.28515625" style="1" customWidth="1"/>
    <col min="3590" max="3590" width="3.5703125" style="1" customWidth="1"/>
    <col min="3591" max="3591" width="2.42578125" style="1" customWidth="1"/>
    <col min="3592" max="3592" width="4" style="1" customWidth="1"/>
    <col min="3593" max="3593" width="3.5703125" style="1" customWidth="1"/>
    <col min="3594" max="3594" width="13.42578125" style="1" bestFit="1" customWidth="1"/>
    <col min="3595" max="3595" width="12" style="1" customWidth="1"/>
    <col min="3596" max="3596" width="13.28515625" style="1" customWidth="1"/>
    <col min="3597" max="3840" width="9.140625" style="1"/>
    <col min="3841" max="3841" width="38.85546875" style="1" customWidth="1"/>
    <col min="3842" max="3842" width="3.7109375" style="1" customWidth="1"/>
    <col min="3843" max="3843" width="2.140625" style="1" customWidth="1"/>
    <col min="3844" max="3844" width="2.42578125" style="1" customWidth="1"/>
    <col min="3845" max="3845" width="2.28515625" style="1" customWidth="1"/>
    <col min="3846" max="3846" width="3.5703125" style="1" customWidth="1"/>
    <col min="3847" max="3847" width="2.42578125" style="1" customWidth="1"/>
    <col min="3848" max="3848" width="4" style="1" customWidth="1"/>
    <col min="3849" max="3849" width="3.5703125" style="1" customWidth="1"/>
    <col min="3850" max="3850" width="13.42578125" style="1" bestFit="1" customWidth="1"/>
    <col min="3851" max="3851" width="12" style="1" customWidth="1"/>
    <col min="3852" max="3852" width="13.28515625" style="1" customWidth="1"/>
    <col min="3853" max="4096" width="9.140625" style="1"/>
    <col min="4097" max="4097" width="38.85546875" style="1" customWidth="1"/>
    <col min="4098" max="4098" width="3.7109375" style="1" customWidth="1"/>
    <col min="4099" max="4099" width="2.140625" style="1" customWidth="1"/>
    <col min="4100" max="4100" width="2.42578125" style="1" customWidth="1"/>
    <col min="4101" max="4101" width="2.28515625" style="1" customWidth="1"/>
    <col min="4102" max="4102" width="3.5703125" style="1" customWidth="1"/>
    <col min="4103" max="4103" width="2.42578125" style="1" customWidth="1"/>
    <col min="4104" max="4104" width="4" style="1" customWidth="1"/>
    <col min="4105" max="4105" width="3.5703125" style="1" customWidth="1"/>
    <col min="4106" max="4106" width="13.42578125" style="1" bestFit="1" customWidth="1"/>
    <col min="4107" max="4107" width="12" style="1" customWidth="1"/>
    <col min="4108" max="4108" width="13.28515625" style="1" customWidth="1"/>
    <col min="4109" max="4352" width="9.140625" style="1"/>
    <col min="4353" max="4353" width="38.85546875" style="1" customWidth="1"/>
    <col min="4354" max="4354" width="3.7109375" style="1" customWidth="1"/>
    <col min="4355" max="4355" width="2.140625" style="1" customWidth="1"/>
    <col min="4356" max="4356" width="2.42578125" style="1" customWidth="1"/>
    <col min="4357" max="4357" width="2.28515625" style="1" customWidth="1"/>
    <col min="4358" max="4358" width="3.5703125" style="1" customWidth="1"/>
    <col min="4359" max="4359" width="2.42578125" style="1" customWidth="1"/>
    <col min="4360" max="4360" width="4" style="1" customWidth="1"/>
    <col min="4361" max="4361" width="3.5703125" style="1" customWidth="1"/>
    <col min="4362" max="4362" width="13.42578125" style="1" bestFit="1" customWidth="1"/>
    <col min="4363" max="4363" width="12" style="1" customWidth="1"/>
    <col min="4364" max="4364" width="13.28515625" style="1" customWidth="1"/>
    <col min="4365" max="4608" width="9.140625" style="1"/>
    <col min="4609" max="4609" width="38.85546875" style="1" customWidth="1"/>
    <col min="4610" max="4610" width="3.7109375" style="1" customWidth="1"/>
    <col min="4611" max="4611" width="2.140625" style="1" customWidth="1"/>
    <col min="4612" max="4612" width="2.42578125" style="1" customWidth="1"/>
    <col min="4613" max="4613" width="2.28515625" style="1" customWidth="1"/>
    <col min="4614" max="4614" width="3.5703125" style="1" customWidth="1"/>
    <col min="4615" max="4615" width="2.42578125" style="1" customWidth="1"/>
    <col min="4616" max="4616" width="4" style="1" customWidth="1"/>
    <col min="4617" max="4617" width="3.5703125" style="1" customWidth="1"/>
    <col min="4618" max="4618" width="13.42578125" style="1" bestFit="1" customWidth="1"/>
    <col min="4619" max="4619" width="12" style="1" customWidth="1"/>
    <col min="4620" max="4620" width="13.28515625" style="1" customWidth="1"/>
    <col min="4621" max="4864" width="9.140625" style="1"/>
    <col min="4865" max="4865" width="38.85546875" style="1" customWidth="1"/>
    <col min="4866" max="4866" width="3.7109375" style="1" customWidth="1"/>
    <col min="4867" max="4867" width="2.140625" style="1" customWidth="1"/>
    <col min="4868" max="4868" width="2.42578125" style="1" customWidth="1"/>
    <col min="4869" max="4869" width="2.28515625" style="1" customWidth="1"/>
    <col min="4870" max="4870" width="3.5703125" style="1" customWidth="1"/>
    <col min="4871" max="4871" width="2.42578125" style="1" customWidth="1"/>
    <col min="4872" max="4872" width="4" style="1" customWidth="1"/>
    <col min="4873" max="4873" width="3.5703125" style="1" customWidth="1"/>
    <col min="4874" max="4874" width="13.42578125" style="1" bestFit="1" customWidth="1"/>
    <col min="4875" max="4875" width="12" style="1" customWidth="1"/>
    <col min="4876" max="4876" width="13.28515625" style="1" customWidth="1"/>
    <col min="4877" max="5120" width="9.140625" style="1"/>
    <col min="5121" max="5121" width="38.85546875" style="1" customWidth="1"/>
    <col min="5122" max="5122" width="3.7109375" style="1" customWidth="1"/>
    <col min="5123" max="5123" width="2.140625" style="1" customWidth="1"/>
    <col min="5124" max="5124" width="2.42578125" style="1" customWidth="1"/>
    <col min="5125" max="5125" width="2.28515625" style="1" customWidth="1"/>
    <col min="5126" max="5126" width="3.5703125" style="1" customWidth="1"/>
    <col min="5127" max="5127" width="2.42578125" style="1" customWidth="1"/>
    <col min="5128" max="5128" width="4" style="1" customWidth="1"/>
    <col min="5129" max="5129" width="3.5703125" style="1" customWidth="1"/>
    <col min="5130" max="5130" width="13.42578125" style="1" bestFit="1" customWidth="1"/>
    <col min="5131" max="5131" width="12" style="1" customWidth="1"/>
    <col min="5132" max="5132" width="13.28515625" style="1" customWidth="1"/>
    <col min="5133" max="5376" width="9.140625" style="1"/>
    <col min="5377" max="5377" width="38.85546875" style="1" customWidth="1"/>
    <col min="5378" max="5378" width="3.7109375" style="1" customWidth="1"/>
    <col min="5379" max="5379" width="2.140625" style="1" customWidth="1"/>
    <col min="5380" max="5380" width="2.42578125" style="1" customWidth="1"/>
    <col min="5381" max="5381" width="2.28515625" style="1" customWidth="1"/>
    <col min="5382" max="5382" width="3.5703125" style="1" customWidth="1"/>
    <col min="5383" max="5383" width="2.42578125" style="1" customWidth="1"/>
    <col min="5384" max="5384" width="4" style="1" customWidth="1"/>
    <col min="5385" max="5385" width="3.5703125" style="1" customWidth="1"/>
    <col min="5386" max="5386" width="13.42578125" style="1" bestFit="1" customWidth="1"/>
    <col min="5387" max="5387" width="12" style="1" customWidth="1"/>
    <col min="5388" max="5388" width="13.28515625" style="1" customWidth="1"/>
    <col min="5389" max="5632" width="9.140625" style="1"/>
    <col min="5633" max="5633" width="38.85546875" style="1" customWidth="1"/>
    <col min="5634" max="5634" width="3.7109375" style="1" customWidth="1"/>
    <col min="5635" max="5635" width="2.140625" style="1" customWidth="1"/>
    <col min="5636" max="5636" width="2.42578125" style="1" customWidth="1"/>
    <col min="5637" max="5637" width="2.28515625" style="1" customWidth="1"/>
    <col min="5638" max="5638" width="3.5703125" style="1" customWidth="1"/>
    <col min="5639" max="5639" width="2.42578125" style="1" customWidth="1"/>
    <col min="5640" max="5640" width="4" style="1" customWidth="1"/>
    <col min="5641" max="5641" width="3.5703125" style="1" customWidth="1"/>
    <col min="5642" max="5642" width="13.42578125" style="1" bestFit="1" customWidth="1"/>
    <col min="5643" max="5643" width="12" style="1" customWidth="1"/>
    <col min="5644" max="5644" width="13.28515625" style="1" customWidth="1"/>
    <col min="5645" max="5888" width="9.140625" style="1"/>
    <col min="5889" max="5889" width="38.85546875" style="1" customWidth="1"/>
    <col min="5890" max="5890" width="3.7109375" style="1" customWidth="1"/>
    <col min="5891" max="5891" width="2.140625" style="1" customWidth="1"/>
    <col min="5892" max="5892" width="2.42578125" style="1" customWidth="1"/>
    <col min="5893" max="5893" width="2.28515625" style="1" customWidth="1"/>
    <col min="5894" max="5894" width="3.5703125" style="1" customWidth="1"/>
    <col min="5895" max="5895" width="2.42578125" style="1" customWidth="1"/>
    <col min="5896" max="5896" width="4" style="1" customWidth="1"/>
    <col min="5897" max="5897" width="3.5703125" style="1" customWidth="1"/>
    <col min="5898" max="5898" width="13.42578125" style="1" bestFit="1" customWidth="1"/>
    <col min="5899" max="5899" width="12" style="1" customWidth="1"/>
    <col min="5900" max="5900" width="13.28515625" style="1" customWidth="1"/>
    <col min="5901" max="6144" width="9.140625" style="1"/>
    <col min="6145" max="6145" width="38.85546875" style="1" customWidth="1"/>
    <col min="6146" max="6146" width="3.7109375" style="1" customWidth="1"/>
    <col min="6147" max="6147" width="2.140625" style="1" customWidth="1"/>
    <col min="6148" max="6148" width="2.42578125" style="1" customWidth="1"/>
    <col min="6149" max="6149" width="2.28515625" style="1" customWidth="1"/>
    <col min="6150" max="6150" width="3.5703125" style="1" customWidth="1"/>
    <col min="6151" max="6151" width="2.42578125" style="1" customWidth="1"/>
    <col min="6152" max="6152" width="4" style="1" customWidth="1"/>
    <col min="6153" max="6153" width="3.5703125" style="1" customWidth="1"/>
    <col min="6154" max="6154" width="13.42578125" style="1" bestFit="1" customWidth="1"/>
    <col min="6155" max="6155" width="12" style="1" customWidth="1"/>
    <col min="6156" max="6156" width="13.28515625" style="1" customWidth="1"/>
    <col min="6157" max="6400" width="9.140625" style="1"/>
    <col min="6401" max="6401" width="38.85546875" style="1" customWidth="1"/>
    <col min="6402" max="6402" width="3.7109375" style="1" customWidth="1"/>
    <col min="6403" max="6403" width="2.140625" style="1" customWidth="1"/>
    <col min="6404" max="6404" width="2.42578125" style="1" customWidth="1"/>
    <col min="6405" max="6405" width="2.28515625" style="1" customWidth="1"/>
    <col min="6406" max="6406" width="3.5703125" style="1" customWidth="1"/>
    <col min="6407" max="6407" width="2.42578125" style="1" customWidth="1"/>
    <col min="6408" max="6408" width="4" style="1" customWidth="1"/>
    <col min="6409" max="6409" width="3.5703125" style="1" customWidth="1"/>
    <col min="6410" max="6410" width="13.42578125" style="1" bestFit="1" customWidth="1"/>
    <col min="6411" max="6411" width="12" style="1" customWidth="1"/>
    <col min="6412" max="6412" width="13.28515625" style="1" customWidth="1"/>
    <col min="6413" max="6656" width="9.140625" style="1"/>
    <col min="6657" max="6657" width="38.85546875" style="1" customWidth="1"/>
    <col min="6658" max="6658" width="3.7109375" style="1" customWidth="1"/>
    <col min="6659" max="6659" width="2.140625" style="1" customWidth="1"/>
    <col min="6660" max="6660" width="2.42578125" style="1" customWidth="1"/>
    <col min="6661" max="6661" width="2.28515625" style="1" customWidth="1"/>
    <col min="6662" max="6662" width="3.5703125" style="1" customWidth="1"/>
    <col min="6663" max="6663" width="2.42578125" style="1" customWidth="1"/>
    <col min="6664" max="6664" width="4" style="1" customWidth="1"/>
    <col min="6665" max="6665" width="3.5703125" style="1" customWidth="1"/>
    <col min="6666" max="6666" width="13.42578125" style="1" bestFit="1" customWidth="1"/>
    <col min="6667" max="6667" width="12" style="1" customWidth="1"/>
    <col min="6668" max="6668" width="13.28515625" style="1" customWidth="1"/>
    <col min="6669" max="6912" width="9.140625" style="1"/>
    <col min="6913" max="6913" width="38.85546875" style="1" customWidth="1"/>
    <col min="6914" max="6914" width="3.7109375" style="1" customWidth="1"/>
    <col min="6915" max="6915" width="2.140625" style="1" customWidth="1"/>
    <col min="6916" max="6916" width="2.42578125" style="1" customWidth="1"/>
    <col min="6917" max="6917" width="2.28515625" style="1" customWidth="1"/>
    <col min="6918" max="6918" width="3.5703125" style="1" customWidth="1"/>
    <col min="6919" max="6919" width="2.42578125" style="1" customWidth="1"/>
    <col min="6920" max="6920" width="4" style="1" customWidth="1"/>
    <col min="6921" max="6921" width="3.5703125" style="1" customWidth="1"/>
    <col min="6922" max="6922" width="13.42578125" style="1" bestFit="1" customWidth="1"/>
    <col min="6923" max="6923" width="12" style="1" customWidth="1"/>
    <col min="6924" max="6924" width="13.28515625" style="1" customWidth="1"/>
    <col min="6925" max="7168" width="9.140625" style="1"/>
    <col min="7169" max="7169" width="38.85546875" style="1" customWidth="1"/>
    <col min="7170" max="7170" width="3.7109375" style="1" customWidth="1"/>
    <col min="7171" max="7171" width="2.140625" style="1" customWidth="1"/>
    <col min="7172" max="7172" width="2.42578125" style="1" customWidth="1"/>
    <col min="7173" max="7173" width="2.28515625" style="1" customWidth="1"/>
    <col min="7174" max="7174" width="3.5703125" style="1" customWidth="1"/>
    <col min="7175" max="7175" width="2.42578125" style="1" customWidth="1"/>
    <col min="7176" max="7176" width="4" style="1" customWidth="1"/>
    <col min="7177" max="7177" width="3.5703125" style="1" customWidth="1"/>
    <col min="7178" max="7178" width="13.42578125" style="1" bestFit="1" customWidth="1"/>
    <col min="7179" max="7179" width="12" style="1" customWidth="1"/>
    <col min="7180" max="7180" width="13.28515625" style="1" customWidth="1"/>
    <col min="7181" max="7424" width="9.140625" style="1"/>
    <col min="7425" max="7425" width="38.85546875" style="1" customWidth="1"/>
    <col min="7426" max="7426" width="3.7109375" style="1" customWidth="1"/>
    <col min="7427" max="7427" width="2.140625" style="1" customWidth="1"/>
    <col min="7428" max="7428" width="2.42578125" style="1" customWidth="1"/>
    <col min="7429" max="7429" width="2.28515625" style="1" customWidth="1"/>
    <col min="7430" max="7430" width="3.5703125" style="1" customWidth="1"/>
    <col min="7431" max="7431" width="2.42578125" style="1" customWidth="1"/>
    <col min="7432" max="7432" width="4" style="1" customWidth="1"/>
    <col min="7433" max="7433" width="3.5703125" style="1" customWidth="1"/>
    <col min="7434" max="7434" width="13.42578125" style="1" bestFit="1" customWidth="1"/>
    <col min="7435" max="7435" width="12" style="1" customWidth="1"/>
    <col min="7436" max="7436" width="13.28515625" style="1" customWidth="1"/>
    <col min="7437" max="7680" width="9.140625" style="1"/>
    <col min="7681" max="7681" width="38.85546875" style="1" customWidth="1"/>
    <col min="7682" max="7682" width="3.7109375" style="1" customWidth="1"/>
    <col min="7683" max="7683" width="2.140625" style="1" customWidth="1"/>
    <col min="7684" max="7684" width="2.42578125" style="1" customWidth="1"/>
    <col min="7685" max="7685" width="2.28515625" style="1" customWidth="1"/>
    <col min="7686" max="7686" width="3.5703125" style="1" customWidth="1"/>
    <col min="7687" max="7687" width="2.42578125" style="1" customWidth="1"/>
    <col min="7688" max="7688" width="4" style="1" customWidth="1"/>
    <col min="7689" max="7689" width="3.5703125" style="1" customWidth="1"/>
    <col min="7690" max="7690" width="13.42578125" style="1" bestFit="1" customWidth="1"/>
    <col min="7691" max="7691" width="12" style="1" customWidth="1"/>
    <col min="7692" max="7692" width="13.28515625" style="1" customWidth="1"/>
    <col min="7693" max="7936" width="9.140625" style="1"/>
    <col min="7937" max="7937" width="38.85546875" style="1" customWidth="1"/>
    <col min="7938" max="7938" width="3.7109375" style="1" customWidth="1"/>
    <col min="7939" max="7939" width="2.140625" style="1" customWidth="1"/>
    <col min="7940" max="7940" width="2.42578125" style="1" customWidth="1"/>
    <col min="7941" max="7941" width="2.28515625" style="1" customWidth="1"/>
    <col min="7942" max="7942" width="3.5703125" style="1" customWidth="1"/>
    <col min="7943" max="7943" width="2.42578125" style="1" customWidth="1"/>
    <col min="7944" max="7944" width="4" style="1" customWidth="1"/>
    <col min="7945" max="7945" width="3.5703125" style="1" customWidth="1"/>
    <col min="7946" max="7946" width="13.42578125" style="1" bestFit="1" customWidth="1"/>
    <col min="7947" max="7947" width="12" style="1" customWidth="1"/>
    <col min="7948" max="7948" width="13.28515625" style="1" customWidth="1"/>
    <col min="7949" max="8192" width="9.140625" style="1"/>
    <col min="8193" max="8193" width="38.85546875" style="1" customWidth="1"/>
    <col min="8194" max="8194" width="3.7109375" style="1" customWidth="1"/>
    <col min="8195" max="8195" width="2.140625" style="1" customWidth="1"/>
    <col min="8196" max="8196" width="2.42578125" style="1" customWidth="1"/>
    <col min="8197" max="8197" width="2.28515625" style="1" customWidth="1"/>
    <col min="8198" max="8198" width="3.5703125" style="1" customWidth="1"/>
    <col min="8199" max="8199" width="2.42578125" style="1" customWidth="1"/>
    <col min="8200" max="8200" width="4" style="1" customWidth="1"/>
    <col min="8201" max="8201" width="3.5703125" style="1" customWidth="1"/>
    <col min="8202" max="8202" width="13.42578125" style="1" bestFit="1" customWidth="1"/>
    <col min="8203" max="8203" width="12" style="1" customWidth="1"/>
    <col min="8204" max="8204" width="13.28515625" style="1" customWidth="1"/>
    <col min="8205" max="8448" width="9.140625" style="1"/>
    <col min="8449" max="8449" width="38.85546875" style="1" customWidth="1"/>
    <col min="8450" max="8450" width="3.7109375" style="1" customWidth="1"/>
    <col min="8451" max="8451" width="2.140625" style="1" customWidth="1"/>
    <col min="8452" max="8452" width="2.42578125" style="1" customWidth="1"/>
    <col min="8453" max="8453" width="2.28515625" style="1" customWidth="1"/>
    <col min="8454" max="8454" width="3.5703125" style="1" customWidth="1"/>
    <col min="8455" max="8455" width="2.42578125" style="1" customWidth="1"/>
    <col min="8456" max="8456" width="4" style="1" customWidth="1"/>
    <col min="8457" max="8457" width="3.5703125" style="1" customWidth="1"/>
    <col min="8458" max="8458" width="13.42578125" style="1" bestFit="1" customWidth="1"/>
    <col min="8459" max="8459" width="12" style="1" customWidth="1"/>
    <col min="8460" max="8460" width="13.28515625" style="1" customWidth="1"/>
    <col min="8461" max="8704" width="9.140625" style="1"/>
    <col min="8705" max="8705" width="38.85546875" style="1" customWidth="1"/>
    <col min="8706" max="8706" width="3.7109375" style="1" customWidth="1"/>
    <col min="8707" max="8707" width="2.140625" style="1" customWidth="1"/>
    <col min="8708" max="8708" width="2.42578125" style="1" customWidth="1"/>
    <col min="8709" max="8709" width="2.28515625" style="1" customWidth="1"/>
    <col min="8710" max="8710" width="3.5703125" style="1" customWidth="1"/>
    <col min="8711" max="8711" width="2.42578125" style="1" customWidth="1"/>
    <col min="8712" max="8712" width="4" style="1" customWidth="1"/>
    <col min="8713" max="8713" width="3.5703125" style="1" customWidth="1"/>
    <col min="8714" max="8714" width="13.42578125" style="1" bestFit="1" customWidth="1"/>
    <col min="8715" max="8715" width="12" style="1" customWidth="1"/>
    <col min="8716" max="8716" width="13.28515625" style="1" customWidth="1"/>
    <col min="8717" max="8960" width="9.140625" style="1"/>
    <col min="8961" max="8961" width="38.85546875" style="1" customWidth="1"/>
    <col min="8962" max="8962" width="3.7109375" style="1" customWidth="1"/>
    <col min="8963" max="8963" width="2.140625" style="1" customWidth="1"/>
    <col min="8964" max="8964" width="2.42578125" style="1" customWidth="1"/>
    <col min="8965" max="8965" width="2.28515625" style="1" customWidth="1"/>
    <col min="8966" max="8966" width="3.5703125" style="1" customWidth="1"/>
    <col min="8967" max="8967" width="2.42578125" style="1" customWidth="1"/>
    <col min="8968" max="8968" width="4" style="1" customWidth="1"/>
    <col min="8969" max="8969" width="3.5703125" style="1" customWidth="1"/>
    <col min="8970" max="8970" width="13.42578125" style="1" bestFit="1" customWidth="1"/>
    <col min="8971" max="8971" width="12" style="1" customWidth="1"/>
    <col min="8972" max="8972" width="13.28515625" style="1" customWidth="1"/>
    <col min="8973" max="9216" width="9.140625" style="1"/>
    <col min="9217" max="9217" width="38.85546875" style="1" customWidth="1"/>
    <col min="9218" max="9218" width="3.7109375" style="1" customWidth="1"/>
    <col min="9219" max="9219" width="2.140625" style="1" customWidth="1"/>
    <col min="9220" max="9220" width="2.42578125" style="1" customWidth="1"/>
    <col min="9221" max="9221" width="2.28515625" style="1" customWidth="1"/>
    <col min="9222" max="9222" width="3.5703125" style="1" customWidth="1"/>
    <col min="9223" max="9223" width="2.42578125" style="1" customWidth="1"/>
    <col min="9224" max="9224" width="4" style="1" customWidth="1"/>
    <col min="9225" max="9225" width="3.5703125" style="1" customWidth="1"/>
    <col min="9226" max="9226" width="13.42578125" style="1" bestFit="1" customWidth="1"/>
    <col min="9227" max="9227" width="12" style="1" customWidth="1"/>
    <col min="9228" max="9228" width="13.28515625" style="1" customWidth="1"/>
    <col min="9229" max="9472" width="9.140625" style="1"/>
    <col min="9473" max="9473" width="38.85546875" style="1" customWidth="1"/>
    <col min="9474" max="9474" width="3.7109375" style="1" customWidth="1"/>
    <col min="9475" max="9475" width="2.140625" style="1" customWidth="1"/>
    <col min="9476" max="9476" width="2.42578125" style="1" customWidth="1"/>
    <col min="9477" max="9477" width="2.28515625" style="1" customWidth="1"/>
    <col min="9478" max="9478" width="3.5703125" style="1" customWidth="1"/>
    <col min="9479" max="9479" width="2.42578125" style="1" customWidth="1"/>
    <col min="9480" max="9480" width="4" style="1" customWidth="1"/>
    <col min="9481" max="9481" width="3.5703125" style="1" customWidth="1"/>
    <col min="9482" max="9482" width="13.42578125" style="1" bestFit="1" customWidth="1"/>
    <col min="9483" max="9483" width="12" style="1" customWidth="1"/>
    <col min="9484" max="9484" width="13.28515625" style="1" customWidth="1"/>
    <col min="9485" max="9728" width="9.140625" style="1"/>
    <col min="9729" max="9729" width="38.85546875" style="1" customWidth="1"/>
    <col min="9730" max="9730" width="3.7109375" style="1" customWidth="1"/>
    <col min="9731" max="9731" width="2.140625" style="1" customWidth="1"/>
    <col min="9732" max="9732" width="2.42578125" style="1" customWidth="1"/>
    <col min="9733" max="9733" width="2.28515625" style="1" customWidth="1"/>
    <col min="9734" max="9734" width="3.5703125" style="1" customWidth="1"/>
    <col min="9735" max="9735" width="2.42578125" style="1" customWidth="1"/>
    <col min="9736" max="9736" width="4" style="1" customWidth="1"/>
    <col min="9737" max="9737" width="3.5703125" style="1" customWidth="1"/>
    <col min="9738" max="9738" width="13.42578125" style="1" bestFit="1" customWidth="1"/>
    <col min="9739" max="9739" width="12" style="1" customWidth="1"/>
    <col min="9740" max="9740" width="13.28515625" style="1" customWidth="1"/>
    <col min="9741" max="9984" width="9.140625" style="1"/>
    <col min="9985" max="9985" width="38.85546875" style="1" customWidth="1"/>
    <col min="9986" max="9986" width="3.7109375" style="1" customWidth="1"/>
    <col min="9987" max="9987" width="2.140625" style="1" customWidth="1"/>
    <col min="9988" max="9988" width="2.42578125" style="1" customWidth="1"/>
    <col min="9989" max="9989" width="2.28515625" style="1" customWidth="1"/>
    <col min="9990" max="9990" width="3.5703125" style="1" customWidth="1"/>
    <col min="9991" max="9991" width="2.42578125" style="1" customWidth="1"/>
    <col min="9992" max="9992" width="4" style="1" customWidth="1"/>
    <col min="9993" max="9993" width="3.5703125" style="1" customWidth="1"/>
    <col min="9994" max="9994" width="13.42578125" style="1" bestFit="1" customWidth="1"/>
    <col min="9995" max="9995" width="12" style="1" customWidth="1"/>
    <col min="9996" max="9996" width="13.28515625" style="1" customWidth="1"/>
    <col min="9997" max="10240" width="9.140625" style="1"/>
    <col min="10241" max="10241" width="38.85546875" style="1" customWidth="1"/>
    <col min="10242" max="10242" width="3.7109375" style="1" customWidth="1"/>
    <col min="10243" max="10243" width="2.140625" style="1" customWidth="1"/>
    <col min="10244" max="10244" width="2.42578125" style="1" customWidth="1"/>
    <col min="10245" max="10245" width="2.28515625" style="1" customWidth="1"/>
    <col min="10246" max="10246" width="3.5703125" style="1" customWidth="1"/>
    <col min="10247" max="10247" width="2.42578125" style="1" customWidth="1"/>
    <col min="10248" max="10248" width="4" style="1" customWidth="1"/>
    <col min="10249" max="10249" width="3.5703125" style="1" customWidth="1"/>
    <col min="10250" max="10250" width="13.42578125" style="1" bestFit="1" customWidth="1"/>
    <col min="10251" max="10251" width="12" style="1" customWidth="1"/>
    <col min="10252" max="10252" width="13.28515625" style="1" customWidth="1"/>
    <col min="10253" max="10496" width="9.140625" style="1"/>
    <col min="10497" max="10497" width="38.85546875" style="1" customWidth="1"/>
    <col min="10498" max="10498" width="3.7109375" style="1" customWidth="1"/>
    <col min="10499" max="10499" width="2.140625" style="1" customWidth="1"/>
    <col min="10500" max="10500" width="2.42578125" style="1" customWidth="1"/>
    <col min="10501" max="10501" width="2.28515625" style="1" customWidth="1"/>
    <col min="10502" max="10502" width="3.5703125" style="1" customWidth="1"/>
    <col min="10503" max="10503" width="2.42578125" style="1" customWidth="1"/>
    <col min="10504" max="10504" width="4" style="1" customWidth="1"/>
    <col min="10505" max="10505" width="3.5703125" style="1" customWidth="1"/>
    <col min="10506" max="10506" width="13.42578125" style="1" bestFit="1" customWidth="1"/>
    <col min="10507" max="10507" width="12" style="1" customWidth="1"/>
    <col min="10508" max="10508" width="13.28515625" style="1" customWidth="1"/>
    <col min="10509" max="10752" width="9.140625" style="1"/>
    <col min="10753" max="10753" width="38.85546875" style="1" customWidth="1"/>
    <col min="10754" max="10754" width="3.7109375" style="1" customWidth="1"/>
    <col min="10755" max="10755" width="2.140625" style="1" customWidth="1"/>
    <col min="10756" max="10756" width="2.42578125" style="1" customWidth="1"/>
    <col min="10757" max="10757" width="2.28515625" style="1" customWidth="1"/>
    <col min="10758" max="10758" width="3.5703125" style="1" customWidth="1"/>
    <col min="10759" max="10759" width="2.42578125" style="1" customWidth="1"/>
    <col min="10760" max="10760" width="4" style="1" customWidth="1"/>
    <col min="10761" max="10761" width="3.5703125" style="1" customWidth="1"/>
    <col min="10762" max="10762" width="13.42578125" style="1" bestFit="1" customWidth="1"/>
    <col min="10763" max="10763" width="12" style="1" customWidth="1"/>
    <col min="10764" max="10764" width="13.28515625" style="1" customWidth="1"/>
    <col min="10765" max="11008" width="9.140625" style="1"/>
    <col min="11009" max="11009" width="38.85546875" style="1" customWidth="1"/>
    <col min="11010" max="11010" width="3.7109375" style="1" customWidth="1"/>
    <col min="11011" max="11011" width="2.140625" style="1" customWidth="1"/>
    <col min="11012" max="11012" width="2.42578125" style="1" customWidth="1"/>
    <col min="11013" max="11013" width="2.28515625" style="1" customWidth="1"/>
    <col min="11014" max="11014" width="3.5703125" style="1" customWidth="1"/>
    <col min="11015" max="11015" width="2.42578125" style="1" customWidth="1"/>
    <col min="11016" max="11016" width="4" style="1" customWidth="1"/>
    <col min="11017" max="11017" width="3.5703125" style="1" customWidth="1"/>
    <col min="11018" max="11018" width="13.42578125" style="1" bestFit="1" customWidth="1"/>
    <col min="11019" max="11019" width="12" style="1" customWidth="1"/>
    <col min="11020" max="11020" width="13.28515625" style="1" customWidth="1"/>
    <col min="11021" max="11264" width="9.140625" style="1"/>
    <col min="11265" max="11265" width="38.85546875" style="1" customWidth="1"/>
    <col min="11266" max="11266" width="3.7109375" style="1" customWidth="1"/>
    <col min="11267" max="11267" width="2.140625" style="1" customWidth="1"/>
    <col min="11268" max="11268" width="2.42578125" style="1" customWidth="1"/>
    <col min="11269" max="11269" width="2.28515625" style="1" customWidth="1"/>
    <col min="11270" max="11270" width="3.5703125" style="1" customWidth="1"/>
    <col min="11271" max="11271" width="2.42578125" style="1" customWidth="1"/>
    <col min="11272" max="11272" width="4" style="1" customWidth="1"/>
    <col min="11273" max="11273" width="3.5703125" style="1" customWidth="1"/>
    <col min="11274" max="11274" width="13.42578125" style="1" bestFit="1" customWidth="1"/>
    <col min="11275" max="11275" width="12" style="1" customWidth="1"/>
    <col min="11276" max="11276" width="13.28515625" style="1" customWidth="1"/>
    <col min="11277" max="11520" width="9.140625" style="1"/>
    <col min="11521" max="11521" width="38.85546875" style="1" customWidth="1"/>
    <col min="11522" max="11522" width="3.7109375" style="1" customWidth="1"/>
    <col min="11523" max="11523" width="2.140625" style="1" customWidth="1"/>
    <col min="11524" max="11524" width="2.42578125" style="1" customWidth="1"/>
    <col min="11525" max="11525" width="2.28515625" style="1" customWidth="1"/>
    <col min="11526" max="11526" width="3.5703125" style="1" customWidth="1"/>
    <col min="11527" max="11527" width="2.42578125" style="1" customWidth="1"/>
    <col min="11528" max="11528" width="4" style="1" customWidth="1"/>
    <col min="11529" max="11529" width="3.5703125" style="1" customWidth="1"/>
    <col min="11530" max="11530" width="13.42578125" style="1" bestFit="1" customWidth="1"/>
    <col min="11531" max="11531" width="12" style="1" customWidth="1"/>
    <col min="11532" max="11532" width="13.28515625" style="1" customWidth="1"/>
    <col min="11533" max="11776" width="9.140625" style="1"/>
    <col min="11777" max="11777" width="38.85546875" style="1" customWidth="1"/>
    <col min="11778" max="11778" width="3.7109375" style="1" customWidth="1"/>
    <col min="11779" max="11779" width="2.140625" style="1" customWidth="1"/>
    <col min="11780" max="11780" width="2.42578125" style="1" customWidth="1"/>
    <col min="11781" max="11781" width="2.28515625" style="1" customWidth="1"/>
    <col min="11782" max="11782" width="3.5703125" style="1" customWidth="1"/>
    <col min="11783" max="11783" width="2.42578125" style="1" customWidth="1"/>
    <col min="11784" max="11784" width="4" style="1" customWidth="1"/>
    <col min="11785" max="11785" width="3.5703125" style="1" customWidth="1"/>
    <col min="11786" max="11786" width="13.42578125" style="1" bestFit="1" customWidth="1"/>
    <col min="11787" max="11787" width="12" style="1" customWidth="1"/>
    <col min="11788" max="11788" width="13.28515625" style="1" customWidth="1"/>
    <col min="11789" max="12032" width="9.140625" style="1"/>
    <col min="12033" max="12033" width="38.85546875" style="1" customWidth="1"/>
    <col min="12034" max="12034" width="3.7109375" style="1" customWidth="1"/>
    <col min="12035" max="12035" width="2.140625" style="1" customWidth="1"/>
    <col min="12036" max="12036" width="2.42578125" style="1" customWidth="1"/>
    <col min="12037" max="12037" width="2.28515625" style="1" customWidth="1"/>
    <col min="12038" max="12038" width="3.5703125" style="1" customWidth="1"/>
    <col min="12039" max="12039" width="2.42578125" style="1" customWidth="1"/>
    <col min="12040" max="12040" width="4" style="1" customWidth="1"/>
    <col min="12041" max="12041" width="3.5703125" style="1" customWidth="1"/>
    <col min="12042" max="12042" width="13.42578125" style="1" bestFit="1" customWidth="1"/>
    <col min="12043" max="12043" width="12" style="1" customWidth="1"/>
    <col min="12044" max="12044" width="13.28515625" style="1" customWidth="1"/>
    <col min="12045" max="12288" width="9.140625" style="1"/>
    <col min="12289" max="12289" width="38.85546875" style="1" customWidth="1"/>
    <col min="12290" max="12290" width="3.7109375" style="1" customWidth="1"/>
    <col min="12291" max="12291" width="2.140625" style="1" customWidth="1"/>
    <col min="12292" max="12292" width="2.42578125" style="1" customWidth="1"/>
    <col min="12293" max="12293" width="2.28515625" style="1" customWidth="1"/>
    <col min="12294" max="12294" width="3.5703125" style="1" customWidth="1"/>
    <col min="12295" max="12295" width="2.42578125" style="1" customWidth="1"/>
    <col min="12296" max="12296" width="4" style="1" customWidth="1"/>
    <col min="12297" max="12297" width="3.5703125" style="1" customWidth="1"/>
    <col min="12298" max="12298" width="13.42578125" style="1" bestFit="1" customWidth="1"/>
    <col min="12299" max="12299" width="12" style="1" customWidth="1"/>
    <col min="12300" max="12300" width="13.28515625" style="1" customWidth="1"/>
    <col min="12301" max="12544" width="9.140625" style="1"/>
    <col min="12545" max="12545" width="38.85546875" style="1" customWidth="1"/>
    <col min="12546" max="12546" width="3.7109375" style="1" customWidth="1"/>
    <col min="12547" max="12547" width="2.140625" style="1" customWidth="1"/>
    <col min="12548" max="12548" width="2.42578125" style="1" customWidth="1"/>
    <col min="12549" max="12549" width="2.28515625" style="1" customWidth="1"/>
    <col min="12550" max="12550" width="3.5703125" style="1" customWidth="1"/>
    <col min="12551" max="12551" width="2.42578125" style="1" customWidth="1"/>
    <col min="12552" max="12552" width="4" style="1" customWidth="1"/>
    <col min="12553" max="12553" width="3.5703125" style="1" customWidth="1"/>
    <col min="12554" max="12554" width="13.42578125" style="1" bestFit="1" customWidth="1"/>
    <col min="12555" max="12555" width="12" style="1" customWidth="1"/>
    <col min="12556" max="12556" width="13.28515625" style="1" customWidth="1"/>
    <col min="12557" max="12800" width="9.140625" style="1"/>
    <col min="12801" max="12801" width="38.85546875" style="1" customWidth="1"/>
    <col min="12802" max="12802" width="3.7109375" style="1" customWidth="1"/>
    <col min="12803" max="12803" width="2.140625" style="1" customWidth="1"/>
    <col min="12804" max="12804" width="2.42578125" style="1" customWidth="1"/>
    <col min="12805" max="12805" width="2.28515625" style="1" customWidth="1"/>
    <col min="12806" max="12806" width="3.5703125" style="1" customWidth="1"/>
    <col min="12807" max="12807" width="2.42578125" style="1" customWidth="1"/>
    <col min="12808" max="12808" width="4" style="1" customWidth="1"/>
    <col min="12809" max="12809" width="3.5703125" style="1" customWidth="1"/>
    <col min="12810" max="12810" width="13.42578125" style="1" bestFit="1" customWidth="1"/>
    <col min="12811" max="12811" width="12" style="1" customWidth="1"/>
    <col min="12812" max="12812" width="13.28515625" style="1" customWidth="1"/>
    <col min="12813" max="13056" width="9.140625" style="1"/>
    <col min="13057" max="13057" width="38.85546875" style="1" customWidth="1"/>
    <col min="13058" max="13058" width="3.7109375" style="1" customWidth="1"/>
    <col min="13059" max="13059" width="2.140625" style="1" customWidth="1"/>
    <col min="13060" max="13060" width="2.42578125" style="1" customWidth="1"/>
    <col min="13061" max="13061" width="2.28515625" style="1" customWidth="1"/>
    <col min="13062" max="13062" width="3.5703125" style="1" customWidth="1"/>
    <col min="13063" max="13063" width="2.42578125" style="1" customWidth="1"/>
    <col min="13064" max="13064" width="4" style="1" customWidth="1"/>
    <col min="13065" max="13065" width="3.5703125" style="1" customWidth="1"/>
    <col min="13066" max="13066" width="13.42578125" style="1" bestFit="1" customWidth="1"/>
    <col min="13067" max="13067" width="12" style="1" customWidth="1"/>
    <col min="13068" max="13068" width="13.28515625" style="1" customWidth="1"/>
    <col min="13069" max="13312" width="9.140625" style="1"/>
    <col min="13313" max="13313" width="38.85546875" style="1" customWidth="1"/>
    <col min="13314" max="13314" width="3.7109375" style="1" customWidth="1"/>
    <col min="13315" max="13315" width="2.140625" style="1" customWidth="1"/>
    <col min="13316" max="13316" width="2.42578125" style="1" customWidth="1"/>
    <col min="13317" max="13317" width="2.28515625" style="1" customWidth="1"/>
    <col min="13318" max="13318" width="3.5703125" style="1" customWidth="1"/>
    <col min="13319" max="13319" width="2.42578125" style="1" customWidth="1"/>
    <col min="13320" max="13320" width="4" style="1" customWidth="1"/>
    <col min="13321" max="13321" width="3.5703125" style="1" customWidth="1"/>
    <col min="13322" max="13322" width="13.42578125" style="1" bestFit="1" customWidth="1"/>
    <col min="13323" max="13323" width="12" style="1" customWidth="1"/>
    <col min="13324" max="13324" width="13.28515625" style="1" customWidth="1"/>
    <col min="13325" max="13568" width="9.140625" style="1"/>
    <col min="13569" max="13569" width="38.85546875" style="1" customWidth="1"/>
    <col min="13570" max="13570" width="3.7109375" style="1" customWidth="1"/>
    <col min="13571" max="13571" width="2.140625" style="1" customWidth="1"/>
    <col min="13572" max="13572" width="2.42578125" style="1" customWidth="1"/>
    <col min="13573" max="13573" width="2.28515625" style="1" customWidth="1"/>
    <col min="13574" max="13574" width="3.5703125" style="1" customWidth="1"/>
    <col min="13575" max="13575" width="2.42578125" style="1" customWidth="1"/>
    <col min="13576" max="13576" width="4" style="1" customWidth="1"/>
    <col min="13577" max="13577" width="3.5703125" style="1" customWidth="1"/>
    <col min="13578" max="13578" width="13.42578125" style="1" bestFit="1" customWidth="1"/>
    <col min="13579" max="13579" width="12" style="1" customWidth="1"/>
    <col min="13580" max="13580" width="13.28515625" style="1" customWidth="1"/>
    <col min="13581" max="13824" width="9.140625" style="1"/>
    <col min="13825" max="13825" width="38.85546875" style="1" customWidth="1"/>
    <col min="13826" max="13826" width="3.7109375" style="1" customWidth="1"/>
    <col min="13827" max="13827" width="2.140625" style="1" customWidth="1"/>
    <col min="13828" max="13828" width="2.42578125" style="1" customWidth="1"/>
    <col min="13829" max="13829" width="2.28515625" style="1" customWidth="1"/>
    <col min="13830" max="13830" width="3.5703125" style="1" customWidth="1"/>
    <col min="13831" max="13831" width="2.42578125" style="1" customWidth="1"/>
    <col min="13832" max="13832" width="4" style="1" customWidth="1"/>
    <col min="13833" max="13833" width="3.5703125" style="1" customWidth="1"/>
    <col min="13834" max="13834" width="13.42578125" style="1" bestFit="1" customWidth="1"/>
    <col min="13835" max="13835" width="12" style="1" customWidth="1"/>
    <col min="13836" max="13836" width="13.28515625" style="1" customWidth="1"/>
    <col min="13837" max="14080" width="9.140625" style="1"/>
    <col min="14081" max="14081" width="38.85546875" style="1" customWidth="1"/>
    <col min="14082" max="14082" width="3.7109375" style="1" customWidth="1"/>
    <col min="14083" max="14083" width="2.140625" style="1" customWidth="1"/>
    <col min="14084" max="14084" width="2.42578125" style="1" customWidth="1"/>
    <col min="14085" max="14085" width="2.28515625" style="1" customWidth="1"/>
    <col min="14086" max="14086" width="3.5703125" style="1" customWidth="1"/>
    <col min="14087" max="14087" width="2.42578125" style="1" customWidth="1"/>
    <col min="14088" max="14088" width="4" style="1" customWidth="1"/>
    <col min="14089" max="14089" width="3.5703125" style="1" customWidth="1"/>
    <col min="14090" max="14090" width="13.42578125" style="1" bestFit="1" customWidth="1"/>
    <col min="14091" max="14091" width="12" style="1" customWidth="1"/>
    <col min="14092" max="14092" width="13.28515625" style="1" customWidth="1"/>
    <col min="14093" max="14336" width="9.140625" style="1"/>
    <col min="14337" max="14337" width="38.85546875" style="1" customWidth="1"/>
    <col min="14338" max="14338" width="3.7109375" style="1" customWidth="1"/>
    <col min="14339" max="14339" width="2.140625" style="1" customWidth="1"/>
    <col min="14340" max="14340" width="2.42578125" style="1" customWidth="1"/>
    <col min="14341" max="14341" width="2.28515625" style="1" customWidth="1"/>
    <col min="14342" max="14342" width="3.5703125" style="1" customWidth="1"/>
    <col min="14343" max="14343" width="2.42578125" style="1" customWidth="1"/>
    <col min="14344" max="14344" width="4" style="1" customWidth="1"/>
    <col min="14345" max="14345" width="3.5703125" style="1" customWidth="1"/>
    <col min="14346" max="14346" width="13.42578125" style="1" bestFit="1" customWidth="1"/>
    <col min="14347" max="14347" width="12" style="1" customWidth="1"/>
    <col min="14348" max="14348" width="13.28515625" style="1" customWidth="1"/>
    <col min="14349" max="14592" width="9.140625" style="1"/>
    <col min="14593" max="14593" width="38.85546875" style="1" customWidth="1"/>
    <col min="14594" max="14594" width="3.7109375" style="1" customWidth="1"/>
    <col min="14595" max="14595" width="2.140625" style="1" customWidth="1"/>
    <col min="14596" max="14596" width="2.42578125" style="1" customWidth="1"/>
    <col min="14597" max="14597" width="2.28515625" style="1" customWidth="1"/>
    <col min="14598" max="14598" width="3.5703125" style="1" customWidth="1"/>
    <col min="14599" max="14599" width="2.42578125" style="1" customWidth="1"/>
    <col min="14600" max="14600" width="4" style="1" customWidth="1"/>
    <col min="14601" max="14601" width="3.5703125" style="1" customWidth="1"/>
    <col min="14602" max="14602" width="13.42578125" style="1" bestFit="1" customWidth="1"/>
    <col min="14603" max="14603" width="12" style="1" customWidth="1"/>
    <col min="14604" max="14604" width="13.28515625" style="1" customWidth="1"/>
    <col min="14605" max="14848" width="9.140625" style="1"/>
    <col min="14849" max="14849" width="38.85546875" style="1" customWidth="1"/>
    <col min="14850" max="14850" width="3.7109375" style="1" customWidth="1"/>
    <col min="14851" max="14851" width="2.140625" style="1" customWidth="1"/>
    <col min="14852" max="14852" width="2.42578125" style="1" customWidth="1"/>
    <col min="14853" max="14853" width="2.28515625" style="1" customWidth="1"/>
    <col min="14854" max="14854" width="3.5703125" style="1" customWidth="1"/>
    <col min="14855" max="14855" width="2.42578125" style="1" customWidth="1"/>
    <col min="14856" max="14856" width="4" style="1" customWidth="1"/>
    <col min="14857" max="14857" width="3.5703125" style="1" customWidth="1"/>
    <col min="14858" max="14858" width="13.42578125" style="1" bestFit="1" customWidth="1"/>
    <col min="14859" max="14859" width="12" style="1" customWidth="1"/>
    <col min="14860" max="14860" width="13.28515625" style="1" customWidth="1"/>
    <col min="14861" max="15104" width="9.140625" style="1"/>
    <col min="15105" max="15105" width="38.85546875" style="1" customWidth="1"/>
    <col min="15106" max="15106" width="3.7109375" style="1" customWidth="1"/>
    <col min="15107" max="15107" width="2.140625" style="1" customWidth="1"/>
    <col min="15108" max="15108" width="2.42578125" style="1" customWidth="1"/>
    <col min="15109" max="15109" width="2.28515625" style="1" customWidth="1"/>
    <col min="15110" max="15110" width="3.5703125" style="1" customWidth="1"/>
    <col min="15111" max="15111" width="2.42578125" style="1" customWidth="1"/>
    <col min="15112" max="15112" width="4" style="1" customWidth="1"/>
    <col min="15113" max="15113" width="3.5703125" style="1" customWidth="1"/>
    <col min="15114" max="15114" width="13.42578125" style="1" bestFit="1" customWidth="1"/>
    <col min="15115" max="15115" width="12" style="1" customWidth="1"/>
    <col min="15116" max="15116" width="13.28515625" style="1" customWidth="1"/>
    <col min="15117" max="15360" width="9.140625" style="1"/>
    <col min="15361" max="15361" width="38.85546875" style="1" customWidth="1"/>
    <col min="15362" max="15362" width="3.7109375" style="1" customWidth="1"/>
    <col min="15363" max="15363" width="2.140625" style="1" customWidth="1"/>
    <col min="15364" max="15364" width="2.42578125" style="1" customWidth="1"/>
    <col min="15365" max="15365" width="2.28515625" style="1" customWidth="1"/>
    <col min="15366" max="15366" width="3.5703125" style="1" customWidth="1"/>
    <col min="15367" max="15367" width="2.42578125" style="1" customWidth="1"/>
    <col min="15368" max="15368" width="4" style="1" customWidth="1"/>
    <col min="15369" max="15369" width="3.5703125" style="1" customWidth="1"/>
    <col min="15370" max="15370" width="13.42578125" style="1" bestFit="1" customWidth="1"/>
    <col min="15371" max="15371" width="12" style="1" customWidth="1"/>
    <col min="15372" max="15372" width="13.28515625" style="1" customWidth="1"/>
    <col min="15373" max="15616" width="9.140625" style="1"/>
    <col min="15617" max="15617" width="38.85546875" style="1" customWidth="1"/>
    <col min="15618" max="15618" width="3.7109375" style="1" customWidth="1"/>
    <col min="15619" max="15619" width="2.140625" style="1" customWidth="1"/>
    <col min="15620" max="15620" width="2.42578125" style="1" customWidth="1"/>
    <col min="15621" max="15621" width="2.28515625" style="1" customWidth="1"/>
    <col min="15622" max="15622" width="3.5703125" style="1" customWidth="1"/>
    <col min="15623" max="15623" width="2.42578125" style="1" customWidth="1"/>
    <col min="15624" max="15624" width="4" style="1" customWidth="1"/>
    <col min="15625" max="15625" width="3.5703125" style="1" customWidth="1"/>
    <col min="15626" max="15626" width="13.42578125" style="1" bestFit="1" customWidth="1"/>
    <col min="15627" max="15627" width="12" style="1" customWidth="1"/>
    <col min="15628" max="15628" width="13.28515625" style="1" customWidth="1"/>
    <col min="15629" max="15872" width="9.140625" style="1"/>
    <col min="15873" max="15873" width="38.85546875" style="1" customWidth="1"/>
    <col min="15874" max="15874" width="3.7109375" style="1" customWidth="1"/>
    <col min="15875" max="15875" width="2.140625" style="1" customWidth="1"/>
    <col min="15876" max="15876" width="2.42578125" style="1" customWidth="1"/>
    <col min="15877" max="15877" width="2.28515625" style="1" customWidth="1"/>
    <col min="15878" max="15878" width="3.5703125" style="1" customWidth="1"/>
    <col min="15879" max="15879" width="2.42578125" style="1" customWidth="1"/>
    <col min="15880" max="15880" width="4" style="1" customWidth="1"/>
    <col min="15881" max="15881" width="3.5703125" style="1" customWidth="1"/>
    <col min="15882" max="15882" width="13.42578125" style="1" bestFit="1" customWidth="1"/>
    <col min="15883" max="15883" width="12" style="1" customWidth="1"/>
    <col min="15884" max="15884" width="13.28515625" style="1" customWidth="1"/>
    <col min="15885" max="16128" width="9.140625" style="1"/>
    <col min="16129" max="16129" width="38.85546875" style="1" customWidth="1"/>
    <col min="16130" max="16130" width="3.7109375" style="1" customWidth="1"/>
    <col min="16131" max="16131" width="2.140625" style="1" customWidth="1"/>
    <col min="16132" max="16132" width="2.42578125" style="1" customWidth="1"/>
    <col min="16133" max="16133" width="2.28515625" style="1" customWidth="1"/>
    <col min="16134" max="16134" width="3.5703125" style="1" customWidth="1"/>
    <col min="16135" max="16135" width="2.42578125" style="1" customWidth="1"/>
    <col min="16136" max="16136" width="4" style="1" customWidth="1"/>
    <col min="16137" max="16137" width="3.5703125" style="1" customWidth="1"/>
    <col min="16138" max="16138" width="13.42578125" style="1" bestFit="1" customWidth="1"/>
    <col min="16139" max="16139" width="12" style="1" customWidth="1"/>
    <col min="16140" max="16140" width="13.28515625" style="1" customWidth="1"/>
    <col min="16141" max="16384" width="9.140625" style="1"/>
  </cols>
  <sheetData>
    <row r="1" spans="1:14" x14ac:dyDescent="0.2">
      <c r="A1" s="28"/>
      <c r="B1" s="29"/>
      <c r="C1" s="28"/>
      <c r="D1" s="28"/>
      <c r="E1" s="28"/>
      <c r="F1" s="28"/>
      <c r="G1" s="28"/>
      <c r="H1" s="405"/>
      <c r="I1" s="405"/>
      <c r="J1" s="405"/>
    </row>
    <row r="2" spans="1:14" s="88" customFormat="1" x14ac:dyDescent="0.2">
      <c r="A2" s="410" t="s">
        <v>655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53"/>
      <c r="N2" s="53"/>
    </row>
    <row r="3" spans="1:14" ht="13.5" thickBot="1" x14ac:dyDescent="0.25">
      <c r="A3" s="406"/>
      <c r="B3" s="406"/>
      <c r="C3" s="406"/>
      <c r="D3" s="406"/>
      <c r="E3" s="406"/>
      <c r="F3" s="406"/>
      <c r="G3" s="406"/>
      <c r="H3" s="406"/>
      <c r="I3" s="406"/>
      <c r="L3" s="55" t="s">
        <v>4</v>
      </c>
    </row>
    <row r="4" spans="1:14" ht="26.25" thickBot="1" x14ac:dyDescent="0.25">
      <c r="A4" s="30" t="s">
        <v>9</v>
      </c>
      <c r="B4" s="407" t="s">
        <v>10</v>
      </c>
      <c r="C4" s="408"/>
      <c r="D4" s="408"/>
      <c r="E4" s="408"/>
      <c r="F4" s="408"/>
      <c r="G4" s="408"/>
      <c r="H4" s="408"/>
      <c r="I4" s="409"/>
      <c r="J4" s="89" t="s">
        <v>354</v>
      </c>
      <c r="K4" s="49" t="s">
        <v>590</v>
      </c>
      <c r="L4" s="49" t="s">
        <v>3</v>
      </c>
    </row>
    <row r="5" spans="1:14" ht="13.5" thickBot="1" x14ac:dyDescent="0.25">
      <c r="A5" s="76">
        <v>1</v>
      </c>
      <c r="B5" s="402">
        <v>2</v>
      </c>
      <c r="C5" s="403"/>
      <c r="D5" s="403"/>
      <c r="E5" s="403"/>
      <c r="F5" s="403"/>
      <c r="G5" s="403"/>
      <c r="H5" s="403"/>
      <c r="I5" s="404"/>
      <c r="J5" s="90">
        <v>3</v>
      </c>
      <c r="K5" s="75">
        <v>4</v>
      </c>
      <c r="L5" s="75">
        <v>5</v>
      </c>
    </row>
    <row r="6" spans="1:14" s="15" customFormat="1" x14ac:dyDescent="0.2">
      <c r="A6" s="31" t="s">
        <v>156</v>
      </c>
      <c r="B6" s="32"/>
      <c r="C6" s="67"/>
      <c r="D6" s="67"/>
      <c r="E6" s="67"/>
      <c r="F6" s="67"/>
      <c r="G6" s="67"/>
      <c r="H6" s="67"/>
      <c r="I6" s="68"/>
      <c r="J6" s="91">
        <f>J7+J71</f>
        <v>122569936.16999999</v>
      </c>
      <c r="K6" s="91">
        <f>K7+K71</f>
        <v>-22551009.32</v>
      </c>
      <c r="L6" s="91">
        <f>L7+L71</f>
        <v>100018926.84999999</v>
      </c>
    </row>
    <row r="7" spans="1:14" s="15" customFormat="1" ht="25.5" x14ac:dyDescent="0.2">
      <c r="A7" s="33" t="s">
        <v>11</v>
      </c>
      <c r="B7" s="34" t="s">
        <v>12</v>
      </c>
      <c r="C7" s="35" t="s">
        <v>158</v>
      </c>
      <c r="D7" s="35" t="s">
        <v>122</v>
      </c>
      <c r="E7" s="35" t="s">
        <v>122</v>
      </c>
      <c r="F7" s="35" t="s">
        <v>12</v>
      </c>
      <c r="G7" s="35" t="s">
        <v>122</v>
      </c>
      <c r="H7" s="35" t="s">
        <v>13</v>
      </c>
      <c r="I7" s="36" t="s">
        <v>12</v>
      </c>
      <c r="J7" s="92">
        <f>J8+J22+J31+J37+J39+J44+J54+J58+J64+J16</f>
        <v>72614019.709999993</v>
      </c>
      <c r="K7" s="92">
        <f>K8+K22+K31+K37+K39+K44+K54+K58+K64+K16</f>
        <v>-14608504.719999999</v>
      </c>
      <c r="L7" s="69">
        <f>K7+J7</f>
        <v>58005514.989999995</v>
      </c>
    </row>
    <row r="8" spans="1:14" x14ac:dyDescent="0.2">
      <c r="A8" s="37" t="s">
        <v>14</v>
      </c>
      <c r="B8" s="38">
        <v>182</v>
      </c>
      <c r="C8" s="39" t="s">
        <v>158</v>
      </c>
      <c r="D8" s="39" t="s">
        <v>123</v>
      </c>
      <c r="E8" s="39" t="s">
        <v>122</v>
      </c>
      <c r="F8" s="39" t="s">
        <v>12</v>
      </c>
      <c r="G8" s="39" t="s">
        <v>122</v>
      </c>
      <c r="H8" s="39" t="s">
        <v>13</v>
      </c>
      <c r="I8" s="40" t="s">
        <v>15</v>
      </c>
      <c r="J8" s="93">
        <f>J9</f>
        <v>30075091.780000001</v>
      </c>
      <c r="K8" s="41">
        <f>K9</f>
        <v>-1403575</v>
      </c>
      <c r="L8" s="50">
        <f>K8+J8</f>
        <v>28671516.780000001</v>
      </c>
    </row>
    <row r="9" spans="1:14" x14ac:dyDescent="0.2">
      <c r="A9" s="37" t="s">
        <v>16</v>
      </c>
      <c r="B9" s="38">
        <v>182</v>
      </c>
      <c r="C9" s="39" t="s">
        <v>158</v>
      </c>
      <c r="D9" s="39" t="s">
        <v>123</v>
      </c>
      <c r="E9" s="39" t="s">
        <v>121</v>
      </c>
      <c r="F9" s="39" t="s">
        <v>12</v>
      </c>
      <c r="G9" s="39" t="s">
        <v>122</v>
      </c>
      <c r="H9" s="39" t="s">
        <v>13</v>
      </c>
      <c r="I9" s="40" t="s">
        <v>15</v>
      </c>
      <c r="J9" s="93">
        <f>J10+J11+J12+J13+J15+J14</f>
        <v>30075091.780000001</v>
      </c>
      <c r="K9" s="41">
        <f>K10+K11+K12+K13+K15+K14</f>
        <v>-1403575</v>
      </c>
      <c r="L9" s="50">
        <f>K9+J9</f>
        <v>28671516.780000001</v>
      </c>
    </row>
    <row r="10" spans="1:14" ht="72" x14ac:dyDescent="0.2">
      <c r="A10" s="37" t="s">
        <v>316</v>
      </c>
      <c r="B10" s="38">
        <v>182</v>
      </c>
      <c r="C10" s="39" t="s">
        <v>158</v>
      </c>
      <c r="D10" s="39" t="s">
        <v>123</v>
      </c>
      <c r="E10" s="39" t="s">
        <v>121</v>
      </c>
      <c r="F10" s="39" t="s">
        <v>17</v>
      </c>
      <c r="G10" s="39" t="s">
        <v>123</v>
      </c>
      <c r="H10" s="39" t="s">
        <v>13</v>
      </c>
      <c r="I10" s="40" t="s">
        <v>15</v>
      </c>
      <c r="J10" s="93">
        <v>30005091.780000001</v>
      </c>
      <c r="K10" s="50">
        <f>L10-J10</f>
        <v>-1409000</v>
      </c>
      <c r="L10" s="50">
        <v>28596091.780000001</v>
      </c>
    </row>
    <row r="11" spans="1:14" ht="96" hidden="1" x14ac:dyDescent="0.2">
      <c r="A11" s="37" t="s">
        <v>18</v>
      </c>
      <c r="B11" s="38">
        <v>182</v>
      </c>
      <c r="C11" s="39" t="s">
        <v>158</v>
      </c>
      <c r="D11" s="39" t="s">
        <v>123</v>
      </c>
      <c r="E11" s="39" t="s">
        <v>121</v>
      </c>
      <c r="F11" s="39" t="s">
        <v>19</v>
      </c>
      <c r="G11" s="39" t="s">
        <v>123</v>
      </c>
      <c r="H11" s="39" t="s">
        <v>13</v>
      </c>
      <c r="I11" s="40" t="s">
        <v>15</v>
      </c>
      <c r="J11" s="93">
        <v>0</v>
      </c>
      <c r="K11" s="50">
        <f t="shared" ref="K11:K15" si="0">L11-J11</f>
        <v>0</v>
      </c>
      <c r="L11" s="50">
        <v>0</v>
      </c>
    </row>
    <row r="12" spans="1:14" ht="108" x14ac:dyDescent="0.2">
      <c r="A12" s="37" t="s">
        <v>317</v>
      </c>
      <c r="B12" s="38">
        <v>182</v>
      </c>
      <c r="C12" s="39" t="s">
        <v>158</v>
      </c>
      <c r="D12" s="39" t="s">
        <v>123</v>
      </c>
      <c r="E12" s="39" t="s">
        <v>121</v>
      </c>
      <c r="F12" s="39" t="s">
        <v>27</v>
      </c>
      <c r="G12" s="39" t="s">
        <v>123</v>
      </c>
      <c r="H12" s="39" t="s">
        <v>13</v>
      </c>
      <c r="I12" s="40" t="s">
        <v>15</v>
      </c>
      <c r="J12" s="93">
        <v>20000</v>
      </c>
      <c r="K12" s="50">
        <f t="shared" si="0"/>
        <v>-13075</v>
      </c>
      <c r="L12" s="50">
        <v>6925</v>
      </c>
    </row>
    <row r="13" spans="1:14" ht="36" x14ac:dyDescent="0.2">
      <c r="A13" s="37" t="s">
        <v>318</v>
      </c>
      <c r="B13" s="38">
        <v>182</v>
      </c>
      <c r="C13" s="39" t="s">
        <v>158</v>
      </c>
      <c r="D13" s="39" t="s">
        <v>123</v>
      </c>
      <c r="E13" s="39" t="s">
        <v>121</v>
      </c>
      <c r="F13" s="39" t="s">
        <v>20</v>
      </c>
      <c r="G13" s="39" t="s">
        <v>123</v>
      </c>
      <c r="H13" s="39" t="s">
        <v>13</v>
      </c>
      <c r="I13" s="40" t="s">
        <v>15</v>
      </c>
      <c r="J13" s="93">
        <v>50000</v>
      </c>
      <c r="K13" s="50">
        <f t="shared" si="0"/>
        <v>18500</v>
      </c>
      <c r="L13" s="50">
        <v>68500</v>
      </c>
    </row>
    <row r="14" spans="1:14" ht="60" hidden="1" x14ac:dyDescent="0.2">
      <c r="A14" s="37" t="s">
        <v>21</v>
      </c>
      <c r="B14" s="38">
        <v>182</v>
      </c>
      <c r="C14" s="39" t="s">
        <v>158</v>
      </c>
      <c r="D14" s="39" t="s">
        <v>123</v>
      </c>
      <c r="E14" s="39" t="s">
        <v>121</v>
      </c>
      <c r="F14" s="39" t="s">
        <v>8</v>
      </c>
      <c r="G14" s="39" t="s">
        <v>123</v>
      </c>
      <c r="H14" s="39" t="s">
        <v>13</v>
      </c>
      <c r="I14" s="40" t="s">
        <v>15</v>
      </c>
      <c r="J14" s="93">
        <v>0</v>
      </c>
      <c r="K14" s="50">
        <f t="shared" si="0"/>
        <v>0</v>
      </c>
      <c r="L14" s="50">
        <v>0</v>
      </c>
    </row>
    <row r="15" spans="1:14" ht="108" hidden="1" x14ac:dyDescent="0.2">
      <c r="A15" s="37" t="s">
        <v>22</v>
      </c>
      <c r="B15" s="38">
        <v>182</v>
      </c>
      <c r="C15" s="39" t="s">
        <v>158</v>
      </c>
      <c r="D15" s="39" t="s">
        <v>123</v>
      </c>
      <c r="E15" s="39" t="s">
        <v>121</v>
      </c>
      <c r="F15" s="39" t="s">
        <v>23</v>
      </c>
      <c r="G15" s="39" t="s">
        <v>123</v>
      </c>
      <c r="H15" s="39" t="s">
        <v>13</v>
      </c>
      <c r="I15" s="40" t="s">
        <v>15</v>
      </c>
      <c r="J15" s="93">
        <v>0</v>
      </c>
      <c r="K15" s="50">
        <f t="shared" si="0"/>
        <v>0</v>
      </c>
      <c r="L15" s="50">
        <v>0</v>
      </c>
    </row>
    <row r="16" spans="1:14" s="128" customFormat="1" ht="36" x14ac:dyDescent="0.2">
      <c r="A16" s="121" t="s">
        <v>319</v>
      </c>
      <c r="B16" s="122" t="s">
        <v>346</v>
      </c>
      <c r="C16" s="123" t="s">
        <v>158</v>
      </c>
      <c r="D16" s="123" t="s">
        <v>124</v>
      </c>
      <c r="E16" s="123" t="s">
        <v>122</v>
      </c>
      <c r="F16" s="123" t="s">
        <v>12</v>
      </c>
      <c r="G16" s="123" t="s">
        <v>122</v>
      </c>
      <c r="H16" s="123" t="s">
        <v>13</v>
      </c>
      <c r="I16" s="124" t="s">
        <v>12</v>
      </c>
      <c r="J16" s="125">
        <f>J17</f>
        <v>834855.74</v>
      </c>
      <c r="K16" s="125">
        <f>K17</f>
        <v>98154.999999999971</v>
      </c>
      <c r="L16" s="127">
        <f t="shared" ref="L16:L98" si="1">K16+J16</f>
        <v>933010.74</v>
      </c>
    </row>
    <row r="17" spans="1:12" s="128" customFormat="1" ht="36" x14ac:dyDescent="0.2">
      <c r="A17" s="121" t="s">
        <v>270</v>
      </c>
      <c r="B17" s="122" t="s">
        <v>346</v>
      </c>
      <c r="C17" s="123" t="s">
        <v>158</v>
      </c>
      <c r="D17" s="123" t="s">
        <v>124</v>
      </c>
      <c r="E17" s="123" t="s">
        <v>121</v>
      </c>
      <c r="F17" s="123" t="s">
        <v>12</v>
      </c>
      <c r="G17" s="123" t="s">
        <v>123</v>
      </c>
      <c r="H17" s="123" t="s">
        <v>13</v>
      </c>
      <c r="I17" s="124" t="s">
        <v>15</v>
      </c>
      <c r="J17" s="125">
        <f>J18+J19+J20+J21</f>
        <v>834855.74</v>
      </c>
      <c r="K17" s="125">
        <f>K18+K19+K20+K21</f>
        <v>98154.999999999971</v>
      </c>
      <c r="L17" s="127">
        <f t="shared" si="1"/>
        <v>933010.74</v>
      </c>
    </row>
    <row r="18" spans="1:12" s="128" customFormat="1" ht="72" x14ac:dyDescent="0.2">
      <c r="A18" s="121" t="s">
        <v>320</v>
      </c>
      <c r="B18" s="226" t="s">
        <v>346</v>
      </c>
      <c r="C18" s="227" t="s">
        <v>158</v>
      </c>
      <c r="D18" s="227" t="s">
        <v>124</v>
      </c>
      <c r="E18" s="227" t="s">
        <v>121</v>
      </c>
      <c r="F18" s="227" t="s">
        <v>542</v>
      </c>
      <c r="G18" s="227" t="s">
        <v>123</v>
      </c>
      <c r="H18" s="227" t="s">
        <v>13</v>
      </c>
      <c r="I18" s="228" t="s">
        <v>15</v>
      </c>
      <c r="J18" s="125">
        <v>255313.47</v>
      </c>
      <c r="K18" s="50">
        <f t="shared" ref="K18:K21" si="2">L18-J18</f>
        <v>69934.999999999971</v>
      </c>
      <c r="L18" s="127">
        <v>325248.46999999997</v>
      </c>
    </row>
    <row r="19" spans="1:12" s="128" customFormat="1" ht="84" x14ac:dyDescent="0.2">
      <c r="A19" s="121" t="s">
        <v>273</v>
      </c>
      <c r="B19" s="226" t="s">
        <v>346</v>
      </c>
      <c r="C19" s="227" t="s">
        <v>158</v>
      </c>
      <c r="D19" s="227" t="s">
        <v>124</v>
      </c>
      <c r="E19" s="227" t="s">
        <v>121</v>
      </c>
      <c r="F19" s="227" t="s">
        <v>372</v>
      </c>
      <c r="G19" s="227" t="s">
        <v>123</v>
      </c>
      <c r="H19" s="227" t="s">
        <v>13</v>
      </c>
      <c r="I19" s="228" t="s">
        <v>15</v>
      </c>
      <c r="J19" s="125">
        <v>9528.2900000000009</v>
      </c>
      <c r="K19" s="50">
        <f t="shared" si="2"/>
        <v>-718</v>
      </c>
      <c r="L19" s="127">
        <v>8810.2900000000009</v>
      </c>
    </row>
    <row r="20" spans="1:12" s="128" customFormat="1" ht="72" x14ac:dyDescent="0.2">
      <c r="A20" s="121" t="s">
        <v>321</v>
      </c>
      <c r="B20" s="226" t="s">
        <v>346</v>
      </c>
      <c r="C20" s="227" t="s">
        <v>158</v>
      </c>
      <c r="D20" s="227" t="s">
        <v>124</v>
      </c>
      <c r="E20" s="227" t="s">
        <v>121</v>
      </c>
      <c r="F20" s="227" t="s">
        <v>543</v>
      </c>
      <c r="G20" s="227" t="s">
        <v>123</v>
      </c>
      <c r="H20" s="227" t="s">
        <v>13</v>
      </c>
      <c r="I20" s="228" t="s">
        <v>15</v>
      </c>
      <c r="J20" s="125">
        <v>559211.01</v>
      </c>
      <c r="K20" s="50">
        <f t="shared" si="2"/>
        <v>81573</v>
      </c>
      <c r="L20" s="127">
        <v>640784.01</v>
      </c>
    </row>
    <row r="21" spans="1:12" s="128" customFormat="1" ht="72" x14ac:dyDescent="0.2">
      <c r="A21" s="121" t="s">
        <v>272</v>
      </c>
      <c r="B21" s="226" t="s">
        <v>271</v>
      </c>
      <c r="C21" s="227" t="s">
        <v>158</v>
      </c>
      <c r="D21" s="227" t="s">
        <v>124</v>
      </c>
      <c r="E21" s="227" t="s">
        <v>121</v>
      </c>
      <c r="F21" s="227" t="s">
        <v>544</v>
      </c>
      <c r="G21" s="227" t="s">
        <v>123</v>
      </c>
      <c r="H21" s="227" t="s">
        <v>13</v>
      </c>
      <c r="I21" s="228" t="s">
        <v>15</v>
      </c>
      <c r="J21" s="125">
        <v>10802.97</v>
      </c>
      <c r="K21" s="50">
        <f t="shared" si="2"/>
        <v>-52635</v>
      </c>
      <c r="L21" s="127">
        <v>-41832.03</v>
      </c>
    </row>
    <row r="22" spans="1:12" x14ac:dyDescent="0.2">
      <c r="A22" s="37" t="s">
        <v>24</v>
      </c>
      <c r="B22" s="38">
        <v>182</v>
      </c>
      <c r="C22" s="39" t="s">
        <v>158</v>
      </c>
      <c r="D22" s="39" t="s">
        <v>142</v>
      </c>
      <c r="E22" s="39" t="s">
        <v>122</v>
      </c>
      <c r="F22" s="39" t="s">
        <v>12</v>
      </c>
      <c r="G22" s="39" t="s">
        <v>122</v>
      </c>
      <c r="H22" s="39" t="s">
        <v>13</v>
      </c>
      <c r="I22" s="40" t="s">
        <v>15</v>
      </c>
      <c r="J22" s="93">
        <f>J23+J29</f>
        <v>10304805.49</v>
      </c>
      <c r="K22" s="41">
        <f>K23+K29</f>
        <v>-2050690</v>
      </c>
      <c r="L22" s="50">
        <f>K22+J22</f>
        <v>8254115.4900000002</v>
      </c>
    </row>
    <row r="23" spans="1:12" ht="24" x14ac:dyDescent="0.2">
      <c r="A23" s="37" t="s">
        <v>587</v>
      </c>
      <c r="B23" s="38">
        <v>182</v>
      </c>
      <c r="C23" s="39" t="s">
        <v>158</v>
      </c>
      <c r="D23" s="39" t="s">
        <v>142</v>
      </c>
      <c r="E23" s="39" t="s">
        <v>123</v>
      </c>
      <c r="F23" s="39" t="s">
        <v>12</v>
      </c>
      <c r="G23" s="39" t="s">
        <v>122</v>
      </c>
      <c r="H23" s="39" t="s">
        <v>13</v>
      </c>
      <c r="I23" s="40" t="s">
        <v>15</v>
      </c>
      <c r="J23" s="93">
        <f>J24</f>
        <v>10300000</v>
      </c>
      <c r="K23" s="41">
        <f>K24+K26</f>
        <v>-2051000</v>
      </c>
      <c r="L23" s="50">
        <f t="shared" si="1"/>
        <v>8249000</v>
      </c>
    </row>
    <row r="24" spans="1:12" ht="36" x14ac:dyDescent="0.2">
      <c r="A24" s="37" t="s">
        <v>25</v>
      </c>
      <c r="B24" s="38">
        <v>182</v>
      </c>
      <c r="C24" s="39" t="s">
        <v>158</v>
      </c>
      <c r="D24" s="39" t="s">
        <v>142</v>
      </c>
      <c r="E24" s="39" t="s">
        <v>123</v>
      </c>
      <c r="F24" s="39" t="s">
        <v>17</v>
      </c>
      <c r="G24" s="39" t="s">
        <v>123</v>
      </c>
      <c r="H24" s="39" t="s">
        <v>13</v>
      </c>
      <c r="I24" s="40" t="s">
        <v>15</v>
      </c>
      <c r="J24" s="93">
        <f>J25+J27+J28</f>
        <v>10300000</v>
      </c>
      <c r="K24" s="93">
        <f>K25+K27+K28</f>
        <v>-2051000</v>
      </c>
      <c r="L24" s="50">
        <f t="shared" si="1"/>
        <v>8249000</v>
      </c>
    </row>
    <row r="25" spans="1:12" ht="36" x14ac:dyDescent="0.2">
      <c r="A25" s="37" t="s">
        <v>355</v>
      </c>
      <c r="B25" s="38" t="s">
        <v>271</v>
      </c>
      <c r="C25" s="39" t="s">
        <v>158</v>
      </c>
      <c r="D25" s="39" t="s">
        <v>142</v>
      </c>
      <c r="E25" s="39" t="s">
        <v>123</v>
      </c>
      <c r="F25" s="39" t="s">
        <v>274</v>
      </c>
      <c r="G25" s="39" t="s">
        <v>123</v>
      </c>
      <c r="H25" s="39" t="s">
        <v>13</v>
      </c>
      <c r="I25" s="40" t="s">
        <v>15</v>
      </c>
      <c r="J25" s="93">
        <v>8300000</v>
      </c>
      <c r="K25" s="50">
        <f t="shared" ref="K25:K38" si="3">L25-J25</f>
        <v>-900000</v>
      </c>
      <c r="L25" s="50">
        <v>7400000</v>
      </c>
    </row>
    <row r="26" spans="1:12" ht="36" hidden="1" x14ac:dyDescent="0.2">
      <c r="A26" s="37" t="s">
        <v>26</v>
      </c>
      <c r="B26" s="38">
        <v>182</v>
      </c>
      <c r="C26" s="39" t="s">
        <v>158</v>
      </c>
      <c r="D26" s="39" t="s">
        <v>142</v>
      </c>
      <c r="E26" s="39" t="s">
        <v>123</v>
      </c>
      <c r="F26" s="39" t="s">
        <v>27</v>
      </c>
      <c r="G26" s="39" t="s">
        <v>123</v>
      </c>
      <c r="H26" s="39" t="s">
        <v>13</v>
      </c>
      <c r="I26" s="40" t="s">
        <v>15</v>
      </c>
      <c r="J26" s="93">
        <v>0</v>
      </c>
      <c r="K26" s="50">
        <v>0</v>
      </c>
      <c r="L26" s="50">
        <v>0</v>
      </c>
    </row>
    <row r="27" spans="1:12" ht="36" x14ac:dyDescent="0.2">
      <c r="A27" s="37" t="s">
        <v>333</v>
      </c>
      <c r="B27" s="38" t="s">
        <v>271</v>
      </c>
      <c r="C27" s="39" t="s">
        <v>158</v>
      </c>
      <c r="D27" s="39" t="s">
        <v>142</v>
      </c>
      <c r="E27" s="39" t="s">
        <v>123</v>
      </c>
      <c r="F27" s="39" t="s">
        <v>19</v>
      </c>
      <c r="G27" s="39" t="s">
        <v>123</v>
      </c>
      <c r="H27" s="39" t="s">
        <v>13</v>
      </c>
      <c r="I27" s="40" t="s">
        <v>15</v>
      </c>
      <c r="J27" s="93">
        <v>1800000</v>
      </c>
      <c r="K27" s="50">
        <f t="shared" si="3"/>
        <v>-1089000</v>
      </c>
      <c r="L27" s="50">
        <v>711000</v>
      </c>
    </row>
    <row r="28" spans="1:12" ht="24" x14ac:dyDescent="0.2">
      <c r="A28" s="37" t="s">
        <v>275</v>
      </c>
      <c r="B28" s="38">
        <v>182</v>
      </c>
      <c r="C28" s="39" t="s">
        <v>158</v>
      </c>
      <c r="D28" s="39" t="s">
        <v>142</v>
      </c>
      <c r="E28" s="39" t="s">
        <v>123</v>
      </c>
      <c r="F28" s="39" t="s">
        <v>23</v>
      </c>
      <c r="G28" s="39" t="s">
        <v>123</v>
      </c>
      <c r="H28" s="39" t="s">
        <v>13</v>
      </c>
      <c r="I28" s="40" t="s">
        <v>15</v>
      </c>
      <c r="J28" s="93">
        <v>200000</v>
      </c>
      <c r="K28" s="50">
        <f t="shared" si="3"/>
        <v>-62000</v>
      </c>
      <c r="L28" s="50">
        <v>138000</v>
      </c>
    </row>
    <row r="29" spans="1:12" x14ac:dyDescent="0.2">
      <c r="A29" s="37" t="s">
        <v>28</v>
      </c>
      <c r="B29" s="38">
        <v>182</v>
      </c>
      <c r="C29" s="39" t="s">
        <v>158</v>
      </c>
      <c r="D29" s="39" t="s">
        <v>142</v>
      </c>
      <c r="E29" s="39" t="s">
        <v>124</v>
      </c>
      <c r="F29" s="39" t="s">
        <v>12</v>
      </c>
      <c r="G29" s="39" t="s">
        <v>123</v>
      </c>
      <c r="H29" s="39" t="s">
        <v>13</v>
      </c>
      <c r="I29" s="40" t="s">
        <v>15</v>
      </c>
      <c r="J29" s="77">
        <f>J30</f>
        <v>4805.49</v>
      </c>
      <c r="K29" s="77">
        <f>K30</f>
        <v>310</v>
      </c>
      <c r="L29" s="50">
        <f t="shared" si="1"/>
        <v>5115.49</v>
      </c>
    </row>
    <row r="30" spans="1:12" x14ac:dyDescent="0.2">
      <c r="A30" s="37" t="s">
        <v>28</v>
      </c>
      <c r="B30" s="38">
        <v>182</v>
      </c>
      <c r="C30" s="39" t="s">
        <v>158</v>
      </c>
      <c r="D30" s="39" t="s">
        <v>142</v>
      </c>
      <c r="E30" s="39" t="s">
        <v>124</v>
      </c>
      <c r="F30" s="39" t="s">
        <v>17</v>
      </c>
      <c r="G30" s="39" t="s">
        <v>123</v>
      </c>
      <c r="H30" s="39" t="s">
        <v>13</v>
      </c>
      <c r="I30" s="40" t="s">
        <v>15</v>
      </c>
      <c r="J30" s="93">
        <v>4805.49</v>
      </c>
      <c r="K30" s="50">
        <f t="shared" si="3"/>
        <v>310</v>
      </c>
      <c r="L30" s="50">
        <v>5115.49</v>
      </c>
    </row>
    <row r="31" spans="1:12" x14ac:dyDescent="0.2">
      <c r="A31" s="37" t="s">
        <v>29</v>
      </c>
      <c r="B31" s="38">
        <v>182</v>
      </c>
      <c r="C31" s="39" t="s">
        <v>158</v>
      </c>
      <c r="D31" s="39" t="s">
        <v>125</v>
      </c>
      <c r="E31" s="39" t="s">
        <v>122</v>
      </c>
      <c r="F31" s="39" t="s">
        <v>12</v>
      </c>
      <c r="G31" s="39" t="s">
        <v>122</v>
      </c>
      <c r="H31" s="39" t="s">
        <v>13</v>
      </c>
      <c r="I31" s="40" t="s">
        <v>15</v>
      </c>
      <c r="J31" s="93">
        <f>J32+J34+J33</f>
        <v>20500000</v>
      </c>
      <c r="K31" s="41">
        <f>K32+K34+K33</f>
        <v>-8855520</v>
      </c>
      <c r="L31" s="50">
        <f t="shared" si="1"/>
        <v>11644480</v>
      </c>
    </row>
    <row r="32" spans="1:12" ht="48" x14ac:dyDescent="0.2">
      <c r="A32" s="37" t="s">
        <v>334</v>
      </c>
      <c r="B32" s="38">
        <v>182</v>
      </c>
      <c r="C32" s="39" t="s">
        <v>158</v>
      </c>
      <c r="D32" s="39" t="s">
        <v>125</v>
      </c>
      <c r="E32" s="39" t="s">
        <v>123</v>
      </c>
      <c r="F32" s="39" t="s">
        <v>20</v>
      </c>
      <c r="G32" s="39" t="s">
        <v>213</v>
      </c>
      <c r="H32" s="39" t="s">
        <v>13</v>
      </c>
      <c r="I32" s="40" t="s">
        <v>15</v>
      </c>
      <c r="J32" s="93">
        <v>1500000</v>
      </c>
      <c r="K32" s="50">
        <f t="shared" si="3"/>
        <v>-953300</v>
      </c>
      <c r="L32" s="50">
        <v>546700</v>
      </c>
    </row>
    <row r="33" spans="1:12" hidden="1" x14ac:dyDescent="0.2">
      <c r="A33" s="37" t="s">
        <v>588</v>
      </c>
      <c r="B33" s="38">
        <v>182</v>
      </c>
      <c r="C33" s="39" t="s">
        <v>158</v>
      </c>
      <c r="D33" s="39" t="s">
        <v>125</v>
      </c>
      <c r="E33" s="39" t="s">
        <v>160</v>
      </c>
      <c r="F33" s="39" t="s">
        <v>30</v>
      </c>
      <c r="G33" s="39" t="s">
        <v>121</v>
      </c>
      <c r="H33" s="39" t="s">
        <v>13</v>
      </c>
      <c r="I33" s="40" t="s">
        <v>15</v>
      </c>
      <c r="J33" s="93"/>
      <c r="K33" s="50">
        <f t="shared" si="3"/>
        <v>0</v>
      </c>
      <c r="L33" s="50"/>
    </row>
    <row r="34" spans="1:12" x14ac:dyDescent="0.2">
      <c r="A34" s="37" t="s">
        <v>347</v>
      </c>
      <c r="B34" s="38">
        <v>182</v>
      </c>
      <c r="C34" s="39" t="s">
        <v>158</v>
      </c>
      <c r="D34" s="39" t="s">
        <v>125</v>
      </c>
      <c r="E34" s="39" t="s">
        <v>125</v>
      </c>
      <c r="F34" s="39" t="s">
        <v>12</v>
      </c>
      <c r="G34" s="39" t="s">
        <v>122</v>
      </c>
      <c r="H34" s="39" t="s">
        <v>13</v>
      </c>
      <c r="I34" s="40" t="s">
        <v>15</v>
      </c>
      <c r="J34" s="41">
        <f>J35+J36</f>
        <v>19000000</v>
      </c>
      <c r="K34" s="41">
        <f>K35+K36</f>
        <v>-7902220</v>
      </c>
      <c r="L34" s="50">
        <f>K34+J34</f>
        <v>11097780</v>
      </c>
    </row>
    <row r="35" spans="1:12" ht="36" x14ac:dyDescent="0.2">
      <c r="A35" s="37" t="s">
        <v>348</v>
      </c>
      <c r="B35" s="38">
        <v>182</v>
      </c>
      <c r="C35" s="39" t="s">
        <v>158</v>
      </c>
      <c r="D35" s="39" t="s">
        <v>125</v>
      </c>
      <c r="E35" s="39" t="s">
        <v>125</v>
      </c>
      <c r="F35" s="39" t="s">
        <v>349</v>
      </c>
      <c r="G35" s="39" t="s">
        <v>213</v>
      </c>
      <c r="H35" s="39" t="s">
        <v>13</v>
      </c>
      <c r="I35" s="40" t="s">
        <v>15</v>
      </c>
      <c r="J35" s="93">
        <v>13000000</v>
      </c>
      <c r="K35" s="50">
        <f t="shared" si="3"/>
        <v>-3773750</v>
      </c>
      <c r="L35" s="50">
        <v>9226250</v>
      </c>
    </row>
    <row r="36" spans="1:12" ht="36" x14ac:dyDescent="0.2">
      <c r="A36" s="37" t="s">
        <v>350</v>
      </c>
      <c r="B36" s="38">
        <v>182</v>
      </c>
      <c r="C36" s="39" t="s">
        <v>158</v>
      </c>
      <c r="D36" s="39" t="s">
        <v>125</v>
      </c>
      <c r="E36" s="39" t="s">
        <v>125</v>
      </c>
      <c r="F36" s="39" t="s">
        <v>351</v>
      </c>
      <c r="G36" s="39" t="s">
        <v>213</v>
      </c>
      <c r="H36" s="39" t="s">
        <v>13</v>
      </c>
      <c r="I36" s="40" t="s">
        <v>15</v>
      </c>
      <c r="J36" s="93">
        <v>6000000</v>
      </c>
      <c r="K36" s="50">
        <f t="shared" si="3"/>
        <v>-4128470</v>
      </c>
      <c r="L36" s="50">
        <v>1871530</v>
      </c>
    </row>
    <row r="37" spans="1:12" x14ac:dyDescent="0.2">
      <c r="A37" s="37" t="s">
        <v>31</v>
      </c>
      <c r="B37" s="38" t="s">
        <v>157</v>
      </c>
      <c r="C37" s="39" t="s">
        <v>158</v>
      </c>
      <c r="D37" s="39" t="s">
        <v>126</v>
      </c>
      <c r="E37" s="39" t="s">
        <v>122</v>
      </c>
      <c r="F37" s="39" t="s">
        <v>12</v>
      </c>
      <c r="G37" s="39" t="s">
        <v>122</v>
      </c>
      <c r="H37" s="39" t="s">
        <v>13</v>
      </c>
      <c r="I37" s="40" t="s">
        <v>15</v>
      </c>
      <c r="J37" s="93">
        <f>J38</f>
        <v>30000</v>
      </c>
      <c r="K37" s="41">
        <f>K38</f>
        <v>7330</v>
      </c>
      <c r="L37" s="50">
        <f t="shared" si="1"/>
        <v>37330</v>
      </c>
    </row>
    <row r="38" spans="1:12" ht="84" x14ac:dyDescent="0.2">
      <c r="A38" s="37" t="s">
        <v>32</v>
      </c>
      <c r="B38" s="38" t="s">
        <v>157</v>
      </c>
      <c r="C38" s="39" t="s">
        <v>158</v>
      </c>
      <c r="D38" s="39" t="s">
        <v>126</v>
      </c>
      <c r="E38" s="39" t="s">
        <v>160</v>
      </c>
      <c r="F38" s="39" t="s">
        <v>27</v>
      </c>
      <c r="G38" s="39" t="s">
        <v>123</v>
      </c>
      <c r="H38" s="39" t="s">
        <v>13</v>
      </c>
      <c r="I38" s="40" t="s">
        <v>15</v>
      </c>
      <c r="J38" s="93">
        <v>30000</v>
      </c>
      <c r="K38" s="50">
        <f t="shared" si="3"/>
        <v>7330</v>
      </c>
      <c r="L38" s="50">
        <v>37330</v>
      </c>
    </row>
    <row r="39" spans="1:12" ht="36" hidden="1" x14ac:dyDescent="0.2">
      <c r="A39" s="37" t="s">
        <v>33</v>
      </c>
      <c r="B39" s="38">
        <v>182</v>
      </c>
      <c r="C39" s="39" t="s">
        <v>158</v>
      </c>
      <c r="D39" s="39" t="s">
        <v>161</v>
      </c>
      <c r="E39" s="39" t="s">
        <v>122</v>
      </c>
      <c r="F39" s="39" t="s">
        <v>12</v>
      </c>
      <c r="G39" s="39" t="s">
        <v>122</v>
      </c>
      <c r="H39" s="39" t="s">
        <v>13</v>
      </c>
      <c r="I39" s="40" t="s">
        <v>15</v>
      </c>
      <c r="J39" s="93">
        <f>J40</f>
        <v>0</v>
      </c>
      <c r="K39" s="41">
        <f>K40</f>
        <v>0</v>
      </c>
      <c r="L39" s="50">
        <f t="shared" si="1"/>
        <v>0</v>
      </c>
    </row>
    <row r="40" spans="1:12" hidden="1" x14ac:dyDescent="0.2">
      <c r="A40" s="37" t="s">
        <v>34</v>
      </c>
      <c r="B40" s="38">
        <v>182</v>
      </c>
      <c r="C40" s="39" t="s">
        <v>158</v>
      </c>
      <c r="D40" s="39" t="s">
        <v>161</v>
      </c>
      <c r="E40" s="39" t="s">
        <v>160</v>
      </c>
      <c r="F40" s="39" t="s">
        <v>12</v>
      </c>
      <c r="G40" s="39" t="s">
        <v>141</v>
      </c>
      <c r="H40" s="39" t="s">
        <v>13</v>
      </c>
      <c r="I40" s="40" t="s">
        <v>15</v>
      </c>
      <c r="J40" s="93">
        <f>J41</f>
        <v>0</v>
      </c>
      <c r="K40" s="41">
        <f>K41</f>
        <v>0</v>
      </c>
      <c r="L40" s="50">
        <f t="shared" si="1"/>
        <v>0</v>
      </c>
    </row>
    <row r="41" spans="1:12" ht="24" hidden="1" x14ac:dyDescent="0.2">
      <c r="A41" s="37" t="s">
        <v>35</v>
      </c>
      <c r="B41" s="38">
        <v>182</v>
      </c>
      <c r="C41" s="39" t="s">
        <v>158</v>
      </c>
      <c r="D41" s="39" t="s">
        <v>161</v>
      </c>
      <c r="E41" s="39" t="s">
        <v>160</v>
      </c>
      <c r="F41" s="39" t="s">
        <v>237</v>
      </c>
      <c r="G41" s="39" t="s">
        <v>141</v>
      </c>
      <c r="H41" s="39" t="s">
        <v>13</v>
      </c>
      <c r="I41" s="40" t="s">
        <v>15</v>
      </c>
      <c r="J41" s="93">
        <v>0</v>
      </c>
      <c r="K41" s="50">
        <f t="shared" ref="K41:K43" si="4">L41-J41</f>
        <v>0</v>
      </c>
      <c r="L41" s="50"/>
    </row>
    <row r="42" spans="1:12" ht="36" hidden="1" x14ac:dyDescent="0.2">
      <c r="A42" s="37" t="s">
        <v>36</v>
      </c>
      <c r="B42" s="38">
        <v>182</v>
      </c>
      <c r="C42" s="39" t="s">
        <v>158</v>
      </c>
      <c r="D42" s="39" t="s">
        <v>161</v>
      </c>
      <c r="E42" s="39" t="s">
        <v>160</v>
      </c>
      <c r="F42" s="39" t="s">
        <v>23</v>
      </c>
      <c r="G42" s="39" t="s">
        <v>141</v>
      </c>
      <c r="H42" s="39" t="s">
        <v>37</v>
      </c>
      <c r="I42" s="40" t="s">
        <v>15</v>
      </c>
      <c r="J42" s="93">
        <v>0</v>
      </c>
      <c r="K42" s="50">
        <f t="shared" si="4"/>
        <v>0</v>
      </c>
      <c r="L42" s="50"/>
    </row>
    <row r="43" spans="1:12" hidden="1" x14ac:dyDescent="0.2">
      <c r="A43" s="37" t="s">
        <v>38</v>
      </c>
      <c r="B43" s="38">
        <v>182</v>
      </c>
      <c r="C43" s="39" t="s">
        <v>158</v>
      </c>
      <c r="D43" s="39" t="s">
        <v>161</v>
      </c>
      <c r="E43" s="39" t="s">
        <v>160</v>
      </c>
      <c r="F43" s="39" t="s">
        <v>23</v>
      </c>
      <c r="G43" s="39" t="s">
        <v>141</v>
      </c>
      <c r="H43" s="39" t="s">
        <v>39</v>
      </c>
      <c r="I43" s="40" t="s">
        <v>15</v>
      </c>
      <c r="J43" s="93">
        <v>0</v>
      </c>
      <c r="K43" s="50">
        <f t="shared" si="4"/>
        <v>0</v>
      </c>
      <c r="L43" s="50"/>
    </row>
    <row r="44" spans="1:12" ht="48" x14ac:dyDescent="0.2">
      <c r="A44" s="37" t="s">
        <v>40</v>
      </c>
      <c r="B44" s="38" t="s">
        <v>12</v>
      </c>
      <c r="C44" s="39" t="s">
        <v>158</v>
      </c>
      <c r="D44" s="39" t="s">
        <v>162</v>
      </c>
      <c r="E44" s="39" t="s">
        <v>122</v>
      </c>
      <c r="F44" s="39" t="s">
        <v>12</v>
      </c>
      <c r="G44" s="39" t="s">
        <v>122</v>
      </c>
      <c r="H44" s="39" t="s">
        <v>13</v>
      </c>
      <c r="I44" s="40" t="s">
        <v>41</v>
      </c>
      <c r="J44" s="93">
        <f>J45+J52</f>
        <v>3200000</v>
      </c>
      <c r="K44" s="93">
        <f>K45+K52+K51</f>
        <v>524874.48</v>
      </c>
      <c r="L44" s="50">
        <f t="shared" si="1"/>
        <v>3724874.48</v>
      </c>
    </row>
    <row r="45" spans="1:12" ht="96" x14ac:dyDescent="0.2">
      <c r="A45" s="37" t="s">
        <v>42</v>
      </c>
      <c r="B45" s="38" t="s">
        <v>12</v>
      </c>
      <c r="C45" s="39" t="s">
        <v>158</v>
      </c>
      <c r="D45" s="39" t="s">
        <v>162</v>
      </c>
      <c r="E45" s="39" t="s">
        <v>142</v>
      </c>
      <c r="F45" s="39" t="s">
        <v>12</v>
      </c>
      <c r="G45" s="39" t="s">
        <v>122</v>
      </c>
      <c r="H45" s="39" t="s">
        <v>13</v>
      </c>
      <c r="I45" s="40" t="s">
        <v>41</v>
      </c>
      <c r="J45" s="93">
        <f>J46+J49+J50+J47+J48</f>
        <v>2200000</v>
      </c>
      <c r="K45" s="93">
        <f>K46+K49+K50+K47+K48</f>
        <v>611836.27</v>
      </c>
      <c r="L45" s="50">
        <f t="shared" si="1"/>
        <v>2811836.27</v>
      </c>
    </row>
    <row r="46" spans="1:12" ht="84" x14ac:dyDescent="0.2">
      <c r="A46" s="37" t="s">
        <v>345</v>
      </c>
      <c r="B46" s="38" t="s">
        <v>8</v>
      </c>
      <c r="C46" s="39" t="s">
        <v>158</v>
      </c>
      <c r="D46" s="39" t="s">
        <v>162</v>
      </c>
      <c r="E46" s="39" t="s">
        <v>142</v>
      </c>
      <c r="F46" s="39" t="s">
        <v>159</v>
      </c>
      <c r="G46" s="39" t="s">
        <v>213</v>
      </c>
      <c r="H46" s="39" t="s">
        <v>13</v>
      </c>
      <c r="I46" s="40" t="s">
        <v>41</v>
      </c>
      <c r="J46" s="93">
        <v>300000</v>
      </c>
      <c r="K46" s="50">
        <f t="shared" ref="K46:K51" si="5">L46-J46</f>
        <v>0</v>
      </c>
      <c r="L46" s="50">
        <v>300000</v>
      </c>
    </row>
    <row r="47" spans="1:12" ht="84" x14ac:dyDescent="0.2">
      <c r="A47" s="37" t="s">
        <v>345</v>
      </c>
      <c r="B47" s="38" t="s">
        <v>157</v>
      </c>
      <c r="C47" s="39" t="s">
        <v>158</v>
      </c>
      <c r="D47" s="39" t="s">
        <v>162</v>
      </c>
      <c r="E47" s="39" t="s">
        <v>142</v>
      </c>
      <c r="F47" s="39" t="s">
        <v>159</v>
      </c>
      <c r="G47" s="39" t="s">
        <v>213</v>
      </c>
      <c r="H47" s="39" t="s">
        <v>13</v>
      </c>
      <c r="I47" s="40" t="s">
        <v>41</v>
      </c>
      <c r="J47" s="93">
        <v>0</v>
      </c>
      <c r="K47" s="50">
        <f t="shared" si="5"/>
        <v>19500</v>
      </c>
      <c r="L47" s="50">
        <v>19500</v>
      </c>
    </row>
    <row r="48" spans="1:12" ht="78.75" x14ac:dyDescent="0.2">
      <c r="A48" s="251" t="s">
        <v>596</v>
      </c>
      <c r="B48" s="38" t="s">
        <v>157</v>
      </c>
      <c r="C48" s="39" t="s">
        <v>158</v>
      </c>
      <c r="D48" s="39" t="s">
        <v>162</v>
      </c>
      <c r="E48" s="39" t="s">
        <v>142</v>
      </c>
      <c r="F48" s="39" t="s">
        <v>597</v>
      </c>
      <c r="G48" s="39" t="s">
        <v>213</v>
      </c>
      <c r="H48" s="39" t="s">
        <v>13</v>
      </c>
      <c r="I48" s="40" t="s">
        <v>41</v>
      </c>
      <c r="J48" s="93">
        <v>0</v>
      </c>
      <c r="K48" s="50">
        <f t="shared" si="5"/>
        <v>706142.27</v>
      </c>
      <c r="L48" s="50">
        <v>706142.27</v>
      </c>
    </row>
    <row r="49" spans="1:12" ht="60.75" thickBot="1" x14ac:dyDescent="0.25">
      <c r="A49" s="37" t="s">
        <v>43</v>
      </c>
      <c r="B49" s="38" t="s">
        <v>157</v>
      </c>
      <c r="C49" s="47" t="s">
        <v>158</v>
      </c>
      <c r="D49" s="39" t="s">
        <v>162</v>
      </c>
      <c r="E49" s="39" t="s">
        <v>142</v>
      </c>
      <c r="F49" s="39" t="s">
        <v>44</v>
      </c>
      <c r="G49" s="39" t="s">
        <v>213</v>
      </c>
      <c r="H49" s="39" t="s">
        <v>13</v>
      </c>
      <c r="I49" s="40" t="s">
        <v>41</v>
      </c>
      <c r="J49" s="93">
        <v>0</v>
      </c>
      <c r="K49" s="50">
        <f t="shared" si="5"/>
        <v>-206</v>
      </c>
      <c r="L49" s="50">
        <v>-206</v>
      </c>
    </row>
    <row r="50" spans="1:12" ht="36" x14ac:dyDescent="0.2">
      <c r="A50" s="135" t="s">
        <v>340</v>
      </c>
      <c r="B50" s="38" t="s">
        <v>157</v>
      </c>
      <c r="C50" s="47" t="s">
        <v>158</v>
      </c>
      <c r="D50" s="39" t="s">
        <v>162</v>
      </c>
      <c r="E50" s="39" t="s">
        <v>142</v>
      </c>
      <c r="F50" s="39" t="s">
        <v>352</v>
      </c>
      <c r="G50" s="39" t="s">
        <v>213</v>
      </c>
      <c r="H50" s="39" t="s">
        <v>13</v>
      </c>
      <c r="I50" s="40" t="s">
        <v>41</v>
      </c>
      <c r="J50" s="93">
        <v>1900000</v>
      </c>
      <c r="K50" s="50">
        <f t="shared" si="5"/>
        <v>-113600</v>
      </c>
      <c r="L50" s="50">
        <v>1786400</v>
      </c>
    </row>
    <row r="51" spans="1:12" ht="60" x14ac:dyDescent="0.2">
      <c r="A51" s="250" t="s">
        <v>595</v>
      </c>
      <c r="B51" s="38" t="s">
        <v>157</v>
      </c>
      <c r="C51" s="47" t="s">
        <v>158</v>
      </c>
      <c r="D51" s="39" t="s">
        <v>162</v>
      </c>
      <c r="E51" s="39" t="s">
        <v>166</v>
      </c>
      <c r="F51" s="39" t="s">
        <v>1</v>
      </c>
      <c r="G51" s="39" t="s">
        <v>213</v>
      </c>
      <c r="H51" s="39" t="s">
        <v>13</v>
      </c>
      <c r="I51" s="40" t="s">
        <v>41</v>
      </c>
      <c r="J51" s="93">
        <v>0</v>
      </c>
      <c r="K51" s="50">
        <f t="shared" si="5"/>
        <v>3338.21</v>
      </c>
      <c r="L51" s="50">
        <v>3338.21</v>
      </c>
    </row>
    <row r="52" spans="1:12" ht="96" x14ac:dyDescent="0.2">
      <c r="A52" s="37" t="s">
        <v>322</v>
      </c>
      <c r="B52" s="38" t="s">
        <v>157</v>
      </c>
      <c r="C52" s="39" t="s">
        <v>158</v>
      </c>
      <c r="D52" s="39" t="s">
        <v>162</v>
      </c>
      <c r="E52" s="39" t="s">
        <v>161</v>
      </c>
      <c r="F52" s="39" t="s">
        <v>12</v>
      </c>
      <c r="G52" s="39" t="s">
        <v>213</v>
      </c>
      <c r="H52" s="39" t="s">
        <v>13</v>
      </c>
      <c r="I52" s="40" t="s">
        <v>41</v>
      </c>
      <c r="J52" s="93">
        <f>J53</f>
        <v>1000000</v>
      </c>
      <c r="K52" s="41">
        <f>K53</f>
        <v>-90300</v>
      </c>
      <c r="L52" s="50">
        <f>K52+J52</f>
        <v>909700</v>
      </c>
    </row>
    <row r="53" spans="1:12" ht="72" x14ac:dyDescent="0.2">
      <c r="A53" s="42" t="s">
        <v>323</v>
      </c>
      <c r="B53" s="43" t="s">
        <v>157</v>
      </c>
      <c r="C53" s="44" t="s">
        <v>158</v>
      </c>
      <c r="D53" s="44" t="s">
        <v>162</v>
      </c>
      <c r="E53" s="44" t="s">
        <v>161</v>
      </c>
      <c r="F53" s="44" t="s">
        <v>238</v>
      </c>
      <c r="G53" s="44" t="s">
        <v>213</v>
      </c>
      <c r="H53" s="44" t="s">
        <v>13</v>
      </c>
      <c r="I53" s="45" t="s">
        <v>41</v>
      </c>
      <c r="J53" s="93">
        <v>1000000</v>
      </c>
      <c r="K53" s="50">
        <f t="shared" ref="K53:K59" si="6">L53-J53</f>
        <v>-90300</v>
      </c>
      <c r="L53" s="50">
        <v>909700</v>
      </c>
    </row>
    <row r="54" spans="1:12" ht="24" x14ac:dyDescent="0.2">
      <c r="A54" s="37" t="s">
        <v>45</v>
      </c>
      <c r="B54" s="38" t="s">
        <v>157</v>
      </c>
      <c r="C54" s="39" t="s">
        <v>158</v>
      </c>
      <c r="D54" s="39" t="s">
        <v>213</v>
      </c>
      <c r="E54" s="39" t="s">
        <v>122</v>
      </c>
      <c r="F54" s="39" t="s">
        <v>12</v>
      </c>
      <c r="G54" s="39" t="s">
        <v>122</v>
      </c>
      <c r="H54" s="39" t="s">
        <v>13</v>
      </c>
      <c r="I54" s="40" t="s">
        <v>46</v>
      </c>
      <c r="J54" s="93">
        <f>J55+J56+J57</f>
        <v>139860</v>
      </c>
      <c r="K54" s="93">
        <f>K55+K56+K57</f>
        <v>32992</v>
      </c>
      <c r="L54" s="50">
        <f t="shared" si="1"/>
        <v>172852</v>
      </c>
    </row>
    <row r="55" spans="1:12" ht="48" x14ac:dyDescent="0.2">
      <c r="A55" s="37" t="s">
        <v>341</v>
      </c>
      <c r="B55" s="38" t="s">
        <v>157</v>
      </c>
      <c r="C55" s="39" t="s">
        <v>158</v>
      </c>
      <c r="D55" s="39" t="s">
        <v>213</v>
      </c>
      <c r="E55" s="39" t="s">
        <v>123</v>
      </c>
      <c r="F55" s="39" t="s">
        <v>353</v>
      </c>
      <c r="G55" s="39" t="s">
        <v>213</v>
      </c>
      <c r="H55" s="39" t="s">
        <v>13</v>
      </c>
      <c r="I55" s="40" t="s">
        <v>46</v>
      </c>
      <c r="J55" s="93">
        <v>57360</v>
      </c>
      <c r="K55" s="50">
        <f t="shared" si="6"/>
        <v>70202</v>
      </c>
      <c r="L55" s="50">
        <v>127562</v>
      </c>
    </row>
    <row r="56" spans="1:12" ht="24" x14ac:dyDescent="0.2">
      <c r="A56" s="37" t="s">
        <v>324</v>
      </c>
      <c r="B56" s="38" t="s">
        <v>157</v>
      </c>
      <c r="C56" s="39" t="s">
        <v>158</v>
      </c>
      <c r="D56" s="39" t="s">
        <v>213</v>
      </c>
      <c r="E56" s="39" t="s">
        <v>123</v>
      </c>
      <c r="F56" s="39" t="s">
        <v>239</v>
      </c>
      <c r="G56" s="39" t="s">
        <v>213</v>
      </c>
      <c r="H56" s="39" t="s">
        <v>13</v>
      </c>
      <c r="I56" s="40" t="s">
        <v>46</v>
      </c>
      <c r="J56" s="93">
        <v>80000</v>
      </c>
      <c r="K56" s="50">
        <f t="shared" si="6"/>
        <v>-44710</v>
      </c>
      <c r="L56" s="50">
        <v>35290</v>
      </c>
    </row>
    <row r="57" spans="1:12" ht="24" x14ac:dyDescent="0.2">
      <c r="A57" s="37" t="s">
        <v>281</v>
      </c>
      <c r="B57" s="38" t="s">
        <v>157</v>
      </c>
      <c r="C57" s="39" t="s">
        <v>158</v>
      </c>
      <c r="D57" s="39" t="s">
        <v>213</v>
      </c>
      <c r="E57" s="39" t="s">
        <v>121</v>
      </c>
      <c r="F57" s="39" t="s">
        <v>239</v>
      </c>
      <c r="G57" s="39" t="s">
        <v>213</v>
      </c>
      <c r="H57" s="39" t="s">
        <v>13</v>
      </c>
      <c r="I57" s="40" t="s">
        <v>46</v>
      </c>
      <c r="J57" s="93">
        <v>2500</v>
      </c>
      <c r="K57" s="50">
        <f t="shared" si="6"/>
        <v>7500</v>
      </c>
      <c r="L57" s="50">
        <v>10000</v>
      </c>
    </row>
    <row r="58" spans="1:12" ht="24" x14ac:dyDescent="0.2">
      <c r="A58" s="37" t="s">
        <v>47</v>
      </c>
      <c r="B58" s="38" t="s">
        <v>12</v>
      </c>
      <c r="C58" s="39" t="s">
        <v>158</v>
      </c>
      <c r="D58" s="39" t="s">
        <v>163</v>
      </c>
      <c r="E58" s="39" t="s">
        <v>122</v>
      </c>
      <c r="F58" s="39" t="s">
        <v>12</v>
      </c>
      <c r="G58" s="39" t="s">
        <v>122</v>
      </c>
      <c r="H58" s="39" t="s">
        <v>13</v>
      </c>
      <c r="I58" s="40" t="s">
        <v>12</v>
      </c>
      <c r="J58" s="93">
        <f>J60+J59</f>
        <v>7509406.7000000002</v>
      </c>
      <c r="K58" s="41">
        <f>K59+K60</f>
        <v>-2952059</v>
      </c>
      <c r="L58" s="50">
        <f t="shared" si="1"/>
        <v>4557347.7</v>
      </c>
    </row>
    <row r="59" spans="1:12" ht="108" x14ac:dyDescent="0.2">
      <c r="A59" s="37" t="s">
        <v>325</v>
      </c>
      <c r="B59" s="38" t="s">
        <v>157</v>
      </c>
      <c r="C59" s="39" t="s">
        <v>158</v>
      </c>
      <c r="D59" s="39" t="s">
        <v>163</v>
      </c>
      <c r="E59" s="39" t="s">
        <v>121</v>
      </c>
      <c r="F59" s="39" t="s">
        <v>237</v>
      </c>
      <c r="G59" s="39" t="s">
        <v>213</v>
      </c>
      <c r="H59" s="39" t="s">
        <v>13</v>
      </c>
      <c r="I59" s="40" t="s">
        <v>48</v>
      </c>
      <c r="J59" s="93">
        <v>3446409</v>
      </c>
      <c r="K59" s="50">
        <f t="shared" si="6"/>
        <v>-2446409</v>
      </c>
      <c r="L59" s="50">
        <v>1000000</v>
      </c>
    </row>
    <row r="60" spans="1:12" ht="48" x14ac:dyDescent="0.2">
      <c r="A60" s="37" t="s">
        <v>589</v>
      </c>
      <c r="B60" s="38" t="s">
        <v>12</v>
      </c>
      <c r="C60" s="39" t="s">
        <v>158</v>
      </c>
      <c r="D60" s="39" t="s">
        <v>163</v>
      </c>
      <c r="E60" s="39" t="s">
        <v>125</v>
      </c>
      <c r="F60" s="39" t="s">
        <v>12</v>
      </c>
      <c r="G60" s="39" t="s">
        <v>213</v>
      </c>
      <c r="H60" s="39" t="s">
        <v>13</v>
      </c>
      <c r="I60" s="40" t="s">
        <v>49</v>
      </c>
      <c r="J60" s="93">
        <f>J61+J62+J63</f>
        <v>4062997.7</v>
      </c>
      <c r="K60" s="93">
        <f>K61+K62+K63</f>
        <v>-505650</v>
      </c>
      <c r="L60" s="50">
        <f t="shared" si="1"/>
        <v>3557347.7</v>
      </c>
    </row>
    <row r="61" spans="1:12" ht="60" x14ac:dyDescent="0.2">
      <c r="A61" s="37" t="s">
        <v>50</v>
      </c>
      <c r="B61" s="38" t="s">
        <v>157</v>
      </c>
      <c r="C61" s="39" t="s">
        <v>158</v>
      </c>
      <c r="D61" s="39" t="s">
        <v>163</v>
      </c>
      <c r="E61" s="39" t="s">
        <v>125</v>
      </c>
      <c r="F61" s="39" t="s">
        <v>159</v>
      </c>
      <c r="G61" s="39" t="s">
        <v>141</v>
      </c>
      <c r="H61" s="39" t="s">
        <v>13</v>
      </c>
      <c r="I61" s="40" t="s">
        <v>49</v>
      </c>
      <c r="J61" s="93">
        <v>0</v>
      </c>
      <c r="K61" s="50">
        <f t="shared" ref="K61:K63" si="7">L61-J61</f>
        <v>1044350</v>
      </c>
      <c r="L61" s="50">
        <v>1044350</v>
      </c>
    </row>
    <row r="62" spans="1:12" ht="48" x14ac:dyDescent="0.2">
      <c r="A62" s="37" t="s">
        <v>326</v>
      </c>
      <c r="B62" s="38" t="s">
        <v>8</v>
      </c>
      <c r="C62" s="39" t="s">
        <v>158</v>
      </c>
      <c r="D62" s="39" t="s">
        <v>163</v>
      </c>
      <c r="E62" s="39" t="s">
        <v>125</v>
      </c>
      <c r="F62" s="39" t="s">
        <v>159</v>
      </c>
      <c r="G62" s="39" t="s">
        <v>213</v>
      </c>
      <c r="H62" s="39" t="s">
        <v>13</v>
      </c>
      <c r="I62" s="40" t="s">
        <v>49</v>
      </c>
      <c r="J62" s="93">
        <v>712997.7</v>
      </c>
      <c r="K62" s="50">
        <f t="shared" si="7"/>
        <v>0</v>
      </c>
      <c r="L62" s="50">
        <v>712997.7</v>
      </c>
    </row>
    <row r="63" spans="1:12" s="128" customFormat="1" ht="60" x14ac:dyDescent="0.2">
      <c r="A63" s="121" t="s">
        <v>277</v>
      </c>
      <c r="B63" s="122" t="s">
        <v>157</v>
      </c>
      <c r="C63" s="123" t="s">
        <v>158</v>
      </c>
      <c r="D63" s="123" t="s">
        <v>163</v>
      </c>
      <c r="E63" s="123" t="s">
        <v>125</v>
      </c>
      <c r="F63" s="123" t="s">
        <v>276</v>
      </c>
      <c r="G63" s="123" t="s">
        <v>213</v>
      </c>
      <c r="H63" s="123" t="s">
        <v>13</v>
      </c>
      <c r="I63" s="124" t="s">
        <v>49</v>
      </c>
      <c r="J63" s="125">
        <v>3350000</v>
      </c>
      <c r="K63" s="50">
        <f t="shared" si="7"/>
        <v>-1550000</v>
      </c>
      <c r="L63" s="50">
        <v>1800000</v>
      </c>
    </row>
    <row r="64" spans="1:12" x14ac:dyDescent="0.2">
      <c r="A64" s="37" t="s">
        <v>51</v>
      </c>
      <c r="B64" s="38" t="s">
        <v>157</v>
      </c>
      <c r="C64" s="39" t="s">
        <v>158</v>
      </c>
      <c r="D64" s="39" t="s">
        <v>164</v>
      </c>
      <c r="E64" s="39" t="s">
        <v>122</v>
      </c>
      <c r="F64" s="39" t="s">
        <v>12</v>
      </c>
      <c r="G64" s="39" t="s">
        <v>122</v>
      </c>
      <c r="H64" s="39" t="s">
        <v>13</v>
      </c>
      <c r="I64" s="40" t="s">
        <v>52</v>
      </c>
      <c r="J64" s="93">
        <f>J65+J67</f>
        <v>20000</v>
      </c>
      <c r="K64" s="41">
        <f>K65+K67</f>
        <v>-10012.200000000001</v>
      </c>
      <c r="L64" s="50">
        <f t="shared" si="1"/>
        <v>9987.7999999999993</v>
      </c>
    </row>
    <row r="65" spans="1:12" hidden="1" x14ac:dyDescent="0.2">
      <c r="A65" s="37" t="s">
        <v>53</v>
      </c>
      <c r="B65" s="38" t="s">
        <v>157</v>
      </c>
      <c r="C65" s="39" t="s">
        <v>158</v>
      </c>
      <c r="D65" s="39" t="s">
        <v>164</v>
      </c>
      <c r="E65" s="39" t="s">
        <v>123</v>
      </c>
      <c r="F65" s="39" t="s">
        <v>12</v>
      </c>
      <c r="G65" s="39" t="s">
        <v>141</v>
      </c>
      <c r="H65" s="39" t="s">
        <v>13</v>
      </c>
      <c r="I65" s="40" t="s">
        <v>52</v>
      </c>
      <c r="J65" s="93">
        <f>J66</f>
        <v>0</v>
      </c>
      <c r="K65" s="93">
        <f>K66</f>
        <v>0</v>
      </c>
      <c r="L65" s="50">
        <f t="shared" si="1"/>
        <v>0</v>
      </c>
    </row>
    <row r="66" spans="1:12" ht="24" hidden="1" x14ac:dyDescent="0.2">
      <c r="A66" s="37" t="s">
        <v>153</v>
      </c>
      <c r="B66" s="38" t="s">
        <v>157</v>
      </c>
      <c r="C66" s="39" t="s">
        <v>158</v>
      </c>
      <c r="D66" s="39" t="s">
        <v>164</v>
      </c>
      <c r="E66" s="39" t="s">
        <v>123</v>
      </c>
      <c r="F66" s="39" t="s">
        <v>23</v>
      </c>
      <c r="G66" s="39" t="s">
        <v>141</v>
      </c>
      <c r="H66" s="39" t="s">
        <v>13</v>
      </c>
      <c r="I66" s="40" t="s">
        <v>52</v>
      </c>
      <c r="J66" s="93">
        <v>0</v>
      </c>
      <c r="K66" s="51">
        <v>0</v>
      </c>
      <c r="L66" s="50">
        <f t="shared" si="1"/>
        <v>0</v>
      </c>
    </row>
    <row r="67" spans="1:12" x14ac:dyDescent="0.2">
      <c r="A67" s="37" t="s">
        <v>335</v>
      </c>
      <c r="B67" s="38" t="s">
        <v>157</v>
      </c>
      <c r="C67" s="39" t="s">
        <v>158</v>
      </c>
      <c r="D67" s="39" t="s">
        <v>164</v>
      </c>
      <c r="E67" s="39" t="s">
        <v>142</v>
      </c>
      <c r="F67" s="39" t="s">
        <v>12</v>
      </c>
      <c r="G67" s="39" t="s">
        <v>213</v>
      </c>
      <c r="H67" s="39" t="s">
        <v>13</v>
      </c>
      <c r="I67" s="40" t="s">
        <v>52</v>
      </c>
      <c r="J67" s="93">
        <f>J68</f>
        <v>20000</v>
      </c>
      <c r="K67" s="41">
        <f>K68</f>
        <v>-10012.200000000001</v>
      </c>
      <c r="L67" s="50">
        <f t="shared" si="1"/>
        <v>9987.7999999999993</v>
      </c>
    </row>
    <row r="68" spans="1:12" x14ac:dyDescent="0.2">
      <c r="A68" s="37" t="s">
        <v>140</v>
      </c>
      <c r="B68" s="38" t="s">
        <v>157</v>
      </c>
      <c r="C68" s="39" t="s">
        <v>158</v>
      </c>
      <c r="D68" s="39" t="s">
        <v>164</v>
      </c>
      <c r="E68" s="39" t="s">
        <v>142</v>
      </c>
      <c r="F68" s="39" t="s">
        <v>23</v>
      </c>
      <c r="G68" s="39" t="s">
        <v>213</v>
      </c>
      <c r="H68" s="39" t="s">
        <v>13</v>
      </c>
      <c r="I68" s="40" t="s">
        <v>52</v>
      </c>
      <c r="J68" s="93">
        <v>20000</v>
      </c>
      <c r="K68" s="50">
        <f t="shared" ref="K68" si="8">L68-J68</f>
        <v>-10012.200000000001</v>
      </c>
      <c r="L68" s="50">
        <v>9987.7999999999993</v>
      </c>
    </row>
    <row r="69" spans="1:12" ht="48" hidden="1" x14ac:dyDescent="0.2">
      <c r="A69" s="37" t="s">
        <v>231</v>
      </c>
      <c r="B69" s="38" t="s">
        <v>157</v>
      </c>
      <c r="C69" s="39" t="s">
        <v>158</v>
      </c>
      <c r="D69" s="39" t="s">
        <v>216</v>
      </c>
      <c r="E69" s="39" t="s">
        <v>122</v>
      </c>
      <c r="F69" s="39" t="s">
        <v>12</v>
      </c>
      <c r="G69" s="39" t="s">
        <v>122</v>
      </c>
      <c r="H69" s="39" t="s">
        <v>13</v>
      </c>
      <c r="I69" s="40" t="s">
        <v>55</v>
      </c>
      <c r="J69" s="93">
        <f>J70</f>
        <v>0</v>
      </c>
      <c r="K69" s="41">
        <f>K70</f>
        <v>0</v>
      </c>
      <c r="L69" s="50">
        <f t="shared" si="1"/>
        <v>0</v>
      </c>
    </row>
    <row r="70" spans="1:12" ht="24" hidden="1" x14ac:dyDescent="0.2">
      <c r="A70" s="37" t="s">
        <v>232</v>
      </c>
      <c r="B70" s="38" t="s">
        <v>157</v>
      </c>
      <c r="C70" s="39" t="s">
        <v>158</v>
      </c>
      <c r="D70" s="39" t="s">
        <v>216</v>
      </c>
      <c r="E70" s="39" t="s">
        <v>142</v>
      </c>
      <c r="F70" s="39" t="s">
        <v>12</v>
      </c>
      <c r="G70" s="39" t="s">
        <v>141</v>
      </c>
      <c r="H70" s="39" t="s">
        <v>13</v>
      </c>
      <c r="I70" s="40" t="s">
        <v>55</v>
      </c>
      <c r="J70" s="93">
        <v>0</v>
      </c>
      <c r="K70" s="77">
        <v>0</v>
      </c>
      <c r="L70" s="50">
        <f t="shared" si="1"/>
        <v>0</v>
      </c>
    </row>
    <row r="71" spans="1:12" s="15" customFormat="1" ht="25.5" x14ac:dyDescent="0.2">
      <c r="A71" s="33" t="s">
        <v>54</v>
      </c>
      <c r="B71" s="34" t="s">
        <v>157</v>
      </c>
      <c r="C71" s="35" t="s">
        <v>128</v>
      </c>
      <c r="D71" s="35" t="s">
        <v>122</v>
      </c>
      <c r="E71" s="35" t="s">
        <v>122</v>
      </c>
      <c r="F71" s="35" t="s">
        <v>12</v>
      </c>
      <c r="G71" s="35" t="s">
        <v>122</v>
      </c>
      <c r="H71" s="35" t="s">
        <v>13</v>
      </c>
      <c r="I71" s="36" t="s">
        <v>12</v>
      </c>
      <c r="J71" s="92">
        <f>J72+J88+J99+J93</f>
        <v>49955916.459999993</v>
      </c>
      <c r="K71" s="92">
        <f>K72+K88+K93+K99</f>
        <v>-7942504.5999999996</v>
      </c>
      <c r="L71" s="69">
        <f>K71+J71</f>
        <v>42013411.859999992</v>
      </c>
    </row>
    <row r="72" spans="1:12" ht="24" x14ac:dyDescent="0.2">
      <c r="A72" s="37" t="s">
        <v>327</v>
      </c>
      <c r="B72" s="38" t="s">
        <v>157</v>
      </c>
      <c r="C72" s="39" t="s">
        <v>128</v>
      </c>
      <c r="D72" s="39" t="s">
        <v>121</v>
      </c>
      <c r="E72" s="39" t="s">
        <v>122</v>
      </c>
      <c r="F72" s="39" t="s">
        <v>12</v>
      </c>
      <c r="G72" s="39" t="s">
        <v>122</v>
      </c>
      <c r="H72" s="39" t="s">
        <v>13</v>
      </c>
      <c r="I72" s="40" t="s">
        <v>55</v>
      </c>
      <c r="J72" s="93">
        <f>J73+J78+J80</f>
        <v>49578738.769999996</v>
      </c>
      <c r="K72" s="93">
        <f>K73+K78+K80</f>
        <v>-7957504.5999999996</v>
      </c>
      <c r="L72" s="50">
        <f>K72+J72</f>
        <v>41621234.169999994</v>
      </c>
    </row>
    <row r="73" spans="1:12" ht="24" x14ac:dyDescent="0.2">
      <c r="A73" s="37" t="s">
        <v>328</v>
      </c>
      <c r="B73" s="38" t="s">
        <v>12</v>
      </c>
      <c r="C73" s="39" t="s">
        <v>128</v>
      </c>
      <c r="D73" s="39" t="s">
        <v>121</v>
      </c>
      <c r="E73" s="39" t="s">
        <v>123</v>
      </c>
      <c r="F73" s="39" t="s">
        <v>12</v>
      </c>
      <c r="G73" s="39" t="s">
        <v>213</v>
      </c>
      <c r="H73" s="39" t="s">
        <v>13</v>
      </c>
      <c r="I73" s="40" t="s">
        <v>55</v>
      </c>
      <c r="J73" s="41">
        <f>J74+J77</f>
        <v>39477189</v>
      </c>
      <c r="K73" s="41">
        <f>K74+K77</f>
        <v>-13033513</v>
      </c>
      <c r="L73" s="50">
        <f t="shared" si="1"/>
        <v>26443676</v>
      </c>
    </row>
    <row r="74" spans="1:12" x14ac:dyDescent="0.2">
      <c r="A74" s="37" t="s">
        <v>537</v>
      </c>
      <c r="B74" s="38" t="s">
        <v>157</v>
      </c>
      <c r="C74" s="39" t="s">
        <v>128</v>
      </c>
      <c r="D74" s="39" t="s">
        <v>121</v>
      </c>
      <c r="E74" s="39" t="s">
        <v>121</v>
      </c>
      <c r="F74" s="39" t="s">
        <v>0</v>
      </c>
      <c r="G74" s="39" t="s">
        <v>213</v>
      </c>
      <c r="H74" s="39" t="s">
        <v>13</v>
      </c>
      <c r="I74" s="40" t="s">
        <v>55</v>
      </c>
      <c r="J74" s="93">
        <f>J75+J76</f>
        <v>16903377</v>
      </c>
      <c r="K74" s="93">
        <f>K75+K76</f>
        <v>-16533513</v>
      </c>
      <c r="L74" s="50">
        <f>K74+J74</f>
        <v>369864</v>
      </c>
    </row>
    <row r="75" spans="1:12" ht="48" x14ac:dyDescent="0.2">
      <c r="A75" s="37" t="s">
        <v>536</v>
      </c>
      <c r="B75" s="38" t="s">
        <v>157</v>
      </c>
      <c r="C75" s="39" t="s">
        <v>128</v>
      </c>
      <c r="D75" s="39" t="s">
        <v>121</v>
      </c>
      <c r="E75" s="39" t="s">
        <v>121</v>
      </c>
      <c r="F75" s="39" t="s">
        <v>0</v>
      </c>
      <c r="G75" s="39" t="s">
        <v>213</v>
      </c>
      <c r="H75" s="39" t="s">
        <v>282</v>
      </c>
      <c r="I75" s="40" t="s">
        <v>55</v>
      </c>
      <c r="J75" s="93">
        <v>16533513</v>
      </c>
      <c r="K75" s="50">
        <f t="shared" ref="K75" si="9">L75-J75</f>
        <v>-16533513</v>
      </c>
      <c r="L75" s="50">
        <v>0</v>
      </c>
    </row>
    <row r="76" spans="1:12" ht="48" x14ac:dyDescent="0.2">
      <c r="A76" s="37" t="s">
        <v>539</v>
      </c>
      <c r="B76" s="38" t="s">
        <v>157</v>
      </c>
      <c r="C76" s="39" t="s">
        <v>128</v>
      </c>
      <c r="D76" s="39" t="s">
        <v>121</v>
      </c>
      <c r="E76" s="39" t="s">
        <v>121</v>
      </c>
      <c r="F76" s="39" t="s">
        <v>0</v>
      </c>
      <c r="G76" s="39" t="s">
        <v>213</v>
      </c>
      <c r="H76" s="39" t="s">
        <v>538</v>
      </c>
      <c r="I76" s="40" t="s">
        <v>55</v>
      </c>
      <c r="J76" s="93">
        <v>369864</v>
      </c>
      <c r="K76" s="41">
        <v>0</v>
      </c>
      <c r="L76" s="50">
        <f>K76+J76</f>
        <v>369864</v>
      </c>
    </row>
    <row r="77" spans="1:12" ht="24" x14ac:dyDescent="0.2">
      <c r="A77" s="37" t="s">
        <v>56</v>
      </c>
      <c r="B77" s="38" t="s">
        <v>226</v>
      </c>
      <c r="C77" s="39" t="s">
        <v>128</v>
      </c>
      <c r="D77" s="39" t="s">
        <v>121</v>
      </c>
      <c r="E77" s="39" t="s">
        <v>123</v>
      </c>
      <c r="F77" s="39" t="s">
        <v>165</v>
      </c>
      <c r="G77" s="39" t="s">
        <v>213</v>
      </c>
      <c r="H77" s="39" t="s">
        <v>13</v>
      </c>
      <c r="I77" s="40" t="s">
        <v>55</v>
      </c>
      <c r="J77" s="93">
        <v>22573812</v>
      </c>
      <c r="K77" s="50">
        <f t="shared" ref="K77" si="10">L77-J77</f>
        <v>3500000</v>
      </c>
      <c r="L77" s="50">
        <v>26073812</v>
      </c>
    </row>
    <row r="78" spans="1:12" ht="24" x14ac:dyDescent="0.2">
      <c r="A78" s="37" t="s">
        <v>278</v>
      </c>
      <c r="B78" s="38" t="s">
        <v>157</v>
      </c>
      <c r="C78" s="39" t="s">
        <v>128</v>
      </c>
      <c r="D78" s="39" t="s">
        <v>121</v>
      </c>
      <c r="E78" s="39" t="s">
        <v>124</v>
      </c>
      <c r="F78" s="39" t="s">
        <v>12</v>
      </c>
      <c r="G78" s="39" t="s">
        <v>213</v>
      </c>
      <c r="H78" s="39" t="s">
        <v>13</v>
      </c>
      <c r="I78" s="40" t="s">
        <v>55</v>
      </c>
      <c r="J78" s="93">
        <f>J79</f>
        <v>513963</v>
      </c>
      <c r="K78" s="41">
        <f>K79</f>
        <v>0</v>
      </c>
      <c r="L78" s="50">
        <f>K78+J78</f>
        <v>513963</v>
      </c>
    </row>
    <row r="79" spans="1:12" ht="36" x14ac:dyDescent="0.2">
      <c r="A79" s="37" t="s">
        <v>154</v>
      </c>
      <c r="B79" s="38" t="s">
        <v>157</v>
      </c>
      <c r="C79" s="39" t="s">
        <v>128</v>
      </c>
      <c r="D79" s="39" t="s">
        <v>121</v>
      </c>
      <c r="E79" s="39" t="s">
        <v>124</v>
      </c>
      <c r="F79" s="39" t="s">
        <v>1</v>
      </c>
      <c r="G79" s="39" t="s">
        <v>213</v>
      </c>
      <c r="H79" s="39" t="s">
        <v>13</v>
      </c>
      <c r="I79" s="40" t="s">
        <v>55</v>
      </c>
      <c r="J79" s="93">
        <v>513963</v>
      </c>
      <c r="K79" s="77">
        <v>0</v>
      </c>
      <c r="L79" s="50">
        <f t="shared" si="1"/>
        <v>513963</v>
      </c>
    </row>
    <row r="80" spans="1:12" x14ac:dyDescent="0.2">
      <c r="A80" s="37" t="s">
        <v>329</v>
      </c>
      <c r="B80" s="38" t="s">
        <v>157</v>
      </c>
      <c r="C80" s="39" t="s">
        <v>128</v>
      </c>
      <c r="D80" s="39" t="s">
        <v>121</v>
      </c>
      <c r="E80" s="39" t="s">
        <v>160</v>
      </c>
      <c r="F80" s="39" t="s">
        <v>12</v>
      </c>
      <c r="G80" s="39" t="s">
        <v>122</v>
      </c>
      <c r="H80" s="39" t="s">
        <v>13</v>
      </c>
      <c r="I80" s="40" t="s">
        <v>55</v>
      </c>
      <c r="J80" s="93">
        <f>J81</f>
        <v>9587586.7699999996</v>
      </c>
      <c r="K80" s="93">
        <f>K81</f>
        <v>5076008.4000000004</v>
      </c>
      <c r="L80" s="50">
        <f t="shared" si="1"/>
        <v>14663595.17</v>
      </c>
    </row>
    <row r="81" spans="1:12" ht="24" x14ac:dyDescent="0.2">
      <c r="A81" s="37" t="s">
        <v>268</v>
      </c>
      <c r="B81" s="38" t="s">
        <v>157</v>
      </c>
      <c r="C81" s="39" t="s">
        <v>128</v>
      </c>
      <c r="D81" s="39" t="s">
        <v>121</v>
      </c>
      <c r="E81" s="39" t="s">
        <v>160</v>
      </c>
      <c r="F81" s="39" t="s">
        <v>12</v>
      </c>
      <c r="G81" s="39" t="s">
        <v>213</v>
      </c>
      <c r="H81" s="39" t="s">
        <v>13</v>
      </c>
      <c r="I81" s="40" t="s">
        <v>55</v>
      </c>
      <c r="J81" s="93">
        <f>J82+J83</f>
        <v>9587586.7699999996</v>
      </c>
      <c r="K81" s="93">
        <f>K82+K83</f>
        <v>5076008.4000000004</v>
      </c>
      <c r="L81" s="50">
        <f t="shared" si="1"/>
        <v>14663595.17</v>
      </c>
    </row>
    <row r="82" spans="1:12" ht="72" x14ac:dyDescent="0.2">
      <c r="A82" s="37" t="s">
        <v>535</v>
      </c>
      <c r="B82" s="38" t="s">
        <v>157</v>
      </c>
      <c r="C82" s="39" t="s">
        <v>128</v>
      </c>
      <c r="D82" s="39" t="s">
        <v>121</v>
      </c>
      <c r="E82" s="39" t="s">
        <v>160</v>
      </c>
      <c r="F82" s="39" t="s">
        <v>30</v>
      </c>
      <c r="G82" s="39" t="s">
        <v>213</v>
      </c>
      <c r="H82" s="39" t="s">
        <v>534</v>
      </c>
      <c r="I82" s="40" t="s">
        <v>55</v>
      </c>
      <c r="J82" s="93">
        <v>8313356.7699999996</v>
      </c>
      <c r="K82" s="50">
        <f t="shared" ref="K82" si="11">L82-J82</f>
        <v>5138405.1500000004</v>
      </c>
      <c r="L82" s="50">
        <v>13451761.92</v>
      </c>
    </row>
    <row r="83" spans="1:12" ht="24" x14ac:dyDescent="0.2">
      <c r="A83" s="37" t="s">
        <v>268</v>
      </c>
      <c r="B83" s="38" t="s">
        <v>157</v>
      </c>
      <c r="C83" s="39" t="s">
        <v>128</v>
      </c>
      <c r="D83" s="39" t="s">
        <v>121</v>
      </c>
      <c r="E83" s="39" t="s">
        <v>160</v>
      </c>
      <c r="F83" s="39" t="s">
        <v>0</v>
      </c>
      <c r="G83" s="39" t="s">
        <v>213</v>
      </c>
      <c r="H83" s="39" t="s">
        <v>13</v>
      </c>
      <c r="I83" s="40" t="s">
        <v>55</v>
      </c>
      <c r="J83" s="93">
        <f>J84+J85+J86+J87</f>
        <v>1274230</v>
      </c>
      <c r="K83" s="93">
        <f>K84+K85+K86+K87</f>
        <v>-62396.75</v>
      </c>
      <c r="L83" s="50">
        <f t="shared" si="1"/>
        <v>1211833.25</v>
      </c>
    </row>
    <row r="84" spans="1:12" ht="48" x14ac:dyDescent="0.2">
      <c r="A84" s="37" t="s">
        <v>533</v>
      </c>
      <c r="B84" s="38" t="s">
        <v>157</v>
      </c>
      <c r="C84" s="39" t="s">
        <v>128</v>
      </c>
      <c r="D84" s="39" t="s">
        <v>121</v>
      </c>
      <c r="E84" s="39" t="s">
        <v>160</v>
      </c>
      <c r="F84" s="39" t="s">
        <v>0</v>
      </c>
      <c r="G84" s="39" t="s">
        <v>213</v>
      </c>
      <c r="H84" s="39" t="s">
        <v>532</v>
      </c>
      <c r="I84" s="40" t="s">
        <v>55</v>
      </c>
      <c r="J84" s="93">
        <v>993000</v>
      </c>
      <c r="K84" s="93">
        <v>0</v>
      </c>
      <c r="L84" s="50">
        <f t="shared" si="1"/>
        <v>993000</v>
      </c>
    </row>
    <row r="85" spans="1:12" ht="36" hidden="1" x14ac:dyDescent="0.2">
      <c r="A85" s="37" t="s">
        <v>283</v>
      </c>
      <c r="B85" s="38" t="s">
        <v>157</v>
      </c>
      <c r="C85" s="39" t="s">
        <v>128</v>
      </c>
      <c r="D85" s="39" t="s">
        <v>121</v>
      </c>
      <c r="E85" s="39" t="s">
        <v>160</v>
      </c>
      <c r="F85" s="39" t="s">
        <v>0</v>
      </c>
      <c r="G85" s="39" t="s">
        <v>213</v>
      </c>
      <c r="H85" s="39" t="s">
        <v>282</v>
      </c>
      <c r="I85" s="40" t="s">
        <v>55</v>
      </c>
      <c r="J85" s="252">
        <v>0</v>
      </c>
      <c r="K85" s="93">
        <v>0</v>
      </c>
      <c r="L85" s="50">
        <f t="shared" si="1"/>
        <v>0</v>
      </c>
    </row>
    <row r="86" spans="1:12" ht="48" hidden="1" x14ac:dyDescent="0.2">
      <c r="A86" s="37" t="s">
        <v>280</v>
      </c>
      <c r="B86" s="38" t="s">
        <v>157</v>
      </c>
      <c r="C86" s="39" t="s">
        <v>128</v>
      </c>
      <c r="D86" s="39" t="s">
        <v>121</v>
      </c>
      <c r="E86" s="39" t="s">
        <v>160</v>
      </c>
      <c r="F86" s="39" t="s">
        <v>0</v>
      </c>
      <c r="G86" s="39" t="s">
        <v>141</v>
      </c>
      <c r="H86" s="39" t="s">
        <v>279</v>
      </c>
      <c r="I86" s="40" t="s">
        <v>55</v>
      </c>
      <c r="J86" s="252">
        <v>0</v>
      </c>
      <c r="K86" s="93"/>
      <c r="L86" s="50">
        <f t="shared" si="1"/>
        <v>0</v>
      </c>
    </row>
    <row r="87" spans="1:12" ht="60" x14ac:dyDescent="0.2">
      <c r="A87" s="37" t="s">
        <v>269</v>
      </c>
      <c r="B87" s="38" t="s">
        <v>157</v>
      </c>
      <c r="C87" s="39" t="s">
        <v>128</v>
      </c>
      <c r="D87" s="39" t="s">
        <v>121</v>
      </c>
      <c r="E87" s="39" t="s">
        <v>160</v>
      </c>
      <c r="F87" s="39" t="s">
        <v>0</v>
      </c>
      <c r="G87" s="39" t="s">
        <v>141</v>
      </c>
      <c r="H87" s="39" t="s">
        <v>250</v>
      </c>
      <c r="I87" s="40" t="s">
        <v>55</v>
      </c>
      <c r="J87" s="93">
        <v>281230</v>
      </c>
      <c r="K87" s="136">
        <v>-62396.75</v>
      </c>
      <c r="L87" s="50">
        <f t="shared" si="1"/>
        <v>218833.25</v>
      </c>
    </row>
    <row r="88" spans="1:12" x14ac:dyDescent="0.2">
      <c r="A88" s="37" t="s">
        <v>2</v>
      </c>
      <c r="B88" s="38" t="s">
        <v>157</v>
      </c>
      <c r="C88" s="39" t="s">
        <v>128</v>
      </c>
      <c r="D88" s="39" t="s">
        <v>166</v>
      </c>
      <c r="E88" s="39" t="s">
        <v>122</v>
      </c>
      <c r="F88" s="39" t="s">
        <v>12</v>
      </c>
      <c r="G88" s="39" t="s">
        <v>122</v>
      </c>
      <c r="H88" s="39" t="s">
        <v>13</v>
      </c>
      <c r="I88" s="40" t="s">
        <v>52</v>
      </c>
      <c r="J88" s="93">
        <f>J89</f>
        <v>200000</v>
      </c>
      <c r="K88" s="93">
        <f>K89</f>
        <v>15000</v>
      </c>
      <c r="L88" s="50">
        <f t="shared" si="1"/>
        <v>215000</v>
      </c>
    </row>
    <row r="89" spans="1:12" ht="24" x14ac:dyDescent="0.2">
      <c r="A89" s="37" t="s">
        <v>342</v>
      </c>
      <c r="B89" s="46" t="s">
        <v>157</v>
      </c>
      <c r="C89" s="47" t="s">
        <v>128</v>
      </c>
      <c r="D89" s="47" t="s">
        <v>166</v>
      </c>
      <c r="E89" s="47" t="s">
        <v>142</v>
      </c>
      <c r="F89" s="47" t="s">
        <v>12</v>
      </c>
      <c r="G89" s="47" t="s">
        <v>213</v>
      </c>
      <c r="H89" s="47" t="s">
        <v>13</v>
      </c>
      <c r="I89" s="48" t="s">
        <v>52</v>
      </c>
      <c r="J89" s="93">
        <f>J90+J91+J92</f>
        <v>200000</v>
      </c>
      <c r="K89" s="93">
        <f>K91+K92+K90</f>
        <v>15000</v>
      </c>
      <c r="L89" s="136">
        <f t="shared" si="1"/>
        <v>215000</v>
      </c>
    </row>
    <row r="90" spans="1:12" ht="36" hidden="1" x14ac:dyDescent="0.2">
      <c r="A90" s="37" t="s">
        <v>569</v>
      </c>
      <c r="B90" s="46" t="s">
        <v>157</v>
      </c>
      <c r="C90" s="47" t="s">
        <v>128</v>
      </c>
      <c r="D90" s="47" t="s">
        <v>166</v>
      </c>
      <c r="E90" s="47" t="s">
        <v>142</v>
      </c>
      <c r="F90" s="47" t="s">
        <v>20</v>
      </c>
      <c r="G90" s="47" t="s">
        <v>213</v>
      </c>
      <c r="H90" s="47" t="s">
        <v>570</v>
      </c>
      <c r="I90" s="48" t="s">
        <v>52</v>
      </c>
      <c r="J90" s="252">
        <v>0</v>
      </c>
      <c r="K90" s="93">
        <v>0</v>
      </c>
      <c r="L90" s="136">
        <f t="shared" si="1"/>
        <v>0</v>
      </c>
    </row>
    <row r="91" spans="1:12" ht="36" x14ac:dyDescent="0.2">
      <c r="A91" s="37" t="s">
        <v>567</v>
      </c>
      <c r="B91" s="46" t="s">
        <v>157</v>
      </c>
      <c r="C91" s="47" t="s">
        <v>128</v>
      </c>
      <c r="D91" s="47" t="s">
        <v>166</v>
      </c>
      <c r="E91" s="47" t="s">
        <v>142</v>
      </c>
      <c r="F91" s="47" t="s">
        <v>20</v>
      </c>
      <c r="G91" s="47" t="s">
        <v>213</v>
      </c>
      <c r="H91" s="47" t="s">
        <v>571</v>
      </c>
      <c r="I91" s="48" t="s">
        <v>52</v>
      </c>
      <c r="J91" s="93">
        <v>100000</v>
      </c>
      <c r="K91" s="50">
        <f t="shared" ref="K91" si="12">L91-J91</f>
        <v>-10000</v>
      </c>
      <c r="L91" s="136">
        <v>90000</v>
      </c>
    </row>
    <row r="92" spans="1:12" ht="24" x14ac:dyDescent="0.2">
      <c r="A92" s="37" t="s">
        <v>343</v>
      </c>
      <c r="B92" s="46" t="s">
        <v>157</v>
      </c>
      <c r="C92" s="47" t="s">
        <v>128</v>
      </c>
      <c r="D92" s="47" t="s">
        <v>166</v>
      </c>
      <c r="E92" s="47" t="s">
        <v>142</v>
      </c>
      <c r="F92" s="47" t="s">
        <v>20</v>
      </c>
      <c r="G92" s="47" t="s">
        <v>213</v>
      </c>
      <c r="H92" s="47" t="s">
        <v>572</v>
      </c>
      <c r="I92" s="48" t="s">
        <v>52</v>
      </c>
      <c r="J92" s="93">
        <v>100000</v>
      </c>
      <c r="K92" s="50">
        <f t="shared" ref="K92" si="13">L92-J92</f>
        <v>25000</v>
      </c>
      <c r="L92" s="136">
        <v>125000</v>
      </c>
    </row>
    <row r="93" spans="1:12" ht="36" x14ac:dyDescent="0.2">
      <c r="A93" s="37" t="s">
        <v>251</v>
      </c>
      <c r="B93" s="46" t="s">
        <v>157</v>
      </c>
      <c r="C93" s="47" t="s">
        <v>128</v>
      </c>
      <c r="D93" s="47" t="s">
        <v>215</v>
      </c>
      <c r="E93" s="47" t="s">
        <v>122</v>
      </c>
      <c r="F93" s="47" t="s">
        <v>12</v>
      </c>
      <c r="G93" s="39" t="s">
        <v>122</v>
      </c>
      <c r="H93" s="47" t="s">
        <v>13</v>
      </c>
      <c r="I93" s="48" t="s">
        <v>12</v>
      </c>
      <c r="J93" s="41">
        <f>J94+J95</f>
        <v>183155.69</v>
      </c>
      <c r="K93" s="41">
        <f>K94+K95</f>
        <v>0</v>
      </c>
      <c r="L93" s="50">
        <f>K93+J93</f>
        <v>183155.69</v>
      </c>
    </row>
    <row r="94" spans="1:12" ht="60" x14ac:dyDescent="0.2">
      <c r="A94" s="37" t="s">
        <v>541</v>
      </c>
      <c r="B94" s="46" t="s">
        <v>157</v>
      </c>
      <c r="C94" s="47" t="s">
        <v>128</v>
      </c>
      <c r="D94" s="47" t="s">
        <v>215</v>
      </c>
      <c r="E94" s="47" t="s">
        <v>142</v>
      </c>
      <c r="F94" s="47" t="s">
        <v>17</v>
      </c>
      <c r="G94" s="47" t="s">
        <v>213</v>
      </c>
      <c r="H94" s="47" t="s">
        <v>540</v>
      </c>
      <c r="I94" s="48" t="s">
        <v>55</v>
      </c>
      <c r="J94" s="93">
        <v>95786.880000000005</v>
      </c>
      <c r="K94" s="41">
        <v>0</v>
      </c>
      <c r="L94" s="50">
        <f t="shared" si="1"/>
        <v>95786.880000000005</v>
      </c>
    </row>
    <row r="95" spans="1:12" ht="36" x14ac:dyDescent="0.2">
      <c r="A95" s="37" t="s">
        <v>344</v>
      </c>
      <c r="B95" s="46" t="s">
        <v>157</v>
      </c>
      <c r="C95" s="47" t="s">
        <v>128</v>
      </c>
      <c r="D95" s="47" t="s">
        <v>215</v>
      </c>
      <c r="E95" s="47" t="s">
        <v>142</v>
      </c>
      <c r="F95" s="47" t="s">
        <v>20</v>
      </c>
      <c r="G95" s="47" t="s">
        <v>213</v>
      </c>
      <c r="H95" s="47" t="s">
        <v>13</v>
      </c>
      <c r="I95" s="48" t="s">
        <v>52</v>
      </c>
      <c r="J95" s="93">
        <v>87368.81</v>
      </c>
      <c r="K95" s="41">
        <v>0</v>
      </c>
      <c r="L95" s="50">
        <f t="shared" si="1"/>
        <v>87368.81</v>
      </c>
    </row>
    <row r="96" spans="1:12" ht="72" hidden="1" x14ac:dyDescent="0.2">
      <c r="A96" s="37" t="s">
        <v>252</v>
      </c>
      <c r="B96" s="46" t="s">
        <v>8</v>
      </c>
      <c r="C96" s="47" t="s">
        <v>158</v>
      </c>
      <c r="D96" s="47" t="s">
        <v>162</v>
      </c>
      <c r="E96" s="47" t="s">
        <v>142</v>
      </c>
      <c r="F96" s="47" t="s">
        <v>159</v>
      </c>
      <c r="G96" s="47" t="s">
        <v>141</v>
      </c>
      <c r="H96" s="47" t="s">
        <v>13</v>
      </c>
      <c r="I96" s="48" t="s">
        <v>41</v>
      </c>
      <c r="J96" s="93"/>
      <c r="K96" s="41"/>
      <c r="L96" s="50">
        <f t="shared" si="1"/>
        <v>0</v>
      </c>
    </row>
    <row r="97" spans="1:12" ht="24" hidden="1" x14ac:dyDescent="0.2">
      <c r="A97" s="37" t="s">
        <v>47</v>
      </c>
      <c r="B97" s="46" t="s">
        <v>8</v>
      </c>
      <c r="C97" s="47" t="s">
        <v>158</v>
      </c>
      <c r="D97" s="47" t="s">
        <v>163</v>
      </c>
      <c r="E97" s="47" t="s">
        <v>122</v>
      </c>
      <c r="F97" s="47" t="s">
        <v>12</v>
      </c>
      <c r="G97" s="47" t="s">
        <v>122</v>
      </c>
      <c r="H97" s="47" t="s">
        <v>13</v>
      </c>
      <c r="I97" s="48" t="s">
        <v>49</v>
      </c>
      <c r="J97" s="93">
        <f>J98</f>
        <v>0</v>
      </c>
      <c r="K97" s="41">
        <f>K98</f>
        <v>0</v>
      </c>
      <c r="L97" s="50">
        <f t="shared" si="1"/>
        <v>0</v>
      </c>
    </row>
    <row r="98" spans="1:12" ht="48" hidden="1" x14ac:dyDescent="0.2">
      <c r="A98" s="37" t="s">
        <v>253</v>
      </c>
      <c r="B98" s="46" t="s">
        <v>8</v>
      </c>
      <c r="C98" s="47" t="s">
        <v>158</v>
      </c>
      <c r="D98" s="47" t="s">
        <v>163</v>
      </c>
      <c r="E98" s="47" t="s">
        <v>125</v>
      </c>
      <c r="F98" s="47" t="s">
        <v>159</v>
      </c>
      <c r="G98" s="47" t="s">
        <v>141</v>
      </c>
      <c r="H98" s="47" t="s">
        <v>13</v>
      </c>
      <c r="I98" s="48" t="s">
        <v>49</v>
      </c>
      <c r="J98" s="93"/>
      <c r="K98" s="77"/>
      <c r="L98" s="50">
        <f t="shared" si="1"/>
        <v>0</v>
      </c>
    </row>
    <row r="99" spans="1:12" x14ac:dyDescent="0.2">
      <c r="A99" s="37" t="s">
        <v>240</v>
      </c>
      <c r="B99" s="38" t="s">
        <v>157</v>
      </c>
      <c r="C99" s="39" t="s">
        <v>128</v>
      </c>
      <c r="D99" s="39" t="s">
        <v>216</v>
      </c>
      <c r="E99" s="39" t="s">
        <v>122</v>
      </c>
      <c r="F99" s="39" t="s">
        <v>12</v>
      </c>
      <c r="G99" s="39" t="s">
        <v>122</v>
      </c>
      <c r="H99" s="39" t="s">
        <v>13</v>
      </c>
      <c r="I99" s="40" t="s">
        <v>55</v>
      </c>
      <c r="J99" s="93">
        <f>J100</f>
        <v>-5978</v>
      </c>
      <c r="K99" s="41">
        <f>K100</f>
        <v>0</v>
      </c>
      <c r="L99" s="50">
        <f>K99+J99</f>
        <v>-5978</v>
      </c>
    </row>
    <row r="100" spans="1:12" ht="36" x14ac:dyDescent="0.2">
      <c r="A100" s="37" t="s">
        <v>330</v>
      </c>
      <c r="B100" s="129" t="s">
        <v>157</v>
      </c>
      <c r="C100" s="130" t="s">
        <v>128</v>
      </c>
      <c r="D100" s="130" t="s">
        <v>216</v>
      </c>
      <c r="E100" s="130" t="s">
        <v>142</v>
      </c>
      <c r="F100" s="130" t="s">
        <v>12</v>
      </c>
      <c r="G100" s="130" t="s">
        <v>213</v>
      </c>
      <c r="H100" s="130" t="s">
        <v>13</v>
      </c>
      <c r="I100" s="45" t="s">
        <v>55</v>
      </c>
      <c r="J100" s="77">
        <f>J101+J102</f>
        <v>-5978</v>
      </c>
      <c r="K100" s="77">
        <f>K101+K102</f>
        <v>0</v>
      </c>
      <c r="L100" s="50">
        <f>K100+J100</f>
        <v>-5978</v>
      </c>
    </row>
    <row r="101" spans="1:12" ht="84" x14ac:dyDescent="0.2">
      <c r="A101" s="37" t="s">
        <v>331</v>
      </c>
      <c r="B101" s="38" t="s">
        <v>157</v>
      </c>
      <c r="C101" s="39" t="s">
        <v>128</v>
      </c>
      <c r="D101" s="39" t="s">
        <v>216</v>
      </c>
      <c r="E101" s="39" t="s">
        <v>142</v>
      </c>
      <c r="F101" s="39" t="s">
        <v>12</v>
      </c>
      <c r="G101" s="39" t="s">
        <v>213</v>
      </c>
      <c r="H101" s="39" t="s">
        <v>312</v>
      </c>
      <c r="I101" s="40" t="s">
        <v>55</v>
      </c>
      <c r="J101" s="93">
        <v>-5978</v>
      </c>
      <c r="K101" s="126">
        <v>0</v>
      </c>
      <c r="L101" s="50">
        <f>K101+J101</f>
        <v>-5978</v>
      </c>
    </row>
    <row r="102" spans="1:12" ht="60" hidden="1" x14ac:dyDescent="0.2">
      <c r="A102" s="37" t="s">
        <v>332</v>
      </c>
      <c r="B102" s="38" t="s">
        <v>157</v>
      </c>
      <c r="C102" s="39" t="s">
        <v>128</v>
      </c>
      <c r="D102" s="39" t="s">
        <v>216</v>
      </c>
      <c r="E102" s="39" t="s">
        <v>142</v>
      </c>
      <c r="F102" s="39" t="s">
        <v>12</v>
      </c>
      <c r="G102" s="39" t="s">
        <v>213</v>
      </c>
      <c r="H102" s="39" t="s">
        <v>313</v>
      </c>
      <c r="I102" s="40" t="s">
        <v>55</v>
      </c>
      <c r="J102" s="93">
        <v>0</v>
      </c>
      <c r="K102" s="77"/>
      <c r="L102" s="50">
        <f>K102+J102</f>
        <v>0</v>
      </c>
    </row>
  </sheetData>
  <mergeCells count="5">
    <mergeCell ref="B5:I5"/>
    <mergeCell ref="H1:J1"/>
    <mergeCell ref="A3:I3"/>
    <mergeCell ref="B4:I4"/>
    <mergeCell ref="A2:L2"/>
  </mergeCells>
  <phoneticPr fontId="5" type="noConversion"/>
  <pageMargins left="0.25" right="0.25" top="0.75" bottom="0.75" header="0.3" footer="0.3"/>
  <pageSetup paperSize="9" scale="89" orientation="portrait" r:id="rId1"/>
  <headerFooter alignWithMargins="0">
    <oddFooter>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E2" sqref="E2"/>
    </sheetView>
  </sheetViews>
  <sheetFormatPr defaultRowHeight="12.75" x14ac:dyDescent="0.2"/>
  <cols>
    <col min="1" max="1" width="33.5703125" customWidth="1"/>
    <col min="2" max="2" width="18" customWidth="1"/>
    <col min="3" max="3" width="17" customWidth="1"/>
    <col min="4" max="4" width="17.28515625" customWidth="1"/>
    <col min="5" max="5" width="16.42578125" customWidth="1"/>
    <col min="6" max="6" width="18" customWidth="1"/>
    <col min="7" max="7" width="9.7109375" customWidth="1"/>
    <col min="257" max="257" width="33.5703125" customWidth="1"/>
    <col min="258" max="258" width="18" customWidth="1"/>
    <col min="259" max="259" width="17" customWidth="1"/>
    <col min="260" max="260" width="17.28515625" customWidth="1"/>
    <col min="261" max="261" width="16.42578125" customWidth="1"/>
    <col min="262" max="262" width="18" customWidth="1"/>
    <col min="263" max="263" width="9.7109375" customWidth="1"/>
    <col min="513" max="513" width="33.5703125" customWidth="1"/>
    <col min="514" max="514" width="18" customWidth="1"/>
    <col min="515" max="515" width="17" customWidth="1"/>
    <col min="516" max="516" width="17.28515625" customWidth="1"/>
    <col min="517" max="517" width="16.42578125" customWidth="1"/>
    <col min="518" max="518" width="18" customWidth="1"/>
    <col min="519" max="519" width="9.7109375" customWidth="1"/>
    <col min="769" max="769" width="33.5703125" customWidth="1"/>
    <col min="770" max="770" width="18" customWidth="1"/>
    <col min="771" max="771" width="17" customWidth="1"/>
    <col min="772" max="772" width="17.28515625" customWidth="1"/>
    <col min="773" max="773" width="16.42578125" customWidth="1"/>
    <col min="774" max="774" width="18" customWidth="1"/>
    <col min="775" max="775" width="9.7109375" customWidth="1"/>
    <col min="1025" max="1025" width="33.5703125" customWidth="1"/>
    <col min="1026" max="1026" width="18" customWidth="1"/>
    <col min="1027" max="1027" width="17" customWidth="1"/>
    <col min="1028" max="1028" width="17.28515625" customWidth="1"/>
    <col min="1029" max="1029" width="16.42578125" customWidth="1"/>
    <col min="1030" max="1030" width="18" customWidth="1"/>
    <col min="1031" max="1031" width="9.7109375" customWidth="1"/>
    <col min="1281" max="1281" width="33.5703125" customWidth="1"/>
    <col min="1282" max="1282" width="18" customWidth="1"/>
    <col min="1283" max="1283" width="17" customWidth="1"/>
    <col min="1284" max="1284" width="17.28515625" customWidth="1"/>
    <col min="1285" max="1285" width="16.42578125" customWidth="1"/>
    <col min="1286" max="1286" width="18" customWidth="1"/>
    <col min="1287" max="1287" width="9.7109375" customWidth="1"/>
    <col min="1537" max="1537" width="33.5703125" customWidth="1"/>
    <col min="1538" max="1538" width="18" customWidth="1"/>
    <col min="1539" max="1539" width="17" customWidth="1"/>
    <col min="1540" max="1540" width="17.28515625" customWidth="1"/>
    <col min="1541" max="1541" width="16.42578125" customWidth="1"/>
    <col min="1542" max="1542" width="18" customWidth="1"/>
    <col min="1543" max="1543" width="9.7109375" customWidth="1"/>
    <col min="1793" max="1793" width="33.5703125" customWidth="1"/>
    <col min="1794" max="1794" width="18" customWidth="1"/>
    <col min="1795" max="1795" width="17" customWidth="1"/>
    <col min="1796" max="1796" width="17.28515625" customWidth="1"/>
    <col min="1797" max="1797" width="16.42578125" customWidth="1"/>
    <col min="1798" max="1798" width="18" customWidth="1"/>
    <col min="1799" max="1799" width="9.7109375" customWidth="1"/>
    <col min="2049" max="2049" width="33.5703125" customWidth="1"/>
    <col min="2050" max="2050" width="18" customWidth="1"/>
    <col min="2051" max="2051" width="17" customWidth="1"/>
    <col min="2052" max="2052" width="17.28515625" customWidth="1"/>
    <col min="2053" max="2053" width="16.42578125" customWidth="1"/>
    <col min="2054" max="2054" width="18" customWidth="1"/>
    <col min="2055" max="2055" width="9.7109375" customWidth="1"/>
    <col min="2305" max="2305" width="33.5703125" customWidth="1"/>
    <col min="2306" max="2306" width="18" customWidth="1"/>
    <col min="2307" max="2307" width="17" customWidth="1"/>
    <col min="2308" max="2308" width="17.28515625" customWidth="1"/>
    <col min="2309" max="2309" width="16.42578125" customWidth="1"/>
    <col min="2310" max="2310" width="18" customWidth="1"/>
    <col min="2311" max="2311" width="9.7109375" customWidth="1"/>
    <col min="2561" max="2561" width="33.5703125" customWidth="1"/>
    <col min="2562" max="2562" width="18" customWidth="1"/>
    <col min="2563" max="2563" width="17" customWidth="1"/>
    <col min="2564" max="2564" width="17.28515625" customWidth="1"/>
    <col min="2565" max="2565" width="16.42578125" customWidth="1"/>
    <col min="2566" max="2566" width="18" customWidth="1"/>
    <col min="2567" max="2567" width="9.7109375" customWidth="1"/>
    <col min="2817" max="2817" width="33.5703125" customWidth="1"/>
    <col min="2818" max="2818" width="18" customWidth="1"/>
    <col min="2819" max="2819" width="17" customWidth="1"/>
    <col min="2820" max="2820" width="17.28515625" customWidth="1"/>
    <col min="2821" max="2821" width="16.42578125" customWidth="1"/>
    <col min="2822" max="2822" width="18" customWidth="1"/>
    <col min="2823" max="2823" width="9.7109375" customWidth="1"/>
    <col min="3073" max="3073" width="33.5703125" customWidth="1"/>
    <col min="3074" max="3074" width="18" customWidth="1"/>
    <col min="3075" max="3075" width="17" customWidth="1"/>
    <col min="3076" max="3076" width="17.28515625" customWidth="1"/>
    <col min="3077" max="3077" width="16.42578125" customWidth="1"/>
    <col min="3078" max="3078" width="18" customWidth="1"/>
    <col min="3079" max="3079" width="9.7109375" customWidth="1"/>
    <col min="3329" max="3329" width="33.5703125" customWidth="1"/>
    <col min="3330" max="3330" width="18" customWidth="1"/>
    <col min="3331" max="3331" width="17" customWidth="1"/>
    <col min="3332" max="3332" width="17.28515625" customWidth="1"/>
    <col min="3333" max="3333" width="16.42578125" customWidth="1"/>
    <col min="3334" max="3334" width="18" customWidth="1"/>
    <col min="3335" max="3335" width="9.7109375" customWidth="1"/>
    <col min="3585" max="3585" width="33.5703125" customWidth="1"/>
    <col min="3586" max="3586" width="18" customWidth="1"/>
    <col min="3587" max="3587" width="17" customWidth="1"/>
    <col min="3588" max="3588" width="17.28515625" customWidth="1"/>
    <col min="3589" max="3589" width="16.42578125" customWidth="1"/>
    <col min="3590" max="3590" width="18" customWidth="1"/>
    <col min="3591" max="3591" width="9.7109375" customWidth="1"/>
    <col min="3841" max="3841" width="33.5703125" customWidth="1"/>
    <col min="3842" max="3842" width="18" customWidth="1"/>
    <col min="3843" max="3843" width="17" customWidth="1"/>
    <col min="3844" max="3844" width="17.28515625" customWidth="1"/>
    <col min="3845" max="3845" width="16.42578125" customWidth="1"/>
    <col min="3846" max="3846" width="18" customWidth="1"/>
    <col min="3847" max="3847" width="9.7109375" customWidth="1"/>
    <col min="4097" max="4097" width="33.5703125" customWidth="1"/>
    <col min="4098" max="4098" width="18" customWidth="1"/>
    <col min="4099" max="4099" width="17" customWidth="1"/>
    <col min="4100" max="4100" width="17.28515625" customWidth="1"/>
    <col min="4101" max="4101" width="16.42578125" customWidth="1"/>
    <col min="4102" max="4102" width="18" customWidth="1"/>
    <col min="4103" max="4103" width="9.7109375" customWidth="1"/>
    <col min="4353" max="4353" width="33.5703125" customWidth="1"/>
    <col min="4354" max="4354" width="18" customWidth="1"/>
    <col min="4355" max="4355" width="17" customWidth="1"/>
    <col min="4356" max="4356" width="17.28515625" customWidth="1"/>
    <col min="4357" max="4357" width="16.42578125" customWidth="1"/>
    <col min="4358" max="4358" width="18" customWidth="1"/>
    <col min="4359" max="4359" width="9.7109375" customWidth="1"/>
    <col min="4609" max="4609" width="33.5703125" customWidth="1"/>
    <col min="4610" max="4610" width="18" customWidth="1"/>
    <col min="4611" max="4611" width="17" customWidth="1"/>
    <col min="4612" max="4612" width="17.28515625" customWidth="1"/>
    <col min="4613" max="4613" width="16.42578125" customWidth="1"/>
    <col min="4614" max="4614" width="18" customWidth="1"/>
    <col min="4615" max="4615" width="9.7109375" customWidth="1"/>
    <col min="4865" max="4865" width="33.5703125" customWidth="1"/>
    <col min="4866" max="4866" width="18" customWidth="1"/>
    <col min="4867" max="4867" width="17" customWidth="1"/>
    <col min="4868" max="4868" width="17.28515625" customWidth="1"/>
    <col min="4869" max="4869" width="16.42578125" customWidth="1"/>
    <col min="4870" max="4870" width="18" customWidth="1"/>
    <col min="4871" max="4871" width="9.7109375" customWidth="1"/>
    <col min="5121" max="5121" width="33.5703125" customWidth="1"/>
    <col min="5122" max="5122" width="18" customWidth="1"/>
    <col min="5123" max="5123" width="17" customWidth="1"/>
    <col min="5124" max="5124" width="17.28515625" customWidth="1"/>
    <col min="5125" max="5125" width="16.42578125" customWidth="1"/>
    <col min="5126" max="5126" width="18" customWidth="1"/>
    <col min="5127" max="5127" width="9.7109375" customWidth="1"/>
    <col min="5377" max="5377" width="33.5703125" customWidth="1"/>
    <col min="5378" max="5378" width="18" customWidth="1"/>
    <col min="5379" max="5379" width="17" customWidth="1"/>
    <col min="5380" max="5380" width="17.28515625" customWidth="1"/>
    <col min="5381" max="5381" width="16.42578125" customWidth="1"/>
    <col min="5382" max="5382" width="18" customWidth="1"/>
    <col min="5383" max="5383" width="9.7109375" customWidth="1"/>
    <col min="5633" max="5633" width="33.5703125" customWidth="1"/>
    <col min="5634" max="5634" width="18" customWidth="1"/>
    <col min="5635" max="5635" width="17" customWidth="1"/>
    <col min="5636" max="5636" width="17.28515625" customWidth="1"/>
    <col min="5637" max="5637" width="16.42578125" customWidth="1"/>
    <col min="5638" max="5638" width="18" customWidth="1"/>
    <col min="5639" max="5639" width="9.7109375" customWidth="1"/>
    <col min="5889" max="5889" width="33.5703125" customWidth="1"/>
    <col min="5890" max="5890" width="18" customWidth="1"/>
    <col min="5891" max="5891" width="17" customWidth="1"/>
    <col min="5892" max="5892" width="17.28515625" customWidth="1"/>
    <col min="5893" max="5893" width="16.42578125" customWidth="1"/>
    <col min="5894" max="5894" width="18" customWidth="1"/>
    <col min="5895" max="5895" width="9.7109375" customWidth="1"/>
    <col min="6145" max="6145" width="33.5703125" customWidth="1"/>
    <col min="6146" max="6146" width="18" customWidth="1"/>
    <col min="6147" max="6147" width="17" customWidth="1"/>
    <col min="6148" max="6148" width="17.28515625" customWidth="1"/>
    <col min="6149" max="6149" width="16.42578125" customWidth="1"/>
    <col min="6150" max="6150" width="18" customWidth="1"/>
    <col min="6151" max="6151" width="9.7109375" customWidth="1"/>
    <col min="6401" max="6401" width="33.5703125" customWidth="1"/>
    <col min="6402" max="6402" width="18" customWidth="1"/>
    <col min="6403" max="6403" width="17" customWidth="1"/>
    <col min="6404" max="6404" width="17.28515625" customWidth="1"/>
    <col min="6405" max="6405" width="16.42578125" customWidth="1"/>
    <col min="6406" max="6406" width="18" customWidth="1"/>
    <col min="6407" max="6407" width="9.7109375" customWidth="1"/>
    <col min="6657" max="6657" width="33.5703125" customWidth="1"/>
    <col min="6658" max="6658" width="18" customWidth="1"/>
    <col min="6659" max="6659" width="17" customWidth="1"/>
    <col min="6660" max="6660" width="17.28515625" customWidth="1"/>
    <col min="6661" max="6661" width="16.42578125" customWidth="1"/>
    <col min="6662" max="6662" width="18" customWidth="1"/>
    <col min="6663" max="6663" width="9.7109375" customWidth="1"/>
    <col min="6913" max="6913" width="33.5703125" customWidth="1"/>
    <col min="6914" max="6914" width="18" customWidth="1"/>
    <col min="6915" max="6915" width="17" customWidth="1"/>
    <col min="6916" max="6916" width="17.28515625" customWidth="1"/>
    <col min="6917" max="6917" width="16.42578125" customWidth="1"/>
    <col min="6918" max="6918" width="18" customWidth="1"/>
    <col min="6919" max="6919" width="9.7109375" customWidth="1"/>
    <col min="7169" max="7169" width="33.5703125" customWidth="1"/>
    <col min="7170" max="7170" width="18" customWidth="1"/>
    <col min="7171" max="7171" width="17" customWidth="1"/>
    <col min="7172" max="7172" width="17.28515625" customWidth="1"/>
    <col min="7173" max="7173" width="16.42578125" customWidth="1"/>
    <col min="7174" max="7174" width="18" customWidth="1"/>
    <col min="7175" max="7175" width="9.7109375" customWidth="1"/>
    <col min="7425" max="7425" width="33.5703125" customWidth="1"/>
    <col min="7426" max="7426" width="18" customWidth="1"/>
    <col min="7427" max="7427" width="17" customWidth="1"/>
    <col min="7428" max="7428" width="17.28515625" customWidth="1"/>
    <col min="7429" max="7429" width="16.42578125" customWidth="1"/>
    <col min="7430" max="7430" width="18" customWidth="1"/>
    <col min="7431" max="7431" width="9.7109375" customWidth="1"/>
    <col min="7681" max="7681" width="33.5703125" customWidth="1"/>
    <col min="7682" max="7682" width="18" customWidth="1"/>
    <col min="7683" max="7683" width="17" customWidth="1"/>
    <col min="7684" max="7684" width="17.28515625" customWidth="1"/>
    <col min="7685" max="7685" width="16.42578125" customWidth="1"/>
    <col min="7686" max="7686" width="18" customWidth="1"/>
    <col min="7687" max="7687" width="9.7109375" customWidth="1"/>
    <col min="7937" max="7937" width="33.5703125" customWidth="1"/>
    <col min="7938" max="7938" width="18" customWidth="1"/>
    <col min="7939" max="7939" width="17" customWidth="1"/>
    <col min="7940" max="7940" width="17.28515625" customWidth="1"/>
    <col min="7941" max="7941" width="16.42578125" customWidth="1"/>
    <col min="7942" max="7942" width="18" customWidth="1"/>
    <col min="7943" max="7943" width="9.7109375" customWidth="1"/>
    <col min="8193" max="8193" width="33.5703125" customWidth="1"/>
    <col min="8194" max="8194" width="18" customWidth="1"/>
    <col min="8195" max="8195" width="17" customWidth="1"/>
    <col min="8196" max="8196" width="17.28515625" customWidth="1"/>
    <col min="8197" max="8197" width="16.42578125" customWidth="1"/>
    <col min="8198" max="8198" width="18" customWidth="1"/>
    <col min="8199" max="8199" width="9.7109375" customWidth="1"/>
    <col min="8449" max="8449" width="33.5703125" customWidth="1"/>
    <col min="8450" max="8450" width="18" customWidth="1"/>
    <col min="8451" max="8451" width="17" customWidth="1"/>
    <col min="8452" max="8452" width="17.28515625" customWidth="1"/>
    <col min="8453" max="8453" width="16.42578125" customWidth="1"/>
    <col min="8454" max="8454" width="18" customWidth="1"/>
    <col min="8455" max="8455" width="9.7109375" customWidth="1"/>
    <col min="8705" max="8705" width="33.5703125" customWidth="1"/>
    <col min="8706" max="8706" width="18" customWidth="1"/>
    <col min="8707" max="8707" width="17" customWidth="1"/>
    <col min="8708" max="8708" width="17.28515625" customWidth="1"/>
    <col min="8709" max="8709" width="16.42578125" customWidth="1"/>
    <col min="8710" max="8710" width="18" customWidth="1"/>
    <col min="8711" max="8711" width="9.7109375" customWidth="1"/>
    <col min="8961" max="8961" width="33.5703125" customWidth="1"/>
    <col min="8962" max="8962" width="18" customWidth="1"/>
    <col min="8963" max="8963" width="17" customWidth="1"/>
    <col min="8964" max="8964" width="17.28515625" customWidth="1"/>
    <col min="8965" max="8965" width="16.42578125" customWidth="1"/>
    <col min="8966" max="8966" width="18" customWidth="1"/>
    <col min="8967" max="8967" width="9.7109375" customWidth="1"/>
    <col min="9217" max="9217" width="33.5703125" customWidth="1"/>
    <col min="9218" max="9218" width="18" customWidth="1"/>
    <col min="9219" max="9219" width="17" customWidth="1"/>
    <col min="9220" max="9220" width="17.28515625" customWidth="1"/>
    <col min="9221" max="9221" width="16.42578125" customWidth="1"/>
    <col min="9222" max="9222" width="18" customWidth="1"/>
    <col min="9223" max="9223" width="9.7109375" customWidth="1"/>
    <col min="9473" max="9473" width="33.5703125" customWidth="1"/>
    <col min="9474" max="9474" width="18" customWidth="1"/>
    <col min="9475" max="9475" width="17" customWidth="1"/>
    <col min="9476" max="9476" width="17.28515625" customWidth="1"/>
    <col min="9477" max="9477" width="16.42578125" customWidth="1"/>
    <col min="9478" max="9478" width="18" customWidth="1"/>
    <col min="9479" max="9479" width="9.7109375" customWidth="1"/>
    <col min="9729" max="9729" width="33.5703125" customWidth="1"/>
    <col min="9730" max="9730" width="18" customWidth="1"/>
    <col min="9731" max="9731" width="17" customWidth="1"/>
    <col min="9732" max="9732" width="17.28515625" customWidth="1"/>
    <col min="9733" max="9733" width="16.42578125" customWidth="1"/>
    <col min="9734" max="9734" width="18" customWidth="1"/>
    <col min="9735" max="9735" width="9.7109375" customWidth="1"/>
    <col min="9985" max="9985" width="33.5703125" customWidth="1"/>
    <col min="9986" max="9986" width="18" customWidth="1"/>
    <col min="9987" max="9987" width="17" customWidth="1"/>
    <col min="9988" max="9988" width="17.28515625" customWidth="1"/>
    <col min="9989" max="9989" width="16.42578125" customWidth="1"/>
    <col min="9990" max="9990" width="18" customWidth="1"/>
    <col min="9991" max="9991" width="9.7109375" customWidth="1"/>
    <col min="10241" max="10241" width="33.5703125" customWidth="1"/>
    <col min="10242" max="10242" width="18" customWidth="1"/>
    <col min="10243" max="10243" width="17" customWidth="1"/>
    <col min="10244" max="10244" width="17.28515625" customWidth="1"/>
    <col min="10245" max="10245" width="16.42578125" customWidth="1"/>
    <col min="10246" max="10246" width="18" customWidth="1"/>
    <col min="10247" max="10247" width="9.7109375" customWidth="1"/>
    <col min="10497" max="10497" width="33.5703125" customWidth="1"/>
    <col min="10498" max="10498" width="18" customWidth="1"/>
    <col min="10499" max="10499" width="17" customWidth="1"/>
    <col min="10500" max="10500" width="17.28515625" customWidth="1"/>
    <col min="10501" max="10501" width="16.42578125" customWidth="1"/>
    <col min="10502" max="10502" width="18" customWidth="1"/>
    <col min="10503" max="10503" width="9.7109375" customWidth="1"/>
    <col min="10753" max="10753" width="33.5703125" customWidth="1"/>
    <col min="10754" max="10754" width="18" customWidth="1"/>
    <col min="10755" max="10755" width="17" customWidth="1"/>
    <col min="10756" max="10756" width="17.28515625" customWidth="1"/>
    <col min="10757" max="10757" width="16.42578125" customWidth="1"/>
    <col min="10758" max="10758" width="18" customWidth="1"/>
    <col min="10759" max="10759" width="9.7109375" customWidth="1"/>
    <col min="11009" max="11009" width="33.5703125" customWidth="1"/>
    <col min="11010" max="11010" width="18" customWidth="1"/>
    <col min="11011" max="11011" width="17" customWidth="1"/>
    <col min="11012" max="11012" width="17.28515625" customWidth="1"/>
    <col min="11013" max="11013" width="16.42578125" customWidth="1"/>
    <col min="11014" max="11014" width="18" customWidth="1"/>
    <col min="11015" max="11015" width="9.7109375" customWidth="1"/>
    <col min="11265" max="11265" width="33.5703125" customWidth="1"/>
    <col min="11266" max="11266" width="18" customWidth="1"/>
    <col min="11267" max="11267" width="17" customWidth="1"/>
    <col min="11268" max="11268" width="17.28515625" customWidth="1"/>
    <col min="11269" max="11269" width="16.42578125" customWidth="1"/>
    <col min="11270" max="11270" width="18" customWidth="1"/>
    <col min="11271" max="11271" width="9.7109375" customWidth="1"/>
    <col min="11521" max="11521" width="33.5703125" customWidth="1"/>
    <col min="11522" max="11522" width="18" customWidth="1"/>
    <col min="11523" max="11523" width="17" customWidth="1"/>
    <col min="11524" max="11524" width="17.28515625" customWidth="1"/>
    <col min="11525" max="11525" width="16.42578125" customWidth="1"/>
    <col min="11526" max="11526" width="18" customWidth="1"/>
    <col min="11527" max="11527" width="9.7109375" customWidth="1"/>
    <col min="11777" max="11777" width="33.5703125" customWidth="1"/>
    <col min="11778" max="11778" width="18" customWidth="1"/>
    <col min="11779" max="11779" width="17" customWidth="1"/>
    <col min="11780" max="11780" width="17.28515625" customWidth="1"/>
    <col min="11781" max="11781" width="16.42578125" customWidth="1"/>
    <col min="11782" max="11782" width="18" customWidth="1"/>
    <col min="11783" max="11783" width="9.7109375" customWidth="1"/>
    <col min="12033" max="12033" width="33.5703125" customWidth="1"/>
    <col min="12034" max="12034" width="18" customWidth="1"/>
    <col min="12035" max="12035" width="17" customWidth="1"/>
    <col min="12036" max="12036" width="17.28515625" customWidth="1"/>
    <col min="12037" max="12037" width="16.42578125" customWidth="1"/>
    <col min="12038" max="12038" width="18" customWidth="1"/>
    <col min="12039" max="12039" width="9.7109375" customWidth="1"/>
    <col min="12289" max="12289" width="33.5703125" customWidth="1"/>
    <col min="12290" max="12290" width="18" customWidth="1"/>
    <col min="12291" max="12291" width="17" customWidth="1"/>
    <col min="12292" max="12292" width="17.28515625" customWidth="1"/>
    <col min="12293" max="12293" width="16.42578125" customWidth="1"/>
    <col min="12294" max="12294" width="18" customWidth="1"/>
    <col min="12295" max="12295" width="9.7109375" customWidth="1"/>
    <col min="12545" max="12545" width="33.5703125" customWidth="1"/>
    <col min="12546" max="12546" width="18" customWidth="1"/>
    <col min="12547" max="12547" width="17" customWidth="1"/>
    <col min="12548" max="12548" width="17.28515625" customWidth="1"/>
    <col min="12549" max="12549" width="16.42578125" customWidth="1"/>
    <col min="12550" max="12550" width="18" customWidth="1"/>
    <col min="12551" max="12551" width="9.7109375" customWidth="1"/>
    <col min="12801" max="12801" width="33.5703125" customWidth="1"/>
    <col min="12802" max="12802" width="18" customWidth="1"/>
    <col min="12803" max="12803" width="17" customWidth="1"/>
    <col min="12804" max="12804" width="17.28515625" customWidth="1"/>
    <col min="12805" max="12805" width="16.42578125" customWidth="1"/>
    <col min="12806" max="12806" width="18" customWidth="1"/>
    <col min="12807" max="12807" width="9.7109375" customWidth="1"/>
    <col min="13057" max="13057" width="33.5703125" customWidth="1"/>
    <col min="13058" max="13058" width="18" customWidth="1"/>
    <col min="13059" max="13059" width="17" customWidth="1"/>
    <col min="13060" max="13060" width="17.28515625" customWidth="1"/>
    <col min="13061" max="13061" width="16.42578125" customWidth="1"/>
    <col min="13062" max="13062" width="18" customWidth="1"/>
    <col min="13063" max="13063" width="9.7109375" customWidth="1"/>
    <col min="13313" max="13313" width="33.5703125" customWidth="1"/>
    <col min="13314" max="13314" width="18" customWidth="1"/>
    <col min="13315" max="13315" width="17" customWidth="1"/>
    <col min="13316" max="13316" width="17.28515625" customWidth="1"/>
    <col min="13317" max="13317" width="16.42578125" customWidth="1"/>
    <col min="13318" max="13318" width="18" customWidth="1"/>
    <col min="13319" max="13319" width="9.7109375" customWidth="1"/>
    <col min="13569" max="13569" width="33.5703125" customWidth="1"/>
    <col min="13570" max="13570" width="18" customWidth="1"/>
    <col min="13571" max="13571" width="17" customWidth="1"/>
    <col min="13572" max="13572" width="17.28515625" customWidth="1"/>
    <col min="13573" max="13573" width="16.42578125" customWidth="1"/>
    <col min="13574" max="13574" width="18" customWidth="1"/>
    <col min="13575" max="13575" width="9.7109375" customWidth="1"/>
    <col min="13825" max="13825" width="33.5703125" customWidth="1"/>
    <col min="13826" max="13826" width="18" customWidth="1"/>
    <col min="13827" max="13827" width="17" customWidth="1"/>
    <col min="13828" max="13828" width="17.28515625" customWidth="1"/>
    <col min="13829" max="13829" width="16.42578125" customWidth="1"/>
    <col min="13830" max="13830" width="18" customWidth="1"/>
    <col min="13831" max="13831" width="9.7109375" customWidth="1"/>
    <col min="14081" max="14081" width="33.5703125" customWidth="1"/>
    <col min="14082" max="14082" width="18" customWidth="1"/>
    <col min="14083" max="14083" width="17" customWidth="1"/>
    <col min="14084" max="14084" width="17.28515625" customWidth="1"/>
    <col min="14085" max="14085" width="16.42578125" customWidth="1"/>
    <col min="14086" max="14086" width="18" customWidth="1"/>
    <col min="14087" max="14087" width="9.7109375" customWidth="1"/>
    <col min="14337" max="14337" width="33.5703125" customWidth="1"/>
    <col min="14338" max="14338" width="18" customWidth="1"/>
    <col min="14339" max="14339" width="17" customWidth="1"/>
    <col min="14340" max="14340" width="17.28515625" customWidth="1"/>
    <col min="14341" max="14341" width="16.42578125" customWidth="1"/>
    <col min="14342" max="14342" width="18" customWidth="1"/>
    <col min="14343" max="14343" width="9.7109375" customWidth="1"/>
    <col min="14593" max="14593" width="33.5703125" customWidth="1"/>
    <col min="14594" max="14594" width="18" customWidth="1"/>
    <col min="14595" max="14595" width="17" customWidth="1"/>
    <col min="14596" max="14596" width="17.28515625" customWidth="1"/>
    <col min="14597" max="14597" width="16.42578125" customWidth="1"/>
    <col min="14598" max="14598" width="18" customWidth="1"/>
    <col min="14599" max="14599" width="9.7109375" customWidth="1"/>
    <col min="14849" max="14849" width="33.5703125" customWidth="1"/>
    <col min="14850" max="14850" width="18" customWidth="1"/>
    <col min="14851" max="14851" width="17" customWidth="1"/>
    <col min="14852" max="14852" width="17.28515625" customWidth="1"/>
    <col min="14853" max="14853" width="16.42578125" customWidth="1"/>
    <col min="14854" max="14854" width="18" customWidth="1"/>
    <col min="14855" max="14855" width="9.7109375" customWidth="1"/>
    <col min="15105" max="15105" width="33.5703125" customWidth="1"/>
    <col min="15106" max="15106" width="18" customWidth="1"/>
    <col min="15107" max="15107" width="17" customWidth="1"/>
    <col min="15108" max="15108" width="17.28515625" customWidth="1"/>
    <col min="15109" max="15109" width="16.42578125" customWidth="1"/>
    <col min="15110" max="15110" width="18" customWidth="1"/>
    <col min="15111" max="15111" width="9.7109375" customWidth="1"/>
    <col min="15361" max="15361" width="33.5703125" customWidth="1"/>
    <col min="15362" max="15362" width="18" customWidth="1"/>
    <col min="15363" max="15363" width="17" customWidth="1"/>
    <col min="15364" max="15364" width="17.28515625" customWidth="1"/>
    <col min="15365" max="15365" width="16.42578125" customWidth="1"/>
    <col min="15366" max="15366" width="18" customWidth="1"/>
    <col min="15367" max="15367" width="9.7109375" customWidth="1"/>
    <col min="15617" max="15617" width="33.5703125" customWidth="1"/>
    <col min="15618" max="15618" width="18" customWidth="1"/>
    <col min="15619" max="15619" width="17" customWidth="1"/>
    <col min="15620" max="15620" width="17.28515625" customWidth="1"/>
    <col min="15621" max="15621" width="16.42578125" customWidth="1"/>
    <col min="15622" max="15622" width="18" customWidth="1"/>
    <col min="15623" max="15623" width="9.7109375" customWidth="1"/>
    <col min="15873" max="15873" width="33.5703125" customWidth="1"/>
    <col min="15874" max="15874" width="18" customWidth="1"/>
    <col min="15875" max="15875" width="17" customWidth="1"/>
    <col min="15876" max="15876" width="17.28515625" customWidth="1"/>
    <col min="15877" max="15877" width="16.42578125" customWidth="1"/>
    <col min="15878" max="15878" width="18" customWidth="1"/>
    <col min="15879" max="15879" width="9.7109375" customWidth="1"/>
    <col min="16129" max="16129" width="33.5703125" customWidth="1"/>
    <col min="16130" max="16130" width="18" customWidth="1"/>
    <col min="16131" max="16131" width="17" customWidth="1"/>
    <col min="16132" max="16132" width="17.28515625" customWidth="1"/>
    <col min="16133" max="16133" width="16.42578125" customWidth="1"/>
    <col min="16134" max="16134" width="18" customWidth="1"/>
    <col min="16135" max="16135" width="9.7109375" customWidth="1"/>
  </cols>
  <sheetData>
    <row r="1" spans="1:8" ht="54.75" customHeight="1" x14ac:dyDescent="0.2">
      <c r="A1" s="273"/>
      <c r="B1" s="274"/>
      <c r="C1" s="274"/>
      <c r="D1" s="274"/>
      <c r="E1" s="417" t="s">
        <v>902</v>
      </c>
      <c r="F1" s="417"/>
    </row>
    <row r="3" spans="1:8" ht="15" x14ac:dyDescent="0.2">
      <c r="A3" s="275" t="s">
        <v>618</v>
      </c>
      <c r="B3" s="274"/>
      <c r="C3" s="274"/>
      <c r="D3" s="274"/>
      <c r="E3" s="274"/>
      <c r="F3" s="274"/>
    </row>
    <row r="4" spans="1:8" ht="15.75" x14ac:dyDescent="0.25">
      <c r="C4" s="276"/>
    </row>
    <row r="5" spans="1:8" x14ac:dyDescent="0.2">
      <c r="A5" s="277" t="s">
        <v>619</v>
      </c>
      <c r="B5" s="274"/>
      <c r="C5" s="274"/>
      <c r="D5" s="274"/>
      <c r="E5" s="274"/>
      <c r="F5" s="274"/>
    </row>
    <row r="6" spans="1:8" x14ac:dyDescent="0.2">
      <c r="A6" s="277"/>
      <c r="B6" s="274"/>
      <c r="C6" s="274"/>
      <c r="D6" s="274"/>
      <c r="E6" s="274"/>
      <c r="F6" s="274" t="s">
        <v>620</v>
      </c>
    </row>
    <row r="7" spans="1:8" ht="45" customHeight="1" x14ac:dyDescent="0.2">
      <c r="A7" s="278" t="s">
        <v>621</v>
      </c>
      <c r="B7" s="279" t="s">
        <v>622</v>
      </c>
      <c r="C7" s="279" t="s">
        <v>623</v>
      </c>
      <c r="D7" s="279" t="s">
        <v>624</v>
      </c>
      <c r="E7" s="279" t="s">
        <v>625</v>
      </c>
      <c r="F7" s="279" t="s">
        <v>626</v>
      </c>
      <c r="H7" s="283"/>
    </row>
    <row r="8" spans="1:8" ht="43.5" customHeight="1" x14ac:dyDescent="0.2">
      <c r="A8" s="280" t="s">
        <v>627</v>
      </c>
      <c r="B8" s="281">
        <v>0</v>
      </c>
      <c r="C8" s="281">
        <v>0</v>
      </c>
      <c r="D8" s="281">
        <v>0</v>
      </c>
      <c r="E8" s="281">
        <v>0</v>
      </c>
      <c r="F8" s="281">
        <v>0</v>
      </c>
    </row>
    <row r="9" spans="1:8" ht="75" customHeight="1" x14ac:dyDescent="0.2">
      <c r="A9" s="280" t="s">
        <v>628</v>
      </c>
      <c r="B9" s="281">
        <v>25000000</v>
      </c>
      <c r="C9" s="281">
        <v>0</v>
      </c>
      <c r="D9" s="281">
        <v>600000</v>
      </c>
      <c r="E9" s="281">
        <f>B9+C9-D9</f>
        <v>24400000</v>
      </c>
      <c r="F9" s="281">
        <v>0</v>
      </c>
    </row>
    <row r="10" spans="1:8" ht="16.5" x14ac:dyDescent="0.2">
      <c r="A10" s="282" t="s">
        <v>629</v>
      </c>
      <c r="B10" s="281">
        <v>0</v>
      </c>
      <c r="C10" s="281">
        <v>0</v>
      </c>
      <c r="D10" s="281">
        <v>0</v>
      </c>
      <c r="E10" s="281">
        <v>0</v>
      </c>
      <c r="F10" s="281">
        <v>0</v>
      </c>
    </row>
    <row r="11" spans="1:8" ht="16.5" x14ac:dyDescent="0.2">
      <c r="A11" s="282" t="s">
        <v>630</v>
      </c>
      <c r="B11" s="281">
        <v>0</v>
      </c>
      <c r="C11" s="281">
        <v>0</v>
      </c>
      <c r="D11" s="281">
        <v>0</v>
      </c>
      <c r="E11" s="281">
        <v>0</v>
      </c>
      <c r="F11" s="281">
        <v>0</v>
      </c>
    </row>
    <row r="12" spans="1:8" ht="16.5" x14ac:dyDescent="0.2">
      <c r="A12" s="282" t="s">
        <v>631</v>
      </c>
      <c r="B12" s="281">
        <v>0</v>
      </c>
      <c r="C12" s="281">
        <v>0</v>
      </c>
      <c r="D12" s="281">
        <v>0</v>
      </c>
      <c r="E12" s="281">
        <v>0</v>
      </c>
      <c r="F12" s="281">
        <v>0</v>
      </c>
    </row>
    <row r="13" spans="1:8" ht="16.5" x14ac:dyDescent="0.2">
      <c r="A13" s="282" t="s">
        <v>632</v>
      </c>
      <c r="B13" s="281">
        <f>B8+B9</f>
        <v>25000000</v>
      </c>
      <c r="C13" s="281">
        <f>C9+C10+C8</f>
        <v>0</v>
      </c>
      <c r="D13" s="281">
        <f>D8+D9</f>
        <v>600000</v>
      </c>
      <c r="E13" s="281">
        <f>B13+C13-D13</f>
        <v>24400000</v>
      </c>
      <c r="F13" s="281">
        <f>F8+F9</f>
        <v>0</v>
      </c>
    </row>
    <row r="14" spans="1:8" ht="55.5" customHeight="1" x14ac:dyDescent="0.2">
      <c r="A14" s="280" t="s">
        <v>633</v>
      </c>
      <c r="B14" s="465">
        <f>E13</f>
        <v>24400000</v>
      </c>
      <c r="C14" s="466"/>
      <c r="D14" s="466"/>
      <c r="E14" s="466"/>
      <c r="F14" s="467"/>
    </row>
    <row r="16" spans="1:8" ht="15" x14ac:dyDescent="0.2">
      <c r="A16" s="275" t="s">
        <v>664</v>
      </c>
      <c r="B16" s="274"/>
      <c r="C16" s="274"/>
      <c r="D16" s="274"/>
      <c r="E16" s="274"/>
      <c r="F16" s="274"/>
    </row>
    <row r="17" spans="1:6" ht="15.75" x14ac:dyDescent="0.25">
      <c r="C17" s="276"/>
    </row>
    <row r="18" spans="1:6" x14ac:dyDescent="0.2">
      <c r="A18" s="277" t="s">
        <v>619</v>
      </c>
      <c r="B18" s="274"/>
      <c r="C18" s="274"/>
      <c r="D18" s="274"/>
      <c r="E18" s="274"/>
      <c r="F18" s="274"/>
    </row>
    <row r="19" spans="1:6" x14ac:dyDescent="0.2">
      <c r="A19" s="277"/>
      <c r="B19" s="274"/>
      <c r="C19" s="274"/>
      <c r="D19" s="274"/>
      <c r="E19" s="274"/>
      <c r="F19" s="274" t="s">
        <v>620</v>
      </c>
    </row>
    <row r="20" spans="1:6" ht="38.25" x14ac:dyDescent="0.2">
      <c r="A20" s="278" t="s">
        <v>621</v>
      </c>
      <c r="B20" s="279" t="s">
        <v>625</v>
      </c>
      <c r="C20" s="279" t="s">
        <v>665</v>
      </c>
      <c r="D20" s="279" t="s">
        <v>666</v>
      </c>
      <c r="E20" s="279" t="s">
        <v>667</v>
      </c>
      <c r="F20" s="279" t="s">
        <v>626</v>
      </c>
    </row>
    <row r="21" spans="1:6" ht="49.5" x14ac:dyDescent="0.2">
      <c r="A21" s="280" t="s">
        <v>627</v>
      </c>
      <c r="B21" s="281">
        <v>0</v>
      </c>
      <c r="C21" s="281">
        <v>0</v>
      </c>
      <c r="D21" s="281">
        <v>0</v>
      </c>
      <c r="E21" s="281">
        <v>0</v>
      </c>
      <c r="F21" s="281">
        <v>0</v>
      </c>
    </row>
    <row r="22" spans="1:6" ht="66" x14ac:dyDescent="0.2">
      <c r="A22" s="280" t="s">
        <v>628</v>
      </c>
      <c r="B22" s="281">
        <v>24400000</v>
      </c>
      <c r="C22" s="281">
        <v>0</v>
      </c>
      <c r="D22" s="281">
        <v>24400000</v>
      </c>
      <c r="E22" s="281">
        <f>B22+C22-D22</f>
        <v>0</v>
      </c>
      <c r="F22" s="281">
        <v>0</v>
      </c>
    </row>
    <row r="23" spans="1:6" ht="16.5" x14ac:dyDescent="0.2">
      <c r="A23" s="282" t="s">
        <v>629</v>
      </c>
      <c r="B23" s="281">
        <v>0</v>
      </c>
      <c r="C23" s="281">
        <v>0</v>
      </c>
      <c r="D23" s="281">
        <v>0</v>
      </c>
      <c r="E23" s="281">
        <v>0</v>
      </c>
      <c r="F23" s="281">
        <v>0</v>
      </c>
    </row>
    <row r="24" spans="1:6" ht="16.5" x14ac:dyDescent="0.2">
      <c r="A24" s="282" t="s">
        <v>630</v>
      </c>
      <c r="B24" s="281">
        <v>0</v>
      </c>
      <c r="C24" s="281">
        <v>0</v>
      </c>
      <c r="D24" s="281">
        <v>0</v>
      </c>
      <c r="E24" s="281">
        <v>0</v>
      </c>
      <c r="F24" s="281">
        <v>0</v>
      </c>
    </row>
    <row r="25" spans="1:6" ht="16.5" x14ac:dyDescent="0.2">
      <c r="A25" s="282" t="s">
        <v>631</v>
      </c>
      <c r="B25" s="281">
        <v>0</v>
      </c>
      <c r="C25" s="281">
        <v>0</v>
      </c>
      <c r="D25" s="281">
        <v>0</v>
      </c>
      <c r="E25" s="281">
        <v>0</v>
      </c>
      <c r="F25" s="281">
        <v>0</v>
      </c>
    </row>
    <row r="26" spans="1:6" ht="16.5" x14ac:dyDescent="0.2">
      <c r="A26" s="282" t="s">
        <v>632</v>
      </c>
      <c r="B26" s="281">
        <f>B21+B22</f>
        <v>24400000</v>
      </c>
      <c r="C26" s="281">
        <f>C22+C23+C21</f>
        <v>0</v>
      </c>
      <c r="D26" s="281">
        <f>D21+D22</f>
        <v>24400000</v>
      </c>
      <c r="E26" s="281">
        <f>B26+C26-D26</f>
        <v>0</v>
      </c>
      <c r="F26" s="281">
        <f>F21+F22</f>
        <v>0</v>
      </c>
    </row>
    <row r="27" spans="1:6" ht="66" x14ac:dyDescent="0.2">
      <c r="A27" s="280" t="s">
        <v>668</v>
      </c>
      <c r="B27" s="465">
        <f>E26</f>
        <v>0</v>
      </c>
      <c r="C27" s="466"/>
      <c r="D27" s="466"/>
      <c r="E27" s="466"/>
      <c r="F27" s="467"/>
    </row>
    <row r="29" spans="1:6" ht="15" x14ac:dyDescent="0.2">
      <c r="A29" s="275" t="s">
        <v>669</v>
      </c>
      <c r="B29" s="274"/>
      <c r="C29" s="274"/>
      <c r="D29" s="274"/>
      <c r="E29" s="274"/>
      <c r="F29" s="274"/>
    </row>
    <row r="30" spans="1:6" ht="15.75" x14ac:dyDescent="0.25">
      <c r="C30" s="276"/>
    </row>
    <row r="31" spans="1:6" x14ac:dyDescent="0.2">
      <c r="A31" s="277" t="s">
        <v>619</v>
      </c>
      <c r="B31" s="274"/>
      <c r="C31" s="274"/>
      <c r="D31" s="274"/>
      <c r="E31" s="274"/>
      <c r="F31" s="274"/>
    </row>
    <row r="32" spans="1:6" x14ac:dyDescent="0.2">
      <c r="A32" s="277"/>
      <c r="B32" s="274"/>
      <c r="C32" s="274"/>
      <c r="D32" s="274"/>
      <c r="E32" s="274"/>
      <c r="F32" s="274" t="s">
        <v>620</v>
      </c>
    </row>
    <row r="33" spans="1:6" ht="38.25" x14ac:dyDescent="0.2">
      <c r="A33" s="278" t="s">
        <v>621</v>
      </c>
      <c r="B33" s="279" t="s">
        <v>667</v>
      </c>
      <c r="C33" s="279" t="s">
        <v>670</v>
      </c>
      <c r="D33" s="279" t="s">
        <v>671</v>
      </c>
      <c r="E33" s="279" t="s">
        <v>672</v>
      </c>
      <c r="F33" s="279" t="s">
        <v>626</v>
      </c>
    </row>
    <row r="34" spans="1:6" ht="49.5" x14ac:dyDescent="0.2">
      <c r="A34" s="280" t="s">
        <v>627</v>
      </c>
      <c r="B34" s="281">
        <v>0</v>
      </c>
      <c r="C34" s="281">
        <v>0</v>
      </c>
      <c r="D34" s="281">
        <v>0</v>
      </c>
      <c r="E34" s="281">
        <f>B34+C34-D34</f>
        <v>0</v>
      </c>
      <c r="F34" s="281">
        <v>0</v>
      </c>
    </row>
    <row r="35" spans="1:6" ht="66" x14ac:dyDescent="0.2">
      <c r="A35" s="280" t="s">
        <v>628</v>
      </c>
      <c r="B35" s="281">
        <v>0</v>
      </c>
      <c r="C35" s="281">
        <v>0</v>
      </c>
      <c r="D35" s="281">
        <v>0</v>
      </c>
      <c r="E35" s="281">
        <f>B35+C35-D35</f>
        <v>0</v>
      </c>
      <c r="F35" s="281">
        <v>0</v>
      </c>
    </row>
    <row r="36" spans="1:6" ht="16.5" x14ac:dyDescent="0.2">
      <c r="A36" s="282" t="s">
        <v>629</v>
      </c>
      <c r="B36" s="281">
        <v>0</v>
      </c>
      <c r="C36" s="281">
        <v>0</v>
      </c>
      <c r="D36" s="281">
        <v>0</v>
      </c>
      <c r="E36" s="281">
        <v>0</v>
      </c>
      <c r="F36" s="281">
        <v>0</v>
      </c>
    </row>
    <row r="37" spans="1:6" ht="16.5" x14ac:dyDescent="0.2">
      <c r="A37" s="282" t="s">
        <v>630</v>
      </c>
      <c r="B37" s="281">
        <v>0</v>
      </c>
      <c r="C37" s="281">
        <v>0</v>
      </c>
      <c r="D37" s="281">
        <v>0</v>
      </c>
      <c r="E37" s="281">
        <v>0</v>
      </c>
      <c r="F37" s="281">
        <v>0</v>
      </c>
    </row>
    <row r="38" spans="1:6" ht="16.5" x14ac:dyDescent="0.2">
      <c r="A38" s="282" t="s">
        <v>631</v>
      </c>
      <c r="B38" s="281">
        <v>0</v>
      </c>
      <c r="C38" s="281">
        <v>0</v>
      </c>
      <c r="D38" s="281">
        <v>0</v>
      </c>
      <c r="E38" s="281">
        <v>0</v>
      </c>
      <c r="F38" s="281">
        <v>0</v>
      </c>
    </row>
    <row r="39" spans="1:6" ht="16.5" x14ac:dyDescent="0.2">
      <c r="A39" s="282" t="s">
        <v>632</v>
      </c>
      <c r="B39" s="281">
        <f>B34+B35</f>
        <v>0</v>
      </c>
      <c r="C39" s="281">
        <f>C35+C36+C34</f>
        <v>0</v>
      </c>
      <c r="D39" s="281">
        <f>D34+D35</f>
        <v>0</v>
      </c>
      <c r="E39" s="281">
        <f>B39+C39-D39</f>
        <v>0</v>
      </c>
      <c r="F39" s="281">
        <f>F34+F35</f>
        <v>0</v>
      </c>
    </row>
    <row r="40" spans="1:6" ht="66" x14ac:dyDescent="0.2">
      <c r="A40" s="280" t="s">
        <v>673</v>
      </c>
      <c r="B40" s="465">
        <f>E39</f>
        <v>0</v>
      </c>
      <c r="C40" s="466"/>
      <c r="D40" s="466"/>
      <c r="E40" s="466"/>
      <c r="F40" s="467"/>
    </row>
  </sheetData>
  <mergeCells count="4">
    <mergeCell ref="E1:F1"/>
    <mergeCell ref="B14:F14"/>
    <mergeCell ref="B27:F27"/>
    <mergeCell ref="B40:F40"/>
  </mergeCells>
  <pageMargins left="0.74803149606299213" right="0.15748031496062992" top="0.59055118110236227" bottom="0.39370078740157483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zoomScaleNormal="100" workbookViewId="0">
      <selection activeCell="G133" sqref="G133"/>
    </sheetView>
  </sheetViews>
  <sheetFormatPr defaultColWidth="8.85546875" defaultRowHeight="19.5" x14ac:dyDescent="0.2"/>
  <cols>
    <col min="1" max="1" width="17.28515625" style="356" customWidth="1"/>
    <col min="2" max="2" width="37.7109375" style="354" customWidth="1"/>
    <col min="3" max="3" width="87.85546875" style="357" customWidth="1"/>
    <col min="4" max="4" width="15.140625" style="358" hidden="1" customWidth="1"/>
    <col min="5" max="5" width="2.85546875" style="358" hidden="1" customWidth="1"/>
    <col min="6" max="6" width="22.85546875" style="358" customWidth="1"/>
    <col min="7" max="7" width="20.140625" style="358" customWidth="1"/>
    <col min="8" max="16384" width="8.85546875" style="359"/>
  </cols>
  <sheetData>
    <row r="1" spans="1:7" s="353" customFormat="1" ht="52.5" customHeight="1" x14ac:dyDescent="0.2">
      <c r="A1" s="360"/>
      <c r="B1" s="360"/>
      <c r="C1" s="360"/>
      <c r="D1" s="360"/>
      <c r="E1" s="360"/>
      <c r="F1" s="417" t="s">
        <v>895</v>
      </c>
      <c r="G1" s="417"/>
    </row>
    <row r="2" spans="1:7" s="353" customFormat="1" ht="48" customHeight="1" thickBot="1" x14ac:dyDescent="0.25">
      <c r="A2" s="418" t="s">
        <v>896</v>
      </c>
      <c r="B2" s="418"/>
      <c r="C2" s="418"/>
      <c r="D2" s="418"/>
      <c r="E2" s="418"/>
      <c r="F2" s="418"/>
      <c r="G2" s="418"/>
    </row>
    <row r="3" spans="1:7" s="353" customFormat="1" thickBot="1" x14ac:dyDescent="0.25">
      <c r="A3" s="419" t="s">
        <v>674</v>
      </c>
      <c r="B3" s="420"/>
      <c r="C3" s="420"/>
      <c r="D3" s="420"/>
      <c r="E3" s="420"/>
      <c r="F3" s="420"/>
      <c r="G3" s="421"/>
    </row>
    <row r="4" spans="1:7" s="354" customFormat="1" ht="31.5" customHeight="1" thickBot="1" x14ac:dyDescent="0.25">
      <c r="A4" s="419" t="s">
        <v>675</v>
      </c>
      <c r="B4" s="422"/>
      <c r="C4" s="423" t="s">
        <v>676</v>
      </c>
      <c r="D4" s="425" t="s">
        <v>677</v>
      </c>
      <c r="E4" s="427" t="s">
        <v>678</v>
      </c>
      <c r="F4" s="429" t="s">
        <v>677</v>
      </c>
      <c r="G4" s="431" t="s">
        <v>678</v>
      </c>
    </row>
    <row r="5" spans="1:7" s="354" customFormat="1" ht="72" thickBot="1" x14ac:dyDescent="0.25">
      <c r="A5" s="361" t="s">
        <v>679</v>
      </c>
      <c r="B5" s="362" t="s">
        <v>680</v>
      </c>
      <c r="C5" s="424"/>
      <c r="D5" s="426"/>
      <c r="E5" s="428"/>
      <c r="F5" s="430"/>
      <c r="G5" s="432"/>
    </row>
    <row r="6" spans="1:7" s="353" customFormat="1" ht="28.5" x14ac:dyDescent="0.2">
      <c r="A6" s="363" t="s">
        <v>157</v>
      </c>
      <c r="B6" s="364"/>
      <c r="C6" s="364" t="s">
        <v>681</v>
      </c>
      <c r="D6" s="365">
        <v>4027064190</v>
      </c>
      <c r="E6" s="365">
        <v>402701001</v>
      </c>
      <c r="F6" s="365">
        <v>4003005702</v>
      </c>
      <c r="G6" s="366">
        <v>400301001</v>
      </c>
    </row>
    <row r="7" spans="1:7" s="353" customFormat="1" ht="60" x14ac:dyDescent="0.2">
      <c r="A7" s="367" t="s">
        <v>157</v>
      </c>
      <c r="B7" s="368" t="s">
        <v>682</v>
      </c>
      <c r="C7" s="369" t="s">
        <v>683</v>
      </c>
      <c r="D7" s="370"/>
      <c r="E7" s="370"/>
      <c r="F7" s="371"/>
      <c r="G7" s="371"/>
    </row>
    <row r="8" spans="1:7" s="353" customFormat="1" ht="45" x14ac:dyDescent="0.2">
      <c r="A8" s="372" t="s">
        <v>157</v>
      </c>
      <c r="B8" s="373" t="s">
        <v>684</v>
      </c>
      <c r="C8" s="374" t="s">
        <v>685</v>
      </c>
      <c r="D8" s="375"/>
      <c r="E8" s="375"/>
      <c r="F8" s="376"/>
      <c r="G8" s="376"/>
    </row>
    <row r="9" spans="1:7" s="353" customFormat="1" ht="60" x14ac:dyDescent="0.2">
      <c r="A9" s="367" t="s">
        <v>157</v>
      </c>
      <c r="B9" s="368" t="s">
        <v>686</v>
      </c>
      <c r="C9" s="369" t="s">
        <v>687</v>
      </c>
      <c r="D9" s="370"/>
      <c r="E9" s="370"/>
      <c r="F9" s="371"/>
      <c r="G9" s="371"/>
    </row>
    <row r="10" spans="1:7" s="353" customFormat="1" ht="60" x14ac:dyDescent="0.2">
      <c r="A10" s="372" t="s">
        <v>157</v>
      </c>
      <c r="B10" s="373" t="s">
        <v>688</v>
      </c>
      <c r="C10" s="374" t="s">
        <v>687</v>
      </c>
      <c r="D10" s="375"/>
      <c r="E10" s="375"/>
      <c r="F10" s="376"/>
      <c r="G10" s="376"/>
    </row>
    <row r="11" spans="1:7" s="353" customFormat="1" ht="60" x14ac:dyDescent="0.2">
      <c r="A11" s="372" t="s">
        <v>157</v>
      </c>
      <c r="B11" s="373" t="s">
        <v>689</v>
      </c>
      <c r="C11" s="374" t="s">
        <v>690</v>
      </c>
      <c r="D11" s="375"/>
      <c r="E11" s="375"/>
      <c r="F11" s="376"/>
      <c r="G11" s="376"/>
    </row>
    <row r="12" spans="1:7" s="353" customFormat="1" ht="60" x14ac:dyDescent="0.2">
      <c r="A12" s="367" t="s">
        <v>157</v>
      </c>
      <c r="B12" s="368" t="s">
        <v>691</v>
      </c>
      <c r="C12" s="369" t="s">
        <v>692</v>
      </c>
      <c r="D12" s="370"/>
      <c r="E12" s="370"/>
      <c r="F12" s="371"/>
      <c r="G12" s="371"/>
    </row>
    <row r="13" spans="1:7" s="353" customFormat="1" ht="45" x14ac:dyDescent="0.2">
      <c r="A13" s="367" t="s">
        <v>157</v>
      </c>
      <c r="B13" s="368" t="s">
        <v>693</v>
      </c>
      <c r="C13" s="369" t="s">
        <v>694</v>
      </c>
      <c r="D13" s="377"/>
      <c r="E13" s="377"/>
      <c r="F13" s="378"/>
      <c r="G13" s="378"/>
    </row>
    <row r="14" spans="1:7" s="353" customFormat="1" ht="30" x14ac:dyDescent="0.2">
      <c r="A14" s="367" t="s">
        <v>157</v>
      </c>
      <c r="B14" s="379" t="s">
        <v>695</v>
      </c>
      <c r="C14" s="380" t="s">
        <v>340</v>
      </c>
      <c r="D14" s="377"/>
      <c r="E14" s="377"/>
      <c r="F14" s="378"/>
      <c r="G14" s="378"/>
    </row>
    <row r="15" spans="1:7" s="353" customFormat="1" ht="45" x14ac:dyDescent="0.2">
      <c r="A15" s="367" t="s">
        <v>157</v>
      </c>
      <c r="B15" s="368" t="s">
        <v>696</v>
      </c>
      <c r="C15" s="369" t="s">
        <v>697</v>
      </c>
      <c r="D15" s="370"/>
      <c r="E15" s="370"/>
      <c r="F15" s="371"/>
      <c r="G15" s="371"/>
    </row>
    <row r="16" spans="1:7" s="353" customFormat="1" ht="60" x14ac:dyDescent="0.2">
      <c r="A16" s="367" t="s">
        <v>157</v>
      </c>
      <c r="B16" s="373" t="s">
        <v>698</v>
      </c>
      <c r="C16" s="369" t="s">
        <v>699</v>
      </c>
      <c r="D16" s="370"/>
      <c r="E16" s="370"/>
      <c r="F16" s="371"/>
      <c r="G16" s="371"/>
    </row>
    <row r="17" spans="1:7" s="353" customFormat="1" ht="30" x14ac:dyDescent="0.2">
      <c r="A17" s="367" t="s">
        <v>157</v>
      </c>
      <c r="B17" s="373" t="s">
        <v>700</v>
      </c>
      <c r="C17" s="369" t="s">
        <v>341</v>
      </c>
      <c r="D17" s="370"/>
      <c r="E17" s="370"/>
      <c r="F17" s="371"/>
      <c r="G17" s="371"/>
    </row>
    <row r="18" spans="1:7" s="353" customFormat="1" ht="30" x14ac:dyDescent="0.2">
      <c r="A18" s="367" t="s">
        <v>157</v>
      </c>
      <c r="B18" s="368" t="s">
        <v>701</v>
      </c>
      <c r="C18" s="369" t="s">
        <v>702</v>
      </c>
      <c r="D18" s="370"/>
      <c r="E18" s="370"/>
      <c r="F18" s="371"/>
      <c r="G18" s="371"/>
    </row>
    <row r="19" spans="1:7" s="353" customFormat="1" ht="30" x14ac:dyDescent="0.2">
      <c r="A19" s="367" t="s">
        <v>157</v>
      </c>
      <c r="B19" s="368" t="s">
        <v>703</v>
      </c>
      <c r="C19" s="369" t="s">
        <v>704</v>
      </c>
      <c r="D19" s="370"/>
      <c r="E19" s="370"/>
      <c r="F19" s="371"/>
      <c r="G19" s="371"/>
    </row>
    <row r="20" spans="1:7" s="353" customFormat="1" ht="18.75" x14ac:dyDescent="0.2">
      <c r="A20" s="367" t="s">
        <v>157</v>
      </c>
      <c r="B20" s="368" t="s">
        <v>705</v>
      </c>
      <c r="C20" s="369" t="s">
        <v>706</v>
      </c>
      <c r="D20" s="370"/>
      <c r="E20" s="370"/>
      <c r="F20" s="371"/>
      <c r="G20" s="371"/>
    </row>
    <row r="21" spans="1:7" s="353" customFormat="1" ht="18.75" x14ac:dyDescent="0.2">
      <c r="A21" s="367" t="s">
        <v>157</v>
      </c>
      <c r="B21" s="379" t="s">
        <v>707</v>
      </c>
      <c r="C21" s="369" t="s">
        <v>708</v>
      </c>
      <c r="D21" s="370"/>
      <c r="E21" s="370"/>
      <c r="F21" s="371"/>
      <c r="G21" s="371"/>
    </row>
    <row r="22" spans="1:7" s="353" customFormat="1" ht="60" x14ac:dyDescent="0.2">
      <c r="A22" s="367" t="s">
        <v>157</v>
      </c>
      <c r="B22" s="368" t="s">
        <v>709</v>
      </c>
      <c r="C22" s="369" t="s">
        <v>710</v>
      </c>
      <c r="D22" s="370"/>
      <c r="E22" s="370"/>
      <c r="F22" s="371"/>
      <c r="G22" s="371"/>
    </row>
    <row r="23" spans="1:7" s="353" customFormat="1" ht="60" x14ac:dyDescent="0.2">
      <c r="A23" s="367" t="s">
        <v>157</v>
      </c>
      <c r="B23" s="368" t="s">
        <v>711</v>
      </c>
      <c r="C23" s="369" t="s">
        <v>712</v>
      </c>
      <c r="D23" s="370"/>
      <c r="E23" s="370"/>
      <c r="F23" s="371"/>
      <c r="G23" s="371"/>
    </row>
    <row r="24" spans="1:7" s="353" customFormat="1" ht="60" x14ac:dyDescent="0.2">
      <c r="A24" s="367" t="s">
        <v>157</v>
      </c>
      <c r="B24" s="373" t="s">
        <v>713</v>
      </c>
      <c r="C24" s="369" t="s">
        <v>714</v>
      </c>
      <c r="D24" s="370"/>
      <c r="E24" s="370"/>
      <c r="F24" s="371"/>
      <c r="G24" s="371"/>
    </row>
    <row r="25" spans="1:7" s="353" customFormat="1" ht="60" x14ac:dyDescent="0.2">
      <c r="A25" s="367" t="s">
        <v>157</v>
      </c>
      <c r="B25" s="368" t="s">
        <v>715</v>
      </c>
      <c r="C25" s="369" t="s">
        <v>716</v>
      </c>
      <c r="D25" s="370"/>
      <c r="E25" s="370"/>
      <c r="F25" s="371"/>
      <c r="G25" s="371"/>
    </row>
    <row r="26" spans="1:7" s="353" customFormat="1" ht="60" x14ac:dyDescent="0.2">
      <c r="A26" s="367" t="s">
        <v>157</v>
      </c>
      <c r="B26" s="368" t="s">
        <v>717</v>
      </c>
      <c r="C26" s="369" t="s">
        <v>718</v>
      </c>
      <c r="D26" s="370"/>
      <c r="E26" s="370"/>
      <c r="F26" s="371"/>
      <c r="G26" s="371"/>
    </row>
    <row r="27" spans="1:7" s="353" customFormat="1" ht="60" x14ac:dyDescent="0.2">
      <c r="A27" s="367" t="s">
        <v>157</v>
      </c>
      <c r="B27" s="368" t="s">
        <v>719</v>
      </c>
      <c r="C27" s="369" t="s">
        <v>720</v>
      </c>
      <c r="D27" s="370"/>
      <c r="E27" s="370"/>
      <c r="F27" s="371"/>
      <c r="G27" s="371"/>
    </row>
    <row r="28" spans="1:7" s="353" customFormat="1" ht="45" x14ac:dyDescent="0.2">
      <c r="A28" s="367" t="s">
        <v>157</v>
      </c>
      <c r="B28" s="373" t="s">
        <v>721</v>
      </c>
      <c r="C28" s="369" t="s">
        <v>722</v>
      </c>
      <c r="D28" s="370"/>
      <c r="E28" s="370"/>
      <c r="F28" s="371"/>
      <c r="G28" s="371"/>
    </row>
    <row r="29" spans="1:7" s="353" customFormat="1" ht="45" x14ac:dyDescent="0.2">
      <c r="A29" s="367" t="s">
        <v>157</v>
      </c>
      <c r="B29" s="368" t="s">
        <v>723</v>
      </c>
      <c r="C29" s="369" t="s">
        <v>724</v>
      </c>
      <c r="D29" s="370"/>
      <c r="E29" s="370"/>
      <c r="F29" s="371"/>
      <c r="G29" s="371"/>
    </row>
    <row r="30" spans="1:7" s="353" customFormat="1" ht="30" x14ac:dyDescent="0.2">
      <c r="A30" s="372" t="s">
        <v>157</v>
      </c>
      <c r="B30" s="373" t="s">
        <v>725</v>
      </c>
      <c r="C30" s="374" t="s">
        <v>253</v>
      </c>
      <c r="D30" s="375"/>
      <c r="E30" s="375"/>
      <c r="F30" s="376"/>
      <c r="G30" s="376"/>
    </row>
    <row r="31" spans="1:7" s="353" customFormat="1" ht="45" x14ac:dyDescent="0.2">
      <c r="A31" s="367" t="s">
        <v>157</v>
      </c>
      <c r="B31" s="368" t="s">
        <v>726</v>
      </c>
      <c r="C31" s="369" t="s">
        <v>727</v>
      </c>
      <c r="D31" s="370"/>
      <c r="E31" s="370"/>
      <c r="F31" s="371"/>
      <c r="G31" s="371"/>
    </row>
    <row r="32" spans="1:7" s="353" customFormat="1" ht="30" x14ac:dyDescent="0.2">
      <c r="A32" s="367" t="s">
        <v>157</v>
      </c>
      <c r="B32" s="381" t="s">
        <v>728</v>
      </c>
      <c r="C32" s="369" t="s">
        <v>729</v>
      </c>
      <c r="D32" s="370"/>
      <c r="E32" s="370"/>
      <c r="F32" s="371"/>
      <c r="G32" s="371"/>
    </row>
    <row r="33" spans="1:7" s="353" customFormat="1" ht="45" x14ac:dyDescent="0.2">
      <c r="A33" s="367" t="s">
        <v>157</v>
      </c>
      <c r="B33" s="382" t="s">
        <v>730</v>
      </c>
      <c r="C33" s="369" t="s">
        <v>731</v>
      </c>
      <c r="D33" s="370"/>
      <c r="E33" s="370"/>
      <c r="F33" s="371"/>
      <c r="G33" s="371"/>
    </row>
    <row r="34" spans="1:7" s="353" customFormat="1" ht="30" x14ac:dyDescent="0.2">
      <c r="A34" s="367" t="s">
        <v>157</v>
      </c>
      <c r="B34" s="382" t="s">
        <v>732</v>
      </c>
      <c r="C34" s="369" t="s">
        <v>733</v>
      </c>
      <c r="D34" s="370"/>
      <c r="E34" s="370"/>
      <c r="F34" s="371"/>
      <c r="G34" s="371"/>
    </row>
    <row r="35" spans="1:7" s="353" customFormat="1" ht="45" x14ac:dyDescent="0.2">
      <c r="A35" s="367" t="s">
        <v>157</v>
      </c>
      <c r="B35" s="381" t="s">
        <v>734</v>
      </c>
      <c r="C35" s="369" t="s">
        <v>735</v>
      </c>
      <c r="D35" s="370"/>
      <c r="E35" s="370"/>
      <c r="F35" s="371"/>
      <c r="G35" s="371"/>
    </row>
    <row r="36" spans="1:7" s="353" customFormat="1" ht="30" x14ac:dyDescent="0.2">
      <c r="A36" s="367" t="s">
        <v>157</v>
      </c>
      <c r="B36" s="382" t="s">
        <v>736</v>
      </c>
      <c r="C36" s="369" t="s">
        <v>737</v>
      </c>
      <c r="D36" s="370"/>
      <c r="E36" s="370"/>
      <c r="F36" s="371"/>
      <c r="G36" s="371"/>
    </row>
    <row r="37" spans="1:7" s="353" customFormat="1" ht="45" x14ac:dyDescent="0.2">
      <c r="A37" s="367" t="s">
        <v>157</v>
      </c>
      <c r="B37" s="383" t="s">
        <v>738</v>
      </c>
      <c r="C37" s="380" t="s">
        <v>739</v>
      </c>
      <c r="D37" s="370"/>
      <c r="E37" s="370"/>
      <c r="F37" s="371"/>
      <c r="G37" s="371"/>
    </row>
    <row r="38" spans="1:7" s="353" customFormat="1" ht="45" x14ac:dyDescent="0.2">
      <c r="A38" s="367" t="s">
        <v>157</v>
      </c>
      <c r="B38" s="382" t="s">
        <v>740</v>
      </c>
      <c r="C38" s="369" t="s">
        <v>741</v>
      </c>
      <c r="D38" s="370"/>
      <c r="E38" s="370"/>
      <c r="F38" s="371"/>
      <c r="G38" s="371"/>
    </row>
    <row r="39" spans="1:7" s="353" customFormat="1" ht="60" x14ac:dyDescent="0.2">
      <c r="A39" s="367" t="s">
        <v>157</v>
      </c>
      <c r="B39" s="383" t="s">
        <v>742</v>
      </c>
      <c r="C39" s="380" t="s">
        <v>743</v>
      </c>
      <c r="D39" s="370"/>
      <c r="E39" s="370"/>
      <c r="F39" s="371"/>
      <c r="G39" s="371"/>
    </row>
    <row r="40" spans="1:7" s="353" customFormat="1" ht="30" x14ac:dyDescent="0.2">
      <c r="A40" s="367" t="s">
        <v>157</v>
      </c>
      <c r="B40" s="382" t="s">
        <v>744</v>
      </c>
      <c r="C40" s="369" t="s">
        <v>745</v>
      </c>
      <c r="D40" s="370"/>
      <c r="E40" s="370"/>
      <c r="F40" s="371"/>
      <c r="G40" s="371"/>
    </row>
    <row r="41" spans="1:7" s="353" customFormat="1" ht="18.75" x14ac:dyDescent="0.2">
      <c r="A41" s="367" t="s">
        <v>157</v>
      </c>
      <c r="B41" s="368" t="s">
        <v>746</v>
      </c>
      <c r="C41" s="369" t="s">
        <v>747</v>
      </c>
      <c r="D41" s="370"/>
      <c r="E41" s="370"/>
      <c r="F41" s="371"/>
      <c r="G41" s="371"/>
    </row>
    <row r="42" spans="1:7" s="353" customFormat="1" ht="18.75" x14ac:dyDescent="0.2">
      <c r="A42" s="367" t="s">
        <v>157</v>
      </c>
      <c r="B42" s="368" t="s">
        <v>748</v>
      </c>
      <c r="C42" s="369" t="s">
        <v>749</v>
      </c>
      <c r="D42" s="377"/>
      <c r="E42" s="377"/>
      <c r="F42" s="378"/>
      <c r="G42" s="378"/>
    </row>
    <row r="43" spans="1:7" s="353" customFormat="1" ht="18.75" x14ac:dyDescent="0.2">
      <c r="A43" s="367" t="s">
        <v>157</v>
      </c>
      <c r="B43" s="368" t="s">
        <v>750</v>
      </c>
      <c r="C43" s="369" t="s">
        <v>232</v>
      </c>
      <c r="D43" s="377"/>
      <c r="E43" s="377"/>
      <c r="F43" s="378"/>
      <c r="G43" s="378"/>
    </row>
    <row r="44" spans="1:7" s="353" customFormat="1" ht="30" x14ac:dyDescent="0.2">
      <c r="A44" s="367" t="s">
        <v>157</v>
      </c>
      <c r="B44" s="368" t="s">
        <v>751</v>
      </c>
      <c r="C44" s="369" t="s">
        <v>330</v>
      </c>
      <c r="D44" s="377"/>
      <c r="E44" s="377"/>
      <c r="F44" s="378"/>
      <c r="G44" s="378"/>
    </row>
    <row r="45" spans="1:7" s="353" customFormat="1" ht="18.75" x14ac:dyDescent="0.2">
      <c r="A45" s="367" t="s">
        <v>157</v>
      </c>
      <c r="B45" s="368" t="s">
        <v>752</v>
      </c>
      <c r="C45" s="369" t="s">
        <v>753</v>
      </c>
      <c r="D45" s="377"/>
      <c r="E45" s="377"/>
      <c r="F45" s="378"/>
      <c r="G45" s="378"/>
    </row>
    <row r="46" spans="1:7" s="353" customFormat="1" ht="30" x14ac:dyDescent="0.2">
      <c r="A46" s="367" t="s">
        <v>157</v>
      </c>
      <c r="B46" s="368" t="s">
        <v>754</v>
      </c>
      <c r="C46" s="369" t="s">
        <v>755</v>
      </c>
      <c r="D46" s="370"/>
      <c r="E46" s="370"/>
      <c r="F46" s="371"/>
      <c r="G46" s="371"/>
    </row>
    <row r="47" spans="1:7" s="353" customFormat="1" ht="18.75" x14ac:dyDescent="0.2">
      <c r="A47" s="367" t="s">
        <v>157</v>
      </c>
      <c r="B47" s="368" t="s">
        <v>756</v>
      </c>
      <c r="C47" s="369" t="s">
        <v>757</v>
      </c>
      <c r="D47" s="370"/>
      <c r="E47" s="370"/>
      <c r="F47" s="371"/>
      <c r="G47" s="371"/>
    </row>
    <row r="48" spans="1:7" s="353" customFormat="1" ht="45" x14ac:dyDescent="0.2">
      <c r="A48" s="367" t="s">
        <v>157</v>
      </c>
      <c r="B48" s="368" t="s">
        <v>758</v>
      </c>
      <c r="C48" s="369" t="s">
        <v>759</v>
      </c>
      <c r="D48" s="370"/>
      <c r="E48" s="370"/>
      <c r="F48" s="371"/>
      <c r="G48" s="371"/>
    </row>
    <row r="49" spans="1:7" s="353" customFormat="1" ht="18.75" x14ac:dyDescent="0.2">
      <c r="A49" s="367" t="s">
        <v>157</v>
      </c>
      <c r="B49" s="368" t="s">
        <v>760</v>
      </c>
      <c r="C49" s="369" t="s">
        <v>761</v>
      </c>
      <c r="D49" s="370"/>
      <c r="E49" s="370"/>
      <c r="F49" s="371"/>
      <c r="G49" s="371"/>
    </row>
    <row r="50" spans="1:7" s="353" customFormat="1" ht="30" x14ac:dyDescent="0.2">
      <c r="A50" s="367" t="s">
        <v>157</v>
      </c>
      <c r="B50" s="368" t="s">
        <v>762</v>
      </c>
      <c r="C50" s="369" t="s">
        <v>763</v>
      </c>
      <c r="D50" s="370"/>
      <c r="E50" s="370"/>
      <c r="F50" s="371"/>
      <c r="G50" s="371"/>
    </row>
    <row r="51" spans="1:7" s="353" customFormat="1" ht="30" x14ac:dyDescent="0.2">
      <c r="A51" s="367" t="s">
        <v>157</v>
      </c>
      <c r="B51" s="368" t="s">
        <v>764</v>
      </c>
      <c r="C51" s="369" t="s">
        <v>765</v>
      </c>
      <c r="D51" s="370"/>
      <c r="E51" s="370"/>
      <c r="F51" s="371"/>
      <c r="G51" s="371"/>
    </row>
    <row r="52" spans="1:7" s="353" customFormat="1" ht="30" x14ac:dyDescent="0.2">
      <c r="A52" s="367" t="s">
        <v>157</v>
      </c>
      <c r="B52" s="368" t="s">
        <v>766</v>
      </c>
      <c r="C52" s="369" t="s">
        <v>767</v>
      </c>
      <c r="D52" s="370"/>
      <c r="E52" s="370"/>
      <c r="F52" s="371"/>
      <c r="G52" s="371"/>
    </row>
    <row r="53" spans="1:7" s="353" customFormat="1" ht="45" x14ac:dyDescent="0.2">
      <c r="A53" s="367" t="s">
        <v>157</v>
      </c>
      <c r="B53" s="368" t="s">
        <v>768</v>
      </c>
      <c r="C53" s="369" t="s">
        <v>769</v>
      </c>
      <c r="D53" s="370"/>
      <c r="E53" s="370"/>
      <c r="F53" s="371"/>
      <c r="G53" s="371"/>
    </row>
    <row r="54" spans="1:7" s="353" customFormat="1" ht="30" x14ac:dyDescent="0.2">
      <c r="A54" s="367" t="s">
        <v>157</v>
      </c>
      <c r="B54" s="368" t="s">
        <v>770</v>
      </c>
      <c r="C54" s="369" t="s">
        <v>771</v>
      </c>
      <c r="D54" s="370"/>
      <c r="E54" s="370"/>
      <c r="F54" s="371"/>
      <c r="G54" s="371"/>
    </row>
    <row r="55" spans="1:7" s="353" customFormat="1" ht="30" x14ac:dyDescent="0.2">
      <c r="A55" s="367" t="s">
        <v>157</v>
      </c>
      <c r="B55" s="368" t="s">
        <v>772</v>
      </c>
      <c r="C55" s="369" t="s">
        <v>154</v>
      </c>
      <c r="D55" s="370"/>
      <c r="E55" s="370"/>
      <c r="F55" s="371"/>
      <c r="G55" s="371"/>
    </row>
    <row r="56" spans="1:7" s="353" customFormat="1" ht="45" x14ac:dyDescent="0.2">
      <c r="A56" s="367" t="s">
        <v>157</v>
      </c>
      <c r="B56" s="368" t="s">
        <v>773</v>
      </c>
      <c r="C56" s="369" t="s">
        <v>774</v>
      </c>
      <c r="D56" s="370"/>
      <c r="E56" s="370"/>
      <c r="F56" s="371"/>
      <c r="G56" s="371"/>
    </row>
    <row r="57" spans="1:7" s="353" customFormat="1" ht="30" x14ac:dyDescent="0.2">
      <c r="A57" s="367" t="s">
        <v>157</v>
      </c>
      <c r="B57" s="368" t="s">
        <v>775</v>
      </c>
      <c r="C57" s="369" t="s">
        <v>776</v>
      </c>
      <c r="D57" s="370"/>
      <c r="E57" s="370"/>
      <c r="F57" s="371"/>
      <c r="G57" s="371"/>
    </row>
    <row r="58" spans="1:7" s="353" customFormat="1" ht="30" x14ac:dyDescent="0.2">
      <c r="A58" s="367" t="s">
        <v>157</v>
      </c>
      <c r="B58" s="368" t="s">
        <v>777</v>
      </c>
      <c r="C58" s="369" t="s">
        <v>778</v>
      </c>
      <c r="D58" s="370"/>
      <c r="E58" s="370"/>
      <c r="F58" s="371"/>
      <c r="G58" s="371"/>
    </row>
    <row r="59" spans="1:7" s="353" customFormat="1" ht="30" x14ac:dyDescent="0.2">
      <c r="A59" s="367" t="s">
        <v>157</v>
      </c>
      <c r="B59" s="368" t="s">
        <v>779</v>
      </c>
      <c r="C59" s="369" t="s">
        <v>780</v>
      </c>
      <c r="D59" s="370"/>
      <c r="E59" s="370"/>
      <c r="F59" s="371"/>
      <c r="G59" s="371"/>
    </row>
    <row r="60" spans="1:7" s="353" customFormat="1" ht="18.75" x14ac:dyDescent="0.2">
      <c r="A60" s="367" t="s">
        <v>157</v>
      </c>
      <c r="B60" s="368" t="s">
        <v>781</v>
      </c>
      <c r="C60" s="369" t="s">
        <v>782</v>
      </c>
      <c r="D60" s="370"/>
      <c r="E60" s="370"/>
      <c r="F60" s="371"/>
      <c r="G60" s="371"/>
    </row>
    <row r="61" spans="1:7" s="353" customFormat="1" ht="30" x14ac:dyDescent="0.2">
      <c r="A61" s="367" t="s">
        <v>157</v>
      </c>
      <c r="B61" s="368" t="s">
        <v>783</v>
      </c>
      <c r="C61" s="369" t="s">
        <v>755</v>
      </c>
      <c r="D61" s="370"/>
      <c r="E61" s="370"/>
      <c r="F61" s="371"/>
      <c r="G61" s="371"/>
    </row>
    <row r="62" spans="1:7" s="353" customFormat="1" ht="18.75" x14ac:dyDescent="0.2">
      <c r="A62" s="367" t="s">
        <v>157</v>
      </c>
      <c r="B62" s="368" t="s">
        <v>784</v>
      </c>
      <c r="C62" s="369" t="s">
        <v>757</v>
      </c>
      <c r="D62" s="370"/>
      <c r="E62" s="370"/>
      <c r="F62" s="371"/>
      <c r="G62" s="371"/>
    </row>
    <row r="63" spans="1:7" s="353" customFormat="1" ht="30" x14ac:dyDescent="0.2">
      <c r="A63" s="367" t="s">
        <v>157</v>
      </c>
      <c r="B63" s="368" t="s">
        <v>785</v>
      </c>
      <c r="C63" s="369" t="s">
        <v>786</v>
      </c>
      <c r="D63" s="370"/>
      <c r="E63" s="370"/>
      <c r="F63" s="371"/>
      <c r="G63" s="371"/>
    </row>
    <row r="64" spans="1:7" s="353" customFormat="1" ht="45" x14ac:dyDescent="0.2">
      <c r="A64" s="367" t="s">
        <v>157</v>
      </c>
      <c r="B64" s="368" t="s">
        <v>787</v>
      </c>
      <c r="C64" s="369" t="s">
        <v>788</v>
      </c>
      <c r="D64" s="370"/>
      <c r="E64" s="370"/>
      <c r="F64" s="371"/>
      <c r="G64" s="371"/>
    </row>
    <row r="65" spans="1:7" s="353" customFormat="1" ht="45" x14ac:dyDescent="0.2">
      <c r="A65" s="367" t="s">
        <v>157</v>
      </c>
      <c r="B65" s="368" t="s">
        <v>789</v>
      </c>
      <c r="C65" s="369" t="s">
        <v>790</v>
      </c>
      <c r="D65" s="370"/>
      <c r="E65" s="370"/>
      <c r="F65" s="371"/>
      <c r="G65" s="371"/>
    </row>
    <row r="66" spans="1:7" s="353" customFormat="1" ht="30" x14ac:dyDescent="0.2">
      <c r="A66" s="367" t="s">
        <v>157</v>
      </c>
      <c r="B66" s="368" t="s">
        <v>791</v>
      </c>
      <c r="C66" s="369" t="s">
        <v>792</v>
      </c>
      <c r="D66" s="370"/>
      <c r="E66" s="370"/>
      <c r="F66" s="371"/>
      <c r="G66" s="371"/>
    </row>
    <row r="67" spans="1:7" s="353" customFormat="1" ht="18.75" x14ac:dyDescent="0.2">
      <c r="A67" s="367" t="s">
        <v>157</v>
      </c>
      <c r="B67" s="368" t="s">
        <v>793</v>
      </c>
      <c r="C67" s="369" t="s">
        <v>761</v>
      </c>
      <c r="D67" s="370"/>
      <c r="E67" s="370"/>
      <c r="F67" s="371"/>
      <c r="G67" s="371"/>
    </row>
    <row r="68" spans="1:7" s="353" customFormat="1" ht="30" x14ac:dyDescent="0.2">
      <c r="A68" s="367" t="s">
        <v>157</v>
      </c>
      <c r="B68" s="368" t="s">
        <v>794</v>
      </c>
      <c r="C68" s="369" t="s">
        <v>795</v>
      </c>
      <c r="D68" s="370"/>
      <c r="E68" s="370"/>
      <c r="F68" s="371"/>
      <c r="G68" s="371"/>
    </row>
    <row r="69" spans="1:7" s="353" customFormat="1" ht="30" x14ac:dyDescent="0.2">
      <c r="A69" s="367" t="s">
        <v>157</v>
      </c>
      <c r="B69" s="368" t="s">
        <v>796</v>
      </c>
      <c r="C69" s="369" t="s">
        <v>765</v>
      </c>
      <c r="D69" s="370"/>
      <c r="E69" s="370"/>
      <c r="F69" s="371"/>
      <c r="G69" s="371"/>
    </row>
    <row r="70" spans="1:7" s="353" customFormat="1" ht="30" x14ac:dyDescent="0.2">
      <c r="A70" s="367" t="s">
        <v>157</v>
      </c>
      <c r="B70" s="368" t="s">
        <v>797</v>
      </c>
      <c r="C70" s="369" t="s">
        <v>767</v>
      </c>
      <c r="D70" s="370"/>
      <c r="E70" s="370"/>
      <c r="F70" s="371"/>
      <c r="G70" s="371"/>
    </row>
    <row r="71" spans="1:7" s="353" customFormat="1" ht="45" x14ac:dyDescent="0.2">
      <c r="A71" s="367" t="s">
        <v>157</v>
      </c>
      <c r="B71" s="368" t="s">
        <v>798</v>
      </c>
      <c r="C71" s="369" t="s">
        <v>799</v>
      </c>
      <c r="D71" s="370"/>
      <c r="E71" s="370"/>
      <c r="F71" s="371"/>
      <c r="G71" s="371"/>
    </row>
    <row r="72" spans="1:7" s="353" customFormat="1" ht="30" x14ac:dyDescent="0.2">
      <c r="A72" s="367" t="s">
        <v>157</v>
      </c>
      <c r="B72" s="368" t="s">
        <v>800</v>
      </c>
      <c r="C72" s="369" t="s">
        <v>801</v>
      </c>
      <c r="D72" s="370"/>
      <c r="E72" s="370"/>
      <c r="F72" s="371"/>
      <c r="G72" s="371"/>
    </row>
    <row r="73" spans="1:7" s="353" customFormat="1" ht="45" x14ac:dyDescent="0.2">
      <c r="A73" s="367" t="s">
        <v>157</v>
      </c>
      <c r="B73" s="368" t="s">
        <v>802</v>
      </c>
      <c r="C73" s="369" t="s">
        <v>803</v>
      </c>
      <c r="D73" s="370"/>
      <c r="E73" s="370"/>
      <c r="F73" s="371"/>
      <c r="G73" s="371"/>
    </row>
    <row r="74" spans="1:7" s="353" customFormat="1" ht="45" x14ac:dyDescent="0.2">
      <c r="A74" s="367" t="s">
        <v>157</v>
      </c>
      <c r="B74" s="368" t="s">
        <v>804</v>
      </c>
      <c r="C74" s="369" t="s">
        <v>805</v>
      </c>
      <c r="D74" s="370"/>
      <c r="E74" s="370"/>
      <c r="F74" s="371"/>
      <c r="G74" s="371"/>
    </row>
    <row r="75" spans="1:7" s="353" customFormat="1" ht="30" x14ac:dyDescent="0.2">
      <c r="A75" s="367" t="s">
        <v>157</v>
      </c>
      <c r="B75" s="368" t="s">
        <v>806</v>
      </c>
      <c r="C75" s="369" t="s">
        <v>807</v>
      </c>
      <c r="D75" s="370"/>
      <c r="E75" s="370"/>
      <c r="F75" s="371"/>
      <c r="G75" s="371"/>
    </row>
    <row r="76" spans="1:7" s="353" customFormat="1" ht="18.75" x14ac:dyDescent="0.2">
      <c r="A76" s="367" t="s">
        <v>157</v>
      </c>
      <c r="B76" s="368" t="s">
        <v>808</v>
      </c>
      <c r="C76" s="369" t="s">
        <v>809</v>
      </c>
      <c r="D76" s="370"/>
      <c r="E76" s="370"/>
      <c r="F76" s="371"/>
      <c r="G76" s="371"/>
    </row>
    <row r="77" spans="1:7" s="353" customFormat="1" ht="18.75" x14ac:dyDescent="0.2">
      <c r="A77" s="367" t="s">
        <v>157</v>
      </c>
      <c r="B77" s="368" t="s">
        <v>810</v>
      </c>
      <c r="C77" s="369" t="s">
        <v>811</v>
      </c>
      <c r="D77" s="370"/>
      <c r="E77" s="370"/>
      <c r="F77" s="371"/>
      <c r="G77" s="371"/>
    </row>
    <row r="78" spans="1:7" s="353" customFormat="1" ht="30" x14ac:dyDescent="0.2">
      <c r="A78" s="367" t="s">
        <v>157</v>
      </c>
      <c r="B78" s="368" t="s">
        <v>812</v>
      </c>
      <c r="C78" s="369" t="s">
        <v>813</v>
      </c>
      <c r="D78" s="370"/>
      <c r="E78" s="370"/>
      <c r="F78" s="371"/>
      <c r="G78" s="371"/>
    </row>
    <row r="79" spans="1:7" s="353" customFormat="1" ht="45" x14ac:dyDescent="0.2">
      <c r="A79" s="367" t="s">
        <v>157</v>
      </c>
      <c r="B79" s="379" t="s">
        <v>814</v>
      </c>
      <c r="C79" s="380" t="s">
        <v>815</v>
      </c>
      <c r="D79" s="370"/>
      <c r="E79" s="370"/>
      <c r="F79" s="371"/>
      <c r="G79" s="371"/>
    </row>
    <row r="80" spans="1:7" s="353" customFormat="1" ht="45" x14ac:dyDescent="0.2">
      <c r="A80" s="367" t="s">
        <v>157</v>
      </c>
      <c r="B80" s="379" t="s">
        <v>816</v>
      </c>
      <c r="C80" s="380" t="s">
        <v>817</v>
      </c>
      <c r="D80" s="370"/>
      <c r="E80" s="370"/>
      <c r="F80" s="371"/>
      <c r="G80" s="371"/>
    </row>
    <row r="81" spans="1:7" s="353" customFormat="1" ht="30" x14ac:dyDescent="0.2">
      <c r="A81" s="367" t="s">
        <v>157</v>
      </c>
      <c r="B81" s="373" t="s">
        <v>818</v>
      </c>
      <c r="C81" s="369" t="s">
        <v>819</v>
      </c>
      <c r="D81" s="370"/>
      <c r="E81" s="370"/>
      <c r="F81" s="371"/>
      <c r="G81" s="371"/>
    </row>
    <row r="82" spans="1:7" s="353" customFormat="1" ht="45" x14ac:dyDescent="0.2">
      <c r="A82" s="367" t="s">
        <v>157</v>
      </c>
      <c r="B82" s="368" t="s">
        <v>820</v>
      </c>
      <c r="C82" s="369" t="s">
        <v>821</v>
      </c>
      <c r="D82" s="370"/>
      <c r="E82" s="370"/>
      <c r="F82" s="371"/>
      <c r="G82" s="371"/>
    </row>
    <row r="83" spans="1:7" s="353" customFormat="1" ht="45" x14ac:dyDescent="0.2">
      <c r="A83" s="367" t="s">
        <v>157</v>
      </c>
      <c r="B83" s="373" t="s">
        <v>822</v>
      </c>
      <c r="C83" s="369" t="s">
        <v>823</v>
      </c>
      <c r="D83" s="370"/>
      <c r="E83" s="370"/>
      <c r="F83" s="371"/>
      <c r="G83" s="371"/>
    </row>
    <row r="84" spans="1:7" s="353" customFormat="1" ht="45" x14ac:dyDescent="0.2">
      <c r="A84" s="367" t="s">
        <v>157</v>
      </c>
      <c r="B84" s="379" t="s">
        <v>824</v>
      </c>
      <c r="C84" s="380" t="s">
        <v>825</v>
      </c>
      <c r="D84" s="370"/>
      <c r="E84" s="370"/>
      <c r="F84" s="371"/>
      <c r="G84" s="371"/>
    </row>
    <row r="85" spans="1:7" s="353" customFormat="1" ht="90" x14ac:dyDescent="0.2">
      <c r="A85" s="367" t="s">
        <v>157</v>
      </c>
      <c r="B85" s="373" t="s">
        <v>826</v>
      </c>
      <c r="C85" s="374" t="s">
        <v>827</v>
      </c>
      <c r="D85" s="370"/>
      <c r="E85" s="370"/>
      <c r="F85" s="371"/>
      <c r="G85" s="371"/>
    </row>
    <row r="86" spans="1:7" s="353" customFormat="1" ht="75" x14ac:dyDescent="0.2">
      <c r="A86" s="367" t="s">
        <v>157</v>
      </c>
      <c r="B86" s="373" t="s">
        <v>828</v>
      </c>
      <c r="C86" s="374" t="s">
        <v>829</v>
      </c>
      <c r="D86" s="370"/>
      <c r="E86" s="370"/>
      <c r="F86" s="371"/>
      <c r="G86" s="371"/>
    </row>
    <row r="87" spans="1:7" s="353" customFormat="1" ht="45" x14ac:dyDescent="0.2">
      <c r="A87" s="367" t="s">
        <v>157</v>
      </c>
      <c r="B87" s="373" t="s">
        <v>830</v>
      </c>
      <c r="C87" s="374" t="s">
        <v>831</v>
      </c>
      <c r="D87" s="370"/>
      <c r="E87" s="370"/>
      <c r="F87" s="371"/>
      <c r="G87" s="371"/>
    </row>
    <row r="88" spans="1:7" s="355" customFormat="1" ht="45" x14ac:dyDescent="0.2">
      <c r="A88" s="372" t="s">
        <v>157</v>
      </c>
      <c r="B88" s="373" t="s">
        <v>832</v>
      </c>
      <c r="C88" s="374" t="s">
        <v>833</v>
      </c>
      <c r="D88" s="375"/>
      <c r="E88" s="375"/>
      <c r="F88" s="376"/>
      <c r="G88" s="376"/>
    </row>
    <row r="89" spans="1:7" s="355" customFormat="1" ht="45" x14ac:dyDescent="0.2">
      <c r="A89" s="384" t="s">
        <v>157</v>
      </c>
      <c r="B89" s="379" t="s">
        <v>834</v>
      </c>
      <c r="C89" s="380" t="s">
        <v>835</v>
      </c>
      <c r="D89" s="385"/>
      <c r="E89" s="385"/>
      <c r="F89" s="386"/>
      <c r="G89" s="386"/>
    </row>
    <row r="90" spans="1:7" s="353" customFormat="1" ht="45" x14ac:dyDescent="0.2">
      <c r="A90" s="367" t="s">
        <v>157</v>
      </c>
      <c r="B90" s="368" t="s">
        <v>836</v>
      </c>
      <c r="C90" s="369" t="s">
        <v>837</v>
      </c>
      <c r="D90" s="370"/>
      <c r="E90" s="370"/>
      <c r="F90" s="371"/>
      <c r="G90" s="371"/>
    </row>
    <row r="91" spans="1:7" s="353" customFormat="1" ht="30" x14ac:dyDescent="0.2">
      <c r="A91" s="367" t="s">
        <v>157</v>
      </c>
      <c r="B91" s="368" t="s">
        <v>838</v>
      </c>
      <c r="C91" s="369" t="s">
        <v>839</v>
      </c>
      <c r="D91" s="370"/>
      <c r="E91" s="370"/>
      <c r="F91" s="371"/>
      <c r="G91" s="371"/>
    </row>
    <row r="92" spans="1:7" s="355" customFormat="1" ht="30" x14ac:dyDescent="0.2">
      <c r="A92" s="384" t="s">
        <v>157</v>
      </c>
      <c r="B92" s="379" t="s">
        <v>840</v>
      </c>
      <c r="C92" s="380" t="s">
        <v>841</v>
      </c>
      <c r="D92" s="385"/>
      <c r="E92" s="385"/>
      <c r="F92" s="386"/>
      <c r="G92" s="386"/>
    </row>
    <row r="93" spans="1:7" s="355" customFormat="1" ht="45" x14ac:dyDescent="0.2">
      <c r="A93" s="384" t="s">
        <v>157</v>
      </c>
      <c r="B93" s="379" t="s">
        <v>842</v>
      </c>
      <c r="C93" s="380" t="s">
        <v>843</v>
      </c>
      <c r="D93" s="385"/>
      <c r="E93" s="385"/>
      <c r="F93" s="386"/>
      <c r="G93" s="386"/>
    </row>
    <row r="94" spans="1:7" s="353" customFormat="1" ht="45" x14ac:dyDescent="0.2">
      <c r="A94" s="367" t="s">
        <v>157</v>
      </c>
      <c r="B94" s="373" t="s">
        <v>844</v>
      </c>
      <c r="C94" s="369" t="s">
        <v>845</v>
      </c>
      <c r="D94" s="370"/>
      <c r="E94" s="370"/>
      <c r="F94" s="371"/>
      <c r="G94" s="371"/>
    </row>
    <row r="95" spans="1:7" s="353" customFormat="1" ht="30" x14ac:dyDescent="0.2">
      <c r="A95" s="367" t="s">
        <v>157</v>
      </c>
      <c r="B95" s="373" t="s">
        <v>846</v>
      </c>
      <c r="C95" s="369" t="s">
        <v>847</v>
      </c>
      <c r="D95" s="370"/>
      <c r="E95" s="370"/>
      <c r="F95" s="371"/>
      <c r="G95" s="371"/>
    </row>
    <row r="96" spans="1:7" s="353" customFormat="1" ht="30" x14ac:dyDescent="0.2">
      <c r="A96" s="367" t="s">
        <v>157</v>
      </c>
      <c r="B96" s="373" t="s">
        <v>848</v>
      </c>
      <c r="C96" s="369" t="s">
        <v>849</v>
      </c>
      <c r="D96" s="370"/>
      <c r="E96" s="370"/>
      <c r="F96" s="371"/>
      <c r="G96" s="371"/>
    </row>
    <row r="97" spans="1:15" s="353" customFormat="1" ht="127.5" customHeight="1" x14ac:dyDescent="0.2">
      <c r="A97" s="367" t="s">
        <v>157</v>
      </c>
      <c r="B97" s="373" t="s">
        <v>850</v>
      </c>
      <c r="C97" s="369" t="s">
        <v>851</v>
      </c>
      <c r="D97" s="370"/>
      <c r="E97" s="370"/>
      <c r="F97" s="371"/>
      <c r="G97" s="371"/>
    </row>
    <row r="98" spans="1:15" s="353" customFormat="1" ht="93.75" customHeight="1" x14ac:dyDescent="0.2">
      <c r="A98" s="367" t="s">
        <v>157</v>
      </c>
      <c r="B98" s="373" t="s">
        <v>852</v>
      </c>
      <c r="C98" s="369" t="s">
        <v>853</v>
      </c>
      <c r="D98" s="370"/>
      <c r="E98" s="370"/>
      <c r="F98" s="371"/>
      <c r="G98" s="371"/>
    </row>
    <row r="99" spans="1:15" s="353" customFormat="1" ht="63.75" customHeight="1" x14ac:dyDescent="0.2">
      <c r="A99" s="367" t="s">
        <v>157</v>
      </c>
      <c r="B99" s="373" t="s">
        <v>854</v>
      </c>
      <c r="C99" s="369" t="s">
        <v>342</v>
      </c>
      <c r="D99" s="377"/>
      <c r="E99" s="377"/>
      <c r="F99" s="378"/>
      <c r="G99" s="378"/>
    </row>
    <row r="100" spans="1:15" s="355" customFormat="1" ht="74.25" customHeight="1" x14ac:dyDescent="0.2">
      <c r="A100" s="384" t="s">
        <v>157</v>
      </c>
      <c r="B100" s="379" t="s">
        <v>855</v>
      </c>
      <c r="C100" s="386" t="s">
        <v>856</v>
      </c>
      <c r="D100" s="387"/>
      <c r="E100" s="387"/>
      <c r="F100" s="387"/>
      <c r="G100" s="387"/>
    </row>
    <row r="101" spans="1:15" s="355" customFormat="1" ht="66" customHeight="1" x14ac:dyDescent="0.2">
      <c r="A101" s="384" t="s">
        <v>857</v>
      </c>
      <c r="B101" s="379" t="s">
        <v>858</v>
      </c>
      <c r="C101" s="386" t="s">
        <v>567</v>
      </c>
      <c r="D101" s="387"/>
      <c r="E101" s="387"/>
      <c r="F101" s="387"/>
      <c r="G101" s="387"/>
      <c r="H101" s="411"/>
      <c r="I101" s="412"/>
      <c r="J101" s="412"/>
      <c r="K101" s="412"/>
      <c r="L101" s="412"/>
      <c r="M101" s="412"/>
      <c r="N101" s="412"/>
      <c r="O101" s="412"/>
    </row>
    <row r="102" spans="1:15" s="355" customFormat="1" ht="77.25" customHeight="1" x14ac:dyDescent="0.2">
      <c r="A102" s="384" t="s">
        <v>157</v>
      </c>
      <c r="B102" s="379" t="s">
        <v>859</v>
      </c>
      <c r="C102" s="386" t="s">
        <v>343</v>
      </c>
      <c r="D102" s="387"/>
      <c r="E102" s="387"/>
      <c r="F102" s="387"/>
      <c r="G102" s="387"/>
    </row>
    <row r="103" spans="1:15" s="353" customFormat="1" ht="98.25" customHeight="1" x14ac:dyDescent="0.2">
      <c r="A103" s="367" t="s">
        <v>157</v>
      </c>
      <c r="B103" s="368" t="s">
        <v>860</v>
      </c>
      <c r="C103" s="369" t="s">
        <v>861</v>
      </c>
      <c r="D103" s="377"/>
      <c r="E103" s="377"/>
      <c r="F103" s="378"/>
      <c r="G103" s="378"/>
    </row>
    <row r="104" spans="1:15" s="353" customFormat="1" ht="98.25" customHeight="1" x14ac:dyDescent="0.2">
      <c r="A104" s="372" t="s">
        <v>157</v>
      </c>
      <c r="B104" s="373" t="s">
        <v>862</v>
      </c>
      <c r="C104" s="374" t="s">
        <v>863</v>
      </c>
      <c r="D104" s="388"/>
      <c r="E104" s="388"/>
      <c r="F104" s="389"/>
      <c r="G104" s="389"/>
    </row>
    <row r="105" spans="1:15" s="353" customFormat="1" ht="68.25" customHeight="1" x14ac:dyDescent="0.2">
      <c r="A105" s="367" t="s">
        <v>157</v>
      </c>
      <c r="B105" s="368" t="s">
        <v>864</v>
      </c>
      <c r="C105" s="369" t="s">
        <v>344</v>
      </c>
      <c r="D105" s="377"/>
      <c r="E105" s="377"/>
      <c r="F105" s="378"/>
      <c r="G105" s="378"/>
    </row>
    <row r="106" spans="1:15" s="353" customFormat="1" ht="94.5" customHeight="1" x14ac:dyDescent="0.2">
      <c r="A106" s="367" t="s">
        <v>157</v>
      </c>
      <c r="B106" s="368" t="s">
        <v>865</v>
      </c>
      <c r="C106" s="369" t="s">
        <v>866</v>
      </c>
      <c r="D106" s="377"/>
      <c r="E106" s="377"/>
      <c r="F106" s="378"/>
      <c r="G106" s="378"/>
    </row>
    <row r="107" spans="1:15" s="353" customFormat="1" ht="92.25" customHeight="1" x14ac:dyDescent="0.2">
      <c r="A107" s="367" t="s">
        <v>157</v>
      </c>
      <c r="B107" s="368" t="s">
        <v>867</v>
      </c>
      <c r="C107" s="369" t="s">
        <v>868</v>
      </c>
      <c r="D107" s="377"/>
      <c r="E107" s="377"/>
      <c r="F107" s="378"/>
      <c r="G107" s="378"/>
    </row>
    <row r="108" spans="1:15" s="353" customFormat="1" ht="93.75" customHeight="1" thickBot="1" x14ac:dyDescent="0.25">
      <c r="A108" s="390" t="s">
        <v>157</v>
      </c>
      <c r="B108" s="391" t="s">
        <v>869</v>
      </c>
      <c r="C108" s="392" t="s">
        <v>870</v>
      </c>
      <c r="D108" s="393"/>
      <c r="E108" s="393"/>
      <c r="F108" s="394"/>
      <c r="G108" s="394"/>
    </row>
    <row r="109" spans="1:15" s="353" customFormat="1" ht="110.25" customHeight="1" thickBot="1" x14ac:dyDescent="0.25">
      <c r="A109" s="413" t="s">
        <v>871</v>
      </c>
      <c r="B109" s="414"/>
      <c r="C109" s="414"/>
      <c r="D109" s="414"/>
      <c r="E109" s="414"/>
      <c r="F109" s="414"/>
      <c r="G109" s="415"/>
    </row>
    <row r="110" spans="1:15" s="353" customFormat="1" ht="80.25" customHeight="1" x14ac:dyDescent="0.2">
      <c r="A110" s="363" t="s">
        <v>226</v>
      </c>
      <c r="B110" s="364"/>
      <c r="C110" s="364" t="s">
        <v>872</v>
      </c>
      <c r="D110" s="365">
        <v>4027064190</v>
      </c>
      <c r="E110" s="365">
        <v>402701001</v>
      </c>
      <c r="F110" s="365">
        <v>4003027329</v>
      </c>
      <c r="G110" s="366">
        <v>400301001</v>
      </c>
    </row>
    <row r="111" spans="1:15" s="353" customFormat="1" ht="68.25" customHeight="1" x14ac:dyDescent="0.2">
      <c r="A111" s="367" t="s">
        <v>226</v>
      </c>
      <c r="B111" s="368" t="s">
        <v>746</v>
      </c>
      <c r="C111" s="369" t="s">
        <v>747</v>
      </c>
      <c r="D111" s="370"/>
      <c r="E111" s="370"/>
      <c r="F111" s="371"/>
      <c r="G111" s="371"/>
    </row>
    <row r="112" spans="1:15" s="353" customFormat="1" ht="59.45" customHeight="1" x14ac:dyDescent="0.2">
      <c r="A112" s="367" t="s">
        <v>226</v>
      </c>
      <c r="B112" s="395" t="s">
        <v>873</v>
      </c>
      <c r="C112" s="396" t="s">
        <v>874</v>
      </c>
      <c r="D112" s="397"/>
      <c r="E112" s="397"/>
      <c r="F112" s="398"/>
      <c r="G112" s="371"/>
    </row>
    <row r="113" spans="1:7" s="353" customFormat="1" ht="60" x14ac:dyDescent="0.2">
      <c r="A113" s="367" t="s">
        <v>226</v>
      </c>
      <c r="B113" s="368" t="s">
        <v>875</v>
      </c>
      <c r="C113" s="369" t="s">
        <v>876</v>
      </c>
      <c r="D113" s="370"/>
      <c r="E113" s="370"/>
      <c r="F113" s="371"/>
      <c r="G113" s="371"/>
    </row>
    <row r="114" spans="1:7" s="353" customFormat="1" ht="28.5" x14ac:dyDescent="0.2">
      <c r="A114" s="363" t="s">
        <v>8</v>
      </c>
      <c r="B114" s="364"/>
      <c r="C114" s="364" t="s">
        <v>877</v>
      </c>
      <c r="D114" s="365">
        <v>4027064190</v>
      </c>
      <c r="E114" s="365">
        <v>402701001</v>
      </c>
      <c r="F114" s="365">
        <v>4003009369</v>
      </c>
      <c r="G114" s="366">
        <v>400301001</v>
      </c>
    </row>
    <row r="115" spans="1:7" s="353" customFormat="1" ht="60" x14ac:dyDescent="0.2">
      <c r="A115" s="372" t="s">
        <v>8</v>
      </c>
      <c r="B115" s="373" t="s">
        <v>689</v>
      </c>
      <c r="C115" s="374" t="s">
        <v>345</v>
      </c>
      <c r="D115" s="375"/>
      <c r="E115" s="375"/>
      <c r="F115" s="376"/>
      <c r="G115" s="376"/>
    </row>
    <row r="116" spans="1:7" s="353" customFormat="1" ht="30" x14ac:dyDescent="0.2">
      <c r="A116" s="372" t="s">
        <v>8</v>
      </c>
      <c r="B116" s="373" t="s">
        <v>725</v>
      </c>
      <c r="C116" s="374" t="s">
        <v>878</v>
      </c>
      <c r="D116" s="375"/>
      <c r="E116" s="375"/>
      <c r="F116" s="376"/>
      <c r="G116" s="376"/>
    </row>
    <row r="117" spans="1:7" s="353" customFormat="1" ht="18.75" x14ac:dyDescent="0.2">
      <c r="A117" s="367" t="s">
        <v>8</v>
      </c>
      <c r="B117" s="368" t="s">
        <v>879</v>
      </c>
      <c r="C117" s="369" t="s">
        <v>153</v>
      </c>
      <c r="D117" s="370"/>
      <c r="E117" s="370"/>
      <c r="F117" s="371"/>
      <c r="G117" s="371"/>
    </row>
    <row r="118" spans="1:7" s="353" customFormat="1" ht="18.75" x14ac:dyDescent="0.2">
      <c r="A118" s="363" t="s">
        <v>880</v>
      </c>
      <c r="B118" s="364"/>
      <c r="C118" s="364" t="s">
        <v>881</v>
      </c>
      <c r="D118" s="365">
        <v>4027064190</v>
      </c>
      <c r="E118" s="365">
        <v>402701001</v>
      </c>
      <c r="F118" s="365">
        <v>4027065926</v>
      </c>
      <c r="G118" s="366">
        <v>402701001</v>
      </c>
    </row>
    <row r="119" spans="1:7" s="353" customFormat="1" ht="30" x14ac:dyDescent="0.2">
      <c r="A119" s="367" t="s">
        <v>880</v>
      </c>
      <c r="B119" s="368" t="s">
        <v>882</v>
      </c>
      <c r="C119" s="369" t="s">
        <v>883</v>
      </c>
      <c r="D119" s="370"/>
      <c r="E119" s="370"/>
      <c r="F119" s="371"/>
      <c r="G119" s="371"/>
    </row>
    <row r="120" spans="1:7" s="353" customFormat="1" ht="30" x14ac:dyDescent="0.2">
      <c r="A120" s="367" t="s">
        <v>880</v>
      </c>
      <c r="B120" s="368" t="s">
        <v>884</v>
      </c>
      <c r="C120" s="369" t="s">
        <v>885</v>
      </c>
      <c r="D120" s="377"/>
      <c r="E120" s="377"/>
      <c r="F120" s="378"/>
      <c r="G120" s="378"/>
    </row>
    <row r="121" spans="1:7" s="353" customFormat="1" ht="18.75" x14ac:dyDescent="0.2">
      <c r="A121" s="363" t="s">
        <v>886</v>
      </c>
      <c r="B121" s="364"/>
      <c r="C121" s="364" t="s">
        <v>887</v>
      </c>
      <c r="D121" s="365">
        <v>4027064190</v>
      </c>
      <c r="E121" s="365">
        <v>402701001</v>
      </c>
      <c r="F121" s="365">
        <v>4028033331</v>
      </c>
      <c r="G121" s="366">
        <v>402801001</v>
      </c>
    </row>
    <row r="122" spans="1:7" s="353" customFormat="1" ht="30" x14ac:dyDescent="0.2">
      <c r="A122" s="367" t="s">
        <v>886</v>
      </c>
      <c r="B122" s="368" t="s">
        <v>882</v>
      </c>
      <c r="C122" s="369" t="s">
        <v>883</v>
      </c>
      <c r="D122" s="370"/>
      <c r="E122" s="370"/>
      <c r="F122" s="371"/>
      <c r="G122" s="371"/>
    </row>
    <row r="123" spans="1:7" s="353" customFormat="1" ht="30" x14ac:dyDescent="0.2">
      <c r="A123" s="367" t="s">
        <v>886</v>
      </c>
      <c r="B123" s="368" t="s">
        <v>884</v>
      </c>
      <c r="C123" s="369" t="s">
        <v>885</v>
      </c>
      <c r="D123" s="370"/>
      <c r="E123" s="370"/>
      <c r="F123" s="371"/>
      <c r="G123" s="371"/>
    </row>
    <row r="124" spans="1:7" s="353" customFormat="1" ht="18.75" x14ac:dyDescent="0.2">
      <c r="A124" s="363" t="s">
        <v>888</v>
      </c>
      <c r="B124" s="364"/>
      <c r="C124" s="364" t="s">
        <v>889</v>
      </c>
      <c r="D124" s="365">
        <v>4027064190</v>
      </c>
      <c r="E124" s="365">
        <v>402701001</v>
      </c>
      <c r="F124" s="365">
        <v>4003005646</v>
      </c>
      <c r="G124" s="366">
        <v>400301001</v>
      </c>
    </row>
    <row r="125" spans="1:7" s="353" customFormat="1" ht="30" x14ac:dyDescent="0.2">
      <c r="A125" s="367" t="s">
        <v>888</v>
      </c>
      <c r="B125" s="368" t="s">
        <v>882</v>
      </c>
      <c r="C125" s="369" t="s">
        <v>883</v>
      </c>
      <c r="D125" s="370"/>
      <c r="E125" s="370"/>
      <c r="F125" s="371"/>
      <c r="G125" s="371"/>
    </row>
    <row r="126" spans="1:7" s="353" customFormat="1" ht="30" x14ac:dyDescent="0.2">
      <c r="A126" s="367" t="s">
        <v>888</v>
      </c>
      <c r="B126" s="368" t="s">
        <v>884</v>
      </c>
      <c r="C126" s="369" t="s">
        <v>885</v>
      </c>
      <c r="D126" s="370"/>
      <c r="E126" s="370"/>
      <c r="F126" s="371"/>
      <c r="G126" s="371"/>
    </row>
    <row r="127" spans="1:7" s="353" customFormat="1" ht="18.75" x14ac:dyDescent="0.2">
      <c r="A127" s="363" t="s">
        <v>890</v>
      </c>
      <c r="B127" s="364"/>
      <c r="C127" s="364" t="s">
        <v>891</v>
      </c>
      <c r="D127" s="365">
        <v>4027064190</v>
      </c>
      <c r="E127" s="365">
        <v>402701001</v>
      </c>
      <c r="F127" s="365">
        <v>4025083870</v>
      </c>
      <c r="G127" s="366">
        <v>402501001</v>
      </c>
    </row>
    <row r="128" spans="1:7" s="353" customFormat="1" ht="30" x14ac:dyDescent="0.2">
      <c r="A128" s="367" t="s">
        <v>890</v>
      </c>
      <c r="B128" s="368" t="s">
        <v>884</v>
      </c>
      <c r="C128" s="369" t="s">
        <v>885</v>
      </c>
      <c r="D128" s="370"/>
      <c r="E128" s="370"/>
      <c r="F128" s="371"/>
      <c r="G128" s="371"/>
    </row>
    <row r="129" spans="1:7" s="353" customFormat="1" ht="28.5" x14ac:dyDescent="0.2">
      <c r="A129" s="363" t="s">
        <v>892</v>
      </c>
      <c r="B129" s="364"/>
      <c r="C129" s="364" t="s">
        <v>893</v>
      </c>
      <c r="D129" s="365">
        <v>4027064190</v>
      </c>
      <c r="E129" s="365">
        <v>402701001</v>
      </c>
      <c r="F129" s="365">
        <v>4027066542</v>
      </c>
      <c r="G129" s="366">
        <v>402701001</v>
      </c>
    </row>
    <row r="130" spans="1:7" s="353" customFormat="1" ht="30" x14ac:dyDescent="0.2">
      <c r="A130" s="367" t="s">
        <v>892</v>
      </c>
      <c r="B130" s="368" t="s">
        <v>884</v>
      </c>
      <c r="C130" s="369" t="s">
        <v>885</v>
      </c>
      <c r="D130" s="377"/>
      <c r="E130" s="377"/>
      <c r="F130" s="378"/>
      <c r="G130" s="378"/>
    </row>
    <row r="131" spans="1:7" s="353" customFormat="1" ht="18.75" x14ac:dyDescent="0.25">
      <c r="A131" s="416" t="s">
        <v>894</v>
      </c>
      <c r="B131" s="416"/>
      <c r="C131" s="416"/>
      <c r="D131" s="416"/>
      <c r="E131" s="416"/>
      <c r="F131" s="416"/>
      <c r="G131" s="416"/>
    </row>
  </sheetData>
  <mergeCells count="12">
    <mergeCell ref="H101:O101"/>
    <mergeCell ref="A109:G109"/>
    <mergeCell ref="A131:G131"/>
    <mergeCell ref="F1:G1"/>
    <mergeCell ref="A2:G2"/>
    <mergeCell ref="A3:G3"/>
    <mergeCell ref="A4:B4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5" orientation="portrait" verticalDpi="0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selection activeCell="D2" sqref="D2"/>
    </sheetView>
  </sheetViews>
  <sheetFormatPr defaultRowHeight="12.75" x14ac:dyDescent="0.2"/>
  <cols>
    <col min="1" max="1" width="4.140625" style="1" bestFit="1" customWidth="1"/>
    <col min="2" max="2" width="4.140625" style="8" customWidth="1"/>
    <col min="3" max="3" width="50.7109375" style="1" customWidth="1"/>
    <col min="4" max="4" width="22.5703125" style="1" customWidth="1"/>
    <col min="5" max="5" width="9.5703125" style="1" customWidth="1"/>
    <col min="6" max="256" width="9.140625" style="1"/>
    <col min="257" max="257" width="4.140625" style="1" bestFit="1" customWidth="1"/>
    <col min="258" max="258" width="4.140625" style="1" customWidth="1"/>
    <col min="259" max="259" width="50.7109375" style="1" customWidth="1"/>
    <col min="260" max="260" width="22.5703125" style="1" customWidth="1"/>
    <col min="261" max="512" width="9.140625" style="1"/>
    <col min="513" max="513" width="4.140625" style="1" bestFit="1" customWidth="1"/>
    <col min="514" max="514" width="4.140625" style="1" customWidth="1"/>
    <col min="515" max="515" width="50.7109375" style="1" customWidth="1"/>
    <col min="516" max="516" width="22.5703125" style="1" customWidth="1"/>
    <col min="517" max="768" width="9.140625" style="1"/>
    <col min="769" max="769" width="4.140625" style="1" bestFit="1" customWidth="1"/>
    <col min="770" max="770" width="4.140625" style="1" customWidth="1"/>
    <col min="771" max="771" width="50.7109375" style="1" customWidth="1"/>
    <col min="772" max="772" width="22.5703125" style="1" customWidth="1"/>
    <col min="773" max="1024" width="9.140625" style="1"/>
    <col min="1025" max="1025" width="4.140625" style="1" bestFit="1" customWidth="1"/>
    <col min="1026" max="1026" width="4.140625" style="1" customWidth="1"/>
    <col min="1027" max="1027" width="50.7109375" style="1" customWidth="1"/>
    <col min="1028" max="1028" width="22.5703125" style="1" customWidth="1"/>
    <col min="1029" max="1280" width="9.140625" style="1"/>
    <col min="1281" max="1281" width="4.140625" style="1" bestFit="1" customWidth="1"/>
    <col min="1282" max="1282" width="4.140625" style="1" customWidth="1"/>
    <col min="1283" max="1283" width="50.7109375" style="1" customWidth="1"/>
    <col min="1284" max="1284" width="22.5703125" style="1" customWidth="1"/>
    <col min="1285" max="1536" width="9.140625" style="1"/>
    <col min="1537" max="1537" width="4.140625" style="1" bestFit="1" customWidth="1"/>
    <col min="1538" max="1538" width="4.140625" style="1" customWidth="1"/>
    <col min="1539" max="1539" width="50.7109375" style="1" customWidth="1"/>
    <col min="1540" max="1540" width="22.5703125" style="1" customWidth="1"/>
    <col min="1541" max="1792" width="9.140625" style="1"/>
    <col min="1793" max="1793" width="4.140625" style="1" bestFit="1" customWidth="1"/>
    <col min="1794" max="1794" width="4.140625" style="1" customWidth="1"/>
    <col min="1795" max="1795" width="50.7109375" style="1" customWidth="1"/>
    <col min="1796" max="1796" width="22.5703125" style="1" customWidth="1"/>
    <col min="1797" max="2048" width="9.140625" style="1"/>
    <col min="2049" max="2049" width="4.140625" style="1" bestFit="1" customWidth="1"/>
    <col min="2050" max="2050" width="4.140625" style="1" customWidth="1"/>
    <col min="2051" max="2051" width="50.7109375" style="1" customWidth="1"/>
    <col min="2052" max="2052" width="22.5703125" style="1" customWidth="1"/>
    <col min="2053" max="2304" width="9.140625" style="1"/>
    <col min="2305" max="2305" width="4.140625" style="1" bestFit="1" customWidth="1"/>
    <col min="2306" max="2306" width="4.140625" style="1" customWidth="1"/>
    <col min="2307" max="2307" width="50.7109375" style="1" customWidth="1"/>
    <col min="2308" max="2308" width="22.5703125" style="1" customWidth="1"/>
    <col min="2309" max="2560" width="9.140625" style="1"/>
    <col min="2561" max="2561" width="4.140625" style="1" bestFit="1" customWidth="1"/>
    <col min="2562" max="2562" width="4.140625" style="1" customWidth="1"/>
    <col min="2563" max="2563" width="50.7109375" style="1" customWidth="1"/>
    <col min="2564" max="2564" width="22.5703125" style="1" customWidth="1"/>
    <col min="2565" max="2816" width="9.140625" style="1"/>
    <col min="2817" max="2817" width="4.140625" style="1" bestFit="1" customWidth="1"/>
    <col min="2818" max="2818" width="4.140625" style="1" customWidth="1"/>
    <col min="2819" max="2819" width="50.7109375" style="1" customWidth="1"/>
    <col min="2820" max="2820" width="22.5703125" style="1" customWidth="1"/>
    <col min="2821" max="3072" width="9.140625" style="1"/>
    <col min="3073" max="3073" width="4.140625" style="1" bestFit="1" customWidth="1"/>
    <col min="3074" max="3074" width="4.140625" style="1" customWidth="1"/>
    <col min="3075" max="3075" width="50.7109375" style="1" customWidth="1"/>
    <col min="3076" max="3076" width="22.5703125" style="1" customWidth="1"/>
    <col min="3077" max="3328" width="9.140625" style="1"/>
    <col min="3329" max="3329" width="4.140625" style="1" bestFit="1" customWidth="1"/>
    <col min="3330" max="3330" width="4.140625" style="1" customWidth="1"/>
    <col min="3331" max="3331" width="50.7109375" style="1" customWidth="1"/>
    <col min="3332" max="3332" width="22.5703125" style="1" customWidth="1"/>
    <col min="3333" max="3584" width="9.140625" style="1"/>
    <col min="3585" max="3585" width="4.140625" style="1" bestFit="1" customWidth="1"/>
    <col min="3586" max="3586" width="4.140625" style="1" customWidth="1"/>
    <col min="3587" max="3587" width="50.7109375" style="1" customWidth="1"/>
    <col min="3588" max="3588" width="22.5703125" style="1" customWidth="1"/>
    <col min="3589" max="3840" width="9.140625" style="1"/>
    <col min="3841" max="3841" width="4.140625" style="1" bestFit="1" customWidth="1"/>
    <col min="3842" max="3842" width="4.140625" style="1" customWidth="1"/>
    <col min="3843" max="3843" width="50.7109375" style="1" customWidth="1"/>
    <col min="3844" max="3844" width="22.5703125" style="1" customWidth="1"/>
    <col min="3845" max="4096" width="9.140625" style="1"/>
    <col min="4097" max="4097" width="4.140625" style="1" bestFit="1" customWidth="1"/>
    <col min="4098" max="4098" width="4.140625" style="1" customWidth="1"/>
    <col min="4099" max="4099" width="50.7109375" style="1" customWidth="1"/>
    <col min="4100" max="4100" width="22.5703125" style="1" customWidth="1"/>
    <col min="4101" max="4352" width="9.140625" style="1"/>
    <col min="4353" max="4353" width="4.140625" style="1" bestFit="1" customWidth="1"/>
    <col min="4354" max="4354" width="4.140625" style="1" customWidth="1"/>
    <col min="4355" max="4355" width="50.7109375" style="1" customWidth="1"/>
    <col min="4356" max="4356" width="22.5703125" style="1" customWidth="1"/>
    <col min="4357" max="4608" width="9.140625" style="1"/>
    <col min="4609" max="4609" width="4.140625" style="1" bestFit="1" customWidth="1"/>
    <col min="4610" max="4610" width="4.140625" style="1" customWidth="1"/>
    <col min="4611" max="4611" width="50.7109375" style="1" customWidth="1"/>
    <col min="4612" max="4612" width="22.5703125" style="1" customWidth="1"/>
    <col min="4613" max="4864" width="9.140625" style="1"/>
    <col min="4865" max="4865" width="4.140625" style="1" bestFit="1" customWidth="1"/>
    <col min="4866" max="4866" width="4.140625" style="1" customWidth="1"/>
    <col min="4867" max="4867" width="50.7109375" style="1" customWidth="1"/>
    <col min="4868" max="4868" width="22.5703125" style="1" customWidth="1"/>
    <col min="4869" max="5120" width="9.140625" style="1"/>
    <col min="5121" max="5121" width="4.140625" style="1" bestFit="1" customWidth="1"/>
    <col min="5122" max="5122" width="4.140625" style="1" customWidth="1"/>
    <col min="5123" max="5123" width="50.7109375" style="1" customWidth="1"/>
    <col min="5124" max="5124" width="22.5703125" style="1" customWidth="1"/>
    <col min="5125" max="5376" width="9.140625" style="1"/>
    <col min="5377" max="5377" width="4.140625" style="1" bestFit="1" customWidth="1"/>
    <col min="5378" max="5378" width="4.140625" style="1" customWidth="1"/>
    <col min="5379" max="5379" width="50.7109375" style="1" customWidth="1"/>
    <col min="5380" max="5380" width="22.5703125" style="1" customWidth="1"/>
    <col min="5381" max="5632" width="9.140625" style="1"/>
    <col min="5633" max="5633" width="4.140625" style="1" bestFit="1" customWidth="1"/>
    <col min="5634" max="5634" width="4.140625" style="1" customWidth="1"/>
    <col min="5635" max="5635" width="50.7109375" style="1" customWidth="1"/>
    <col min="5636" max="5636" width="22.5703125" style="1" customWidth="1"/>
    <col min="5637" max="5888" width="9.140625" style="1"/>
    <col min="5889" max="5889" width="4.140625" style="1" bestFit="1" customWidth="1"/>
    <col min="5890" max="5890" width="4.140625" style="1" customWidth="1"/>
    <col min="5891" max="5891" width="50.7109375" style="1" customWidth="1"/>
    <col min="5892" max="5892" width="22.5703125" style="1" customWidth="1"/>
    <col min="5893" max="6144" width="9.140625" style="1"/>
    <col min="6145" max="6145" width="4.140625" style="1" bestFit="1" customWidth="1"/>
    <col min="6146" max="6146" width="4.140625" style="1" customWidth="1"/>
    <col min="6147" max="6147" width="50.7109375" style="1" customWidth="1"/>
    <col min="6148" max="6148" width="22.5703125" style="1" customWidth="1"/>
    <col min="6149" max="6400" width="9.140625" style="1"/>
    <col min="6401" max="6401" width="4.140625" style="1" bestFit="1" customWidth="1"/>
    <col min="6402" max="6402" width="4.140625" style="1" customWidth="1"/>
    <col min="6403" max="6403" width="50.7109375" style="1" customWidth="1"/>
    <col min="6404" max="6404" width="22.5703125" style="1" customWidth="1"/>
    <col min="6405" max="6656" width="9.140625" style="1"/>
    <col min="6657" max="6657" width="4.140625" style="1" bestFit="1" customWidth="1"/>
    <col min="6658" max="6658" width="4.140625" style="1" customWidth="1"/>
    <col min="6659" max="6659" width="50.7109375" style="1" customWidth="1"/>
    <col min="6660" max="6660" width="22.5703125" style="1" customWidth="1"/>
    <col min="6661" max="6912" width="9.140625" style="1"/>
    <col min="6913" max="6913" width="4.140625" style="1" bestFit="1" customWidth="1"/>
    <col min="6914" max="6914" width="4.140625" style="1" customWidth="1"/>
    <col min="6915" max="6915" width="50.7109375" style="1" customWidth="1"/>
    <col min="6916" max="6916" width="22.5703125" style="1" customWidth="1"/>
    <col min="6917" max="7168" width="9.140625" style="1"/>
    <col min="7169" max="7169" width="4.140625" style="1" bestFit="1" customWidth="1"/>
    <col min="7170" max="7170" width="4.140625" style="1" customWidth="1"/>
    <col min="7171" max="7171" width="50.7109375" style="1" customWidth="1"/>
    <col min="7172" max="7172" width="22.5703125" style="1" customWidth="1"/>
    <col min="7173" max="7424" width="9.140625" style="1"/>
    <col min="7425" max="7425" width="4.140625" style="1" bestFit="1" customWidth="1"/>
    <col min="7426" max="7426" width="4.140625" style="1" customWidth="1"/>
    <col min="7427" max="7427" width="50.7109375" style="1" customWidth="1"/>
    <col min="7428" max="7428" width="22.5703125" style="1" customWidth="1"/>
    <col min="7429" max="7680" width="9.140625" style="1"/>
    <col min="7681" max="7681" width="4.140625" style="1" bestFit="1" customWidth="1"/>
    <col min="7682" max="7682" width="4.140625" style="1" customWidth="1"/>
    <col min="7683" max="7683" width="50.7109375" style="1" customWidth="1"/>
    <col min="7684" max="7684" width="22.5703125" style="1" customWidth="1"/>
    <col min="7685" max="7936" width="9.140625" style="1"/>
    <col min="7937" max="7937" width="4.140625" style="1" bestFit="1" customWidth="1"/>
    <col min="7938" max="7938" width="4.140625" style="1" customWidth="1"/>
    <col min="7939" max="7939" width="50.7109375" style="1" customWidth="1"/>
    <col min="7940" max="7940" width="22.5703125" style="1" customWidth="1"/>
    <col min="7941" max="8192" width="9.140625" style="1"/>
    <col min="8193" max="8193" width="4.140625" style="1" bestFit="1" customWidth="1"/>
    <col min="8194" max="8194" width="4.140625" style="1" customWidth="1"/>
    <col min="8195" max="8195" width="50.7109375" style="1" customWidth="1"/>
    <col min="8196" max="8196" width="22.5703125" style="1" customWidth="1"/>
    <col min="8197" max="8448" width="9.140625" style="1"/>
    <col min="8449" max="8449" width="4.140625" style="1" bestFit="1" customWidth="1"/>
    <col min="8450" max="8450" width="4.140625" style="1" customWidth="1"/>
    <col min="8451" max="8451" width="50.7109375" style="1" customWidth="1"/>
    <col min="8452" max="8452" width="22.5703125" style="1" customWidth="1"/>
    <col min="8453" max="8704" width="9.140625" style="1"/>
    <col min="8705" max="8705" width="4.140625" style="1" bestFit="1" customWidth="1"/>
    <col min="8706" max="8706" width="4.140625" style="1" customWidth="1"/>
    <col min="8707" max="8707" width="50.7109375" style="1" customWidth="1"/>
    <col min="8708" max="8708" width="22.5703125" style="1" customWidth="1"/>
    <col min="8709" max="8960" width="9.140625" style="1"/>
    <col min="8961" max="8961" width="4.140625" style="1" bestFit="1" customWidth="1"/>
    <col min="8962" max="8962" width="4.140625" style="1" customWidth="1"/>
    <col min="8963" max="8963" width="50.7109375" style="1" customWidth="1"/>
    <col min="8964" max="8964" width="22.5703125" style="1" customWidth="1"/>
    <col min="8965" max="9216" width="9.140625" style="1"/>
    <col min="9217" max="9217" width="4.140625" style="1" bestFit="1" customWidth="1"/>
    <col min="9218" max="9218" width="4.140625" style="1" customWidth="1"/>
    <col min="9219" max="9219" width="50.7109375" style="1" customWidth="1"/>
    <col min="9220" max="9220" width="22.5703125" style="1" customWidth="1"/>
    <col min="9221" max="9472" width="9.140625" style="1"/>
    <col min="9473" max="9473" width="4.140625" style="1" bestFit="1" customWidth="1"/>
    <col min="9474" max="9474" width="4.140625" style="1" customWidth="1"/>
    <col min="9475" max="9475" width="50.7109375" style="1" customWidth="1"/>
    <col min="9476" max="9476" width="22.5703125" style="1" customWidth="1"/>
    <col min="9477" max="9728" width="9.140625" style="1"/>
    <col min="9729" max="9729" width="4.140625" style="1" bestFit="1" customWidth="1"/>
    <col min="9730" max="9730" width="4.140625" style="1" customWidth="1"/>
    <col min="9731" max="9731" width="50.7109375" style="1" customWidth="1"/>
    <col min="9732" max="9732" width="22.5703125" style="1" customWidth="1"/>
    <col min="9733" max="9984" width="9.140625" style="1"/>
    <col min="9985" max="9985" width="4.140625" style="1" bestFit="1" customWidth="1"/>
    <col min="9986" max="9986" width="4.140625" style="1" customWidth="1"/>
    <col min="9987" max="9987" width="50.7109375" style="1" customWidth="1"/>
    <col min="9988" max="9988" width="22.5703125" style="1" customWidth="1"/>
    <col min="9989" max="10240" width="9.140625" style="1"/>
    <col min="10241" max="10241" width="4.140625" style="1" bestFit="1" customWidth="1"/>
    <col min="10242" max="10242" width="4.140625" style="1" customWidth="1"/>
    <col min="10243" max="10243" width="50.7109375" style="1" customWidth="1"/>
    <col min="10244" max="10244" width="22.5703125" style="1" customWidth="1"/>
    <col min="10245" max="10496" width="9.140625" style="1"/>
    <col min="10497" max="10497" width="4.140625" style="1" bestFit="1" customWidth="1"/>
    <col min="10498" max="10498" width="4.140625" style="1" customWidth="1"/>
    <col min="10499" max="10499" width="50.7109375" style="1" customWidth="1"/>
    <col min="10500" max="10500" width="22.5703125" style="1" customWidth="1"/>
    <col min="10501" max="10752" width="9.140625" style="1"/>
    <col min="10753" max="10753" width="4.140625" style="1" bestFit="1" customWidth="1"/>
    <col min="10754" max="10754" width="4.140625" style="1" customWidth="1"/>
    <col min="10755" max="10755" width="50.7109375" style="1" customWidth="1"/>
    <col min="10756" max="10756" width="22.5703125" style="1" customWidth="1"/>
    <col min="10757" max="11008" width="9.140625" style="1"/>
    <col min="11009" max="11009" width="4.140625" style="1" bestFit="1" customWidth="1"/>
    <col min="11010" max="11010" width="4.140625" style="1" customWidth="1"/>
    <col min="11011" max="11011" width="50.7109375" style="1" customWidth="1"/>
    <col min="11012" max="11012" width="22.5703125" style="1" customWidth="1"/>
    <col min="11013" max="11264" width="9.140625" style="1"/>
    <col min="11265" max="11265" width="4.140625" style="1" bestFit="1" customWidth="1"/>
    <col min="11266" max="11266" width="4.140625" style="1" customWidth="1"/>
    <col min="11267" max="11267" width="50.7109375" style="1" customWidth="1"/>
    <col min="11268" max="11268" width="22.5703125" style="1" customWidth="1"/>
    <col min="11269" max="11520" width="9.140625" style="1"/>
    <col min="11521" max="11521" width="4.140625" style="1" bestFit="1" customWidth="1"/>
    <col min="11522" max="11522" width="4.140625" style="1" customWidth="1"/>
    <col min="11523" max="11523" width="50.7109375" style="1" customWidth="1"/>
    <col min="11524" max="11524" width="22.5703125" style="1" customWidth="1"/>
    <col min="11525" max="11776" width="9.140625" style="1"/>
    <col min="11777" max="11777" width="4.140625" style="1" bestFit="1" customWidth="1"/>
    <col min="11778" max="11778" width="4.140625" style="1" customWidth="1"/>
    <col min="11779" max="11779" width="50.7109375" style="1" customWidth="1"/>
    <col min="11780" max="11780" width="22.5703125" style="1" customWidth="1"/>
    <col min="11781" max="12032" width="9.140625" style="1"/>
    <col min="12033" max="12033" width="4.140625" style="1" bestFit="1" customWidth="1"/>
    <col min="12034" max="12034" width="4.140625" style="1" customWidth="1"/>
    <col min="12035" max="12035" width="50.7109375" style="1" customWidth="1"/>
    <col min="12036" max="12036" width="22.5703125" style="1" customWidth="1"/>
    <col min="12037" max="12288" width="9.140625" style="1"/>
    <col min="12289" max="12289" width="4.140625" style="1" bestFit="1" customWidth="1"/>
    <col min="12290" max="12290" width="4.140625" style="1" customWidth="1"/>
    <col min="12291" max="12291" width="50.7109375" style="1" customWidth="1"/>
    <col min="12292" max="12292" width="22.5703125" style="1" customWidth="1"/>
    <col min="12293" max="12544" width="9.140625" style="1"/>
    <col min="12545" max="12545" width="4.140625" style="1" bestFit="1" customWidth="1"/>
    <col min="12546" max="12546" width="4.140625" style="1" customWidth="1"/>
    <col min="12547" max="12547" width="50.7109375" style="1" customWidth="1"/>
    <col min="12548" max="12548" width="22.5703125" style="1" customWidth="1"/>
    <col min="12549" max="12800" width="9.140625" style="1"/>
    <col min="12801" max="12801" width="4.140625" style="1" bestFit="1" customWidth="1"/>
    <col min="12802" max="12802" width="4.140625" style="1" customWidth="1"/>
    <col min="12803" max="12803" width="50.7109375" style="1" customWidth="1"/>
    <col min="12804" max="12804" width="22.5703125" style="1" customWidth="1"/>
    <col min="12805" max="13056" width="9.140625" style="1"/>
    <col min="13057" max="13057" width="4.140625" style="1" bestFit="1" customWidth="1"/>
    <col min="13058" max="13058" width="4.140625" style="1" customWidth="1"/>
    <col min="13059" max="13059" width="50.7109375" style="1" customWidth="1"/>
    <col min="13060" max="13060" width="22.5703125" style="1" customWidth="1"/>
    <col min="13061" max="13312" width="9.140625" style="1"/>
    <col min="13313" max="13313" width="4.140625" style="1" bestFit="1" customWidth="1"/>
    <col min="13314" max="13314" width="4.140625" style="1" customWidth="1"/>
    <col min="13315" max="13315" width="50.7109375" style="1" customWidth="1"/>
    <col min="13316" max="13316" width="22.5703125" style="1" customWidth="1"/>
    <col min="13317" max="13568" width="9.140625" style="1"/>
    <col min="13569" max="13569" width="4.140625" style="1" bestFit="1" customWidth="1"/>
    <col min="13570" max="13570" width="4.140625" style="1" customWidth="1"/>
    <col min="13571" max="13571" width="50.7109375" style="1" customWidth="1"/>
    <col min="13572" max="13572" width="22.5703125" style="1" customWidth="1"/>
    <col min="13573" max="13824" width="9.140625" style="1"/>
    <col min="13825" max="13825" width="4.140625" style="1" bestFit="1" customWidth="1"/>
    <col min="13826" max="13826" width="4.140625" style="1" customWidth="1"/>
    <col min="13827" max="13827" width="50.7109375" style="1" customWidth="1"/>
    <col min="13828" max="13828" width="22.5703125" style="1" customWidth="1"/>
    <col min="13829" max="14080" width="9.140625" style="1"/>
    <col min="14081" max="14081" width="4.140625" style="1" bestFit="1" customWidth="1"/>
    <col min="14082" max="14082" width="4.140625" style="1" customWidth="1"/>
    <col min="14083" max="14083" width="50.7109375" style="1" customWidth="1"/>
    <col min="14084" max="14084" width="22.5703125" style="1" customWidth="1"/>
    <col min="14085" max="14336" width="9.140625" style="1"/>
    <col min="14337" max="14337" width="4.140625" style="1" bestFit="1" customWidth="1"/>
    <col min="14338" max="14338" width="4.140625" style="1" customWidth="1"/>
    <col min="14339" max="14339" width="50.7109375" style="1" customWidth="1"/>
    <col min="14340" max="14340" width="22.5703125" style="1" customWidth="1"/>
    <col min="14341" max="14592" width="9.140625" style="1"/>
    <col min="14593" max="14593" width="4.140625" style="1" bestFit="1" customWidth="1"/>
    <col min="14594" max="14594" width="4.140625" style="1" customWidth="1"/>
    <col min="14595" max="14595" width="50.7109375" style="1" customWidth="1"/>
    <col min="14596" max="14596" width="22.5703125" style="1" customWidth="1"/>
    <col min="14597" max="14848" width="9.140625" style="1"/>
    <col min="14849" max="14849" width="4.140625" style="1" bestFit="1" customWidth="1"/>
    <col min="14850" max="14850" width="4.140625" style="1" customWidth="1"/>
    <col min="14851" max="14851" width="50.7109375" style="1" customWidth="1"/>
    <col min="14852" max="14852" width="22.5703125" style="1" customWidth="1"/>
    <col min="14853" max="15104" width="9.140625" style="1"/>
    <col min="15105" max="15105" width="4.140625" style="1" bestFit="1" customWidth="1"/>
    <col min="15106" max="15106" width="4.140625" style="1" customWidth="1"/>
    <col min="15107" max="15107" width="50.7109375" style="1" customWidth="1"/>
    <col min="15108" max="15108" width="22.5703125" style="1" customWidth="1"/>
    <col min="15109" max="15360" width="9.140625" style="1"/>
    <col min="15361" max="15361" width="4.140625" style="1" bestFit="1" customWidth="1"/>
    <col min="15362" max="15362" width="4.140625" style="1" customWidth="1"/>
    <col min="15363" max="15363" width="50.7109375" style="1" customWidth="1"/>
    <col min="15364" max="15364" width="22.5703125" style="1" customWidth="1"/>
    <col min="15365" max="15616" width="9.140625" style="1"/>
    <col min="15617" max="15617" width="4.140625" style="1" bestFit="1" customWidth="1"/>
    <col min="15618" max="15618" width="4.140625" style="1" customWidth="1"/>
    <col min="15619" max="15619" width="50.7109375" style="1" customWidth="1"/>
    <col min="15620" max="15620" width="22.5703125" style="1" customWidth="1"/>
    <col min="15621" max="15872" width="9.140625" style="1"/>
    <col min="15873" max="15873" width="4.140625" style="1" bestFit="1" customWidth="1"/>
    <col min="15874" max="15874" width="4.140625" style="1" customWidth="1"/>
    <col min="15875" max="15875" width="50.7109375" style="1" customWidth="1"/>
    <col min="15876" max="15876" width="22.5703125" style="1" customWidth="1"/>
    <col min="15877" max="16128" width="9.140625" style="1"/>
    <col min="16129" max="16129" width="4.140625" style="1" bestFit="1" customWidth="1"/>
    <col min="16130" max="16130" width="4.140625" style="1" customWidth="1"/>
    <col min="16131" max="16131" width="50.7109375" style="1" customWidth="1"/>
    <col min="16132" max="16132" width="22.5703125" style="1" customWidth="1"/>
    <col min="16133" max="16384" width="9.140625" style="1"/>
  </cols>
  <sheetData>
    <row r="1" spans="1:5" ht="72" customHeight="1" x14ac:dyDescent="0.2">
      <c r="A1" s="222"/>
      <c r="B1" s="223"/>
      <c r="C1" s="128"/>
      <c r="D1" s="224" t="s">
        <v>897</v>
      </c>
      <c r="E1" s="225"/>
    </row>
    <row r="3" spans="1:5" x14ac:dyDescent="0.2">
      <c r="A3" s="433" t="s">
        <v>522</v>
      </c>
      <c r="B3" s="433"/>
      <c r="C3" s="433"/>
      <c r="D3" s="433"/>
    </row>
    <row r="4" spans="1:5" x14ac:dyDescent="0.2">
      <c r="A4" s="246"/>
      <c r="B4" s="246"/>
      <c r="C4" s="246"/>
      <c r="D4" s="246"/>
    </row>
    <row r="5" spans="1:5" ht="13.5" thickBot="1" x14ac:dyDescent="0.25"/>
    <row r="6" spans="1:5" ht="13.5" customHeight="1" thickBot="1" x14ac:dyDescent="0.25">
      <c r="A6" s="434" t="s">
        <v>79</v>
      </c>
      <c r="B6" s="435" t="s">
        <v>256</v>
      </c>
      <c r="C6" s="434" t="s">
        <v>167</v>
      </c>
      <c r="D6" s="436" t="s">
        <v>531</v>
      </c>
    </row>
    <row r="7" spans="1:5" ht="13.5" thickBot="1" x14ac:dyDescent="0.25">
      <c r="A7" s="434"/>
      <c r="B7" s="435"/>
      <c r="C7" s="434"/>
      <c r="D7" s="437"/>
    </row>
    <row r="8" spans="1:5" ht="13.5" thickBot="1" x14ac:dyDescent="0.25">
      <c r="A8" s="434"/>
      <c r="B8" s="435"/>
      <c r="C8" s="434"/>
      <c r="D8" s="438"/>
    </row>
    <row r="9" spans="1:5" ht="13.5" thickBot="1" x14ac:dyDescent="0.25">
      <c r="A9" s="242">
        <v>1</v>
      </c>
      <c r="B9" s="243" t="s">
        <v>128</v>
      </c>
      <c r="C9" s="242">
        <v>3</v>
      </c>
      <c r="D9" s="242">
        <v>4</v>
      </c>
    </row>
    <row r="10" spans="1:5" x14ac:dyDescent="0.2">
      <c r="A10" s="94"/>
      <c r="B10" s="95"/>
      <c r="C10" s="96" t="s">
        <v>156</v>
      </c>
      <c r="D10" s="97">
        <f>D11+D17+D19+D21+D24+D34+D36+D38+D40+D42+D30</f>
        <v>99141722.689999998</v>
      </c>
      <c r="E10" s="98"/>
    </row>
    <row r="11" spans="1:5" x14ac:dyDescent="0.2">
      <c r="A11" s="23" t="s">
        <v>123</v>
      </c>
      <c r="B11" s="16" t="s">
        <v>122</v>
      </c>
      <c r="C11" s="99" t="s">
        <v>127</v>
      </c>
      <c r="D11" s="21">
        <f>D12+D13+D14+D15+D16</f>
        <v>13316314.939999998</v>
      </c>
      <c r="E11" s="98"/>
    </row>
    <row r="12" spans="1:5" ht="46.5" customHeight="1" x14ac:dyDescent="0.2">
      <c r="A12" s="24" t="s">
        <v>123</v>
      </c>
      <c r="B12" s="17" t="s">
        <v>177</v>
      </c>
      <c r="C12" s="22" t="s">
        <v>149</v>
      </c>
      <c r="D12" s="20">
        <v>1007964</v>
      </c>
      <c r="E12" s="98"/>
    </row>
    <row r="13" spans="1:5" ht="51" x14ac:dyDescent="0.2">
      <c r="A13" s="24" t="s">
        <v>123</v>
      </c>
      <c r="B13" s="17" t="s">
        <v>160</v>
      </c>
      <c r="C13" s="22" t="s">
        <v>170</v>
      </c>
      <c r="D13" s="20">
        <v>10143926.27</v>
      </c>
      <c r="E13" s="98"/>
    </row>
    <row r="14" spans="1:5" ht="25.5" x14ac:dyDescent="0.2">
      <c r="A14" s="24" t="s">
        <v>123</v>
      </c>
      <c r="B14" s="17" t="s">
        <v>166</v>
      </c>
      <c r="C14" s="22" t="s">
        <v>356</v>
      </c>
      <c r="D14" s="20">
        <v>554741</v>
      </c>
      <c r="E14" s="98"/>
    </row>
    <row r="15" spans="1:5" x14ac:dyDescent="0.2">
      <c r="A15" s="24" t="s">
        <v>123</v>
      </c>
      <c r="B15" s="17" t="s">
        <v>162</v>
      </c>
      <c r="C15" s="22" t="s">
        <v>139</v>
      </c>
      <c r="D15" s="20">
        <v>295384.03999999998</v>
      </c>
      <c r="E15" s="98"/>
    </row>
    <row r="16" spans="1:5" x14ac:dyDescent="0.2">
      <c r="A16" s="24" t="s">
        <v>123</v>
      </c>
      <c r="B16" s="17" t="s">
        <v>213</v>
      </c>
      <c r="C16" s="22" t="s">
        <v>135</v>
      </c>
      <c r="D16" s="20">
        <v>1314299.6299999999</v>
      </c>
      <c r="E16" s="98"/>
    </row>
    <row r="17" spans="1:5" x14ac:dyDescent="0.2">
      <c r="A17" s="23" t="s">
        <v>121</v>
      </c>
      <c r="B17" s="16" t="s">
        <v>122</v>
      </c>
      <c r="C17" s="99" t="s">
        <v>148</v>
      </c>
      <c r="D17" s="21">
        <f>D18</f>
        <v>513963</v>
      </c>
      <c r="E17" s="98"/>
    </row>
    <row r="18" spans="1:5" x14ac:dyDescent="0.2">
      <c r="A18" s="24" t="s">
        <v>121</v>
      </c>
      <c r="B18" s="17" t="s">
        <v>124</v>
      </c>
      <c r="C18" s="22" t="s">
        <v>176</v>
      </c>
      <c r="D18" s="79">
        <v>513963</v>
      </c>
      <c r="E18" s="98"/>
    </row>
    <row r="19" spans="1:5" s="15" customFormat="1" ht="25.5" x14ac:dyDescent="0.2">
      <c r="A19" s="23" t="s">
        <v>124</v>
      </c>
      <c r="B19" s="16" t="s">
        <v>122</v>
      </c>
      <c r="C19" s="99" t="s">
        <v>178</v>
      </c>
      <c r="D19" s="21">
        <f>D20</f>
        <v>1893854.61</v>
      </c>
      <c r="E19" s="100"/>
    </row>
    <row r="20" spans="1:5" ht="38.25" x14ac:dyDescent="0.2">
      <c r="A20" s="24" t="s">
        <v>124</v>
      </c>
      <c r="B20" s="17" t="s">
        <v>161</v>
      </c>
      <c r="C20" s="22" t="s">
        <v>257</v>
      </c>
      <c r="D20" s="20">
        <v>1893854.61</v>
      </c>
      <c r="E20" s="98"/>
    </row>
    <row r="21" spans="1:5" x14ac:dyDescent="0.2">
      <c r="A21" s="23" t="s">
        <v>160</v>
      </c>
      <c r="B21" s="16" t="s">
        <v>122</v>
      </c>
      <c r="C21" s="99" t="s">
        <v>180</v>
      </c>
      <c r="D21" s="21">
        <f>D22+D23</f>
        <v>14145205.75</v>
      </c>
      <c r="E21" s="98"/>
    </row>
    <row r="22" spans="1:5" x14ac:dyDescent="0.2">
      <c r="A22" s="24" t="s">
        <v>160</v>
      </c>
      <c r="B22" s="17" t="s">
        <v>161</v>
      </c>
      <c r="C22" s="22" t="s">
        <v>249</v>
      </c>
      <c r="D22" s="20">
        <v>14097205.75</v>
      </c>
      <c r="E22" s="98"/>
    </row>
    <row r="23" spans="1:5" x14ac:dyDescent="0.2">
      <c r="A23" s="24" t="s">
        <v>160</v>
      </c>
      <c r="B23" s="17" t="s">
        <v>85</v>
      </c>
      <c r="C23" s="22" t="s">
        <v>152</v>
      </c>
      <c r="D23" s="20">
        <v>48000</v>
      </c>
      <c r="E23" s="98"/>
    </row>
    <row r="24" spans="1:5" x14ac:dyDescent="0.2">
      <c r="A24" s="23" t="s">
        <v>142</v>
      </c>
      <c r="B24" s="16" t="s">
        <v>122</v>
      </c>
      <c r="C24" s="99" t="s">
        <v>131</v>
      </c>
      <c r="D24" s="21">
        <f>SUM(D25:D27)</f>
        <v>41179385.619999997</v>
      </c>
      <c r="E24" s="98"/>
    </row>
    <row r="25" spans="1:5" x14ac:dyDescent="0.2">
      <c r="A25" s="24" t="s">
        <v>142</v>
      </c>
      <c r="B25" s="17" t="s">
        <v>123</v>
      </c>
      <c r="C25" s="22" t="s">
        <v>132</v>
      </c>
      <c r="D25" s="20">
        <v>1385304.8</v>
      </c>
      <c r="E25" s="98"/>
    </row>
    <row r="26" spans="1:5" x14ac:dyDescent="0.2">
      <c r="A26" s="24" t="s">
        <v>142</v>
      </c>
      <c r="B26" s="17" t="s">
        <v>121</v>
      </c>
      <c r="C26" s="22" t="s">
        <v>133</v>
      </c>
      <c r="D26" s="20">
        <v>29657967.239999998</v>
      </c>
      <c r="E26" s="98"/>
    </row>
    <row r="27" spans="1:5" x14ac:dyDescent="0.2">
      <c r="A27" s="24" t="s">
        <v>142</v>
      </c>
      <c r="B27" s="17" t="s">
        <v>124</v>
      </c>
      <c r="C27" s="22" t="s">
        <v>137</v>
      </c>
      <c r="D27" s="20">
        <v>10136113.58</v>
      </c>
      <c r="E27" s="98"/>
    </row>
    <row r="28" spans="1:5" hidden="1" x14ac:dyDescent="0.2">
      <c r="A28" s="23" t="s">
        <v>125</v>
      </c>
      <c r="B28" s="16" t="s">
        <v>122</v>
      </c>
      <c r="C28" s="99" t="s">
        <v>60</v>
      </c>
      <c r="D28" s="21">
        <f>D29</f>
        <v>0</v>
      </c>
      <c r="E28" s="98"/>
    </row>
    <row r="29" spans="1:5" ht="25.5" hidden="1" x14ac:dyDescent="0.2">
      <c r="A29" s="24" t="s">
        <v>125</v>
      </c>
      <c r="B29" s="17" t="s">
        <v>124</v>
      </c>
      <c r="C29" s="22" t="s">
        <v>61</v>
      </c>
      <c r="D29" s="20">
        <v>0</v>
      </c>
      <c r="E29" s="98"/>
    </row>
    <row r="30" spans="1:5" x14ac:dyDescent="0.2">
      <c r="A30" s="23" t="s">
        <v>166</v>
      </c>
      <c r="B30" s="16" t="s">
        <v>122</v>
      </c>
      <c r="C30" s="99" t="s">
        <v>147</v>
      </c>
      <c r="D30" s="21">
        <f>SUM(D31:D33)</f>
        <v>147626.22</v>
      </c>
      <c r="E30" s="98"/>
    </row>
    <row r="31" spans="1:5" hidden="1" x14ac:dyDescent="0.2">
      <c r="A31" s="24" t="s">
        <v>166</v>
      </c>
      <c r="B31" s="17" t="s">
        <v>121</v>
      </c>
      <c r="C31" s="22" t="s">
        <v>258</v>
      </c>
      <c r="D31" s="20">
        <v>0</v>
      </c>
      <c r="E31" s="98"/>
    </row>
    <row r="32" spans="1:5" hidden="1" x14ac:dyDescent="0.2">
      <c r="A32" s="24" t="s">
        <v>166</v>
      </c>
      <c r="B32" s="17" t="s">
        <v>142</v>
      </c>
      <c r="C32" s="22" t="s">
        <v>64</v>
      </c>
      <c r="D32" s="20">
        <v>0</v>
      </c>
      <c r="E32" s="98"/>
    </row>
    <row r="33" spans="1:5" x14ac:dyDescent="0.2">
      <c r="A33" s="24" t="s">
        <v>166</v>
      </c>
      <c r="B33" s="17" t="s">
        <v>166</v>
      </c>
      <c r="C33" s="22" t="s">
        <v>66</v>
      </c>
      <c r="D33" s="20">
        <v>147626.22</v>
      </c>
      <c r="E33" s="98"/>
    </row>
    <row r="34" spans="1:5" ht="25.5" x14ac:dyDescent="0.2">
      <c r="A34" s="23" t="s">
        <v>126</v>
      </c>
      <c r="B34" s="16" t="s">
        <v>122</v>
      </c>
      <c r="C34" s="99" t="s">
        <v>138</v>
      </c>
      <c r="D34" s="21">
        <f>D35</f>
        <v>10976542.140000001</v>
      </c>
      <c r="E34" s="98"/>
    </row>
    <row r="35" spans="1:5" x14ac:dyDescent="0.2">
      <c r="A35" s="24" t="s">
        <v>126</v>
      </c>
      <c r="B35" s="17" t="s">
        <v>123</v>
      </c>
      <c r="C35" s="22" t="s">
        <v>259</v>
      </c>
      <c r="D35" s="20">
        <v>10976542.140000001</v>
      </c>
      <c r="E35" s="98"/>
    </row>
    <row r="36" spans="1:5" x14ac:dyDescent="0.2">
      <c r="A36" s="23" t="s">
        <v>141</v>
      </c>
      <c r="B36" s="16" t="s">
        <v>122</v>
      </c>
      <c r="C36" s="99" t="s">
        <v>72</v>
      </c>
      <c r="D36" s="21">
        <f>D37</f>
        <v>1427887.15</v>
      </c>
      <c r="E36" s="98"/>
    </row>
    <row r="37" spans="1:5" x14ac:dyDescent="0.2">
      <c r="A37" s="24" t="s">
        <v>141</v>
      </c>
      <c r="B37" s="17" t="s">
        <v>124</v>
      </c>
      <c r="C37" s="22" t="s">
        <v>73</v>
      </c>
      <c r="D37" s="20">
        <v>1427887.15</v>
      </c>
    </row>
    <row r="38" spans="1:5" x14ac:dyDescent="0.2">
      <c r="A38" s="23" t="s">
        <v>162</v>
      </c>
      <c r="B38" s="16" t="s">
        <v>122</v>
      </c>
      <c r="C38" s="99" t="s">
        <v>69</v>
      </c>
      <c r="D38" s="62">
        <f>D39</f>
        <v>9008562.9199999999</v>
      </c>
      <c r="E38" s="98"/>
    </row>
    <row r="39" spans="1:5" x14ac:dyDescent="0.2">
      <c r="A39" s="24" t="s">
        <v>162</v>
      </c>
      <c r="B39" s="17" t="s">
        <v>123</v>
      </c>
      <c r="C39" s="22" t="s">
        <v>260</v>
      </c>
      <c r="D39" s="63">
        <v>9008562.9199999999</v>
      </c>
      <c r="E39" s="98"/>
    </row>
    <row r="40" spans="1:5" x14ac:dyDescent="0.2">
      <c r="A40" s="23" t="s">
        <v>85</v>
      </c>
      <c r="B40" s="16" t="s">
        <v>122</v>
      </c>
      <c r="C40" s="99" t="s">
        <v>236</v>
      </c>
      <c r="D40" s="62">
        <f>D41</f>
        <v>3013173.42</v>
      </c>
      <c r="E40" s="98"/>
    </row>
    <row r="41" spans="1:5" x14ac:dyDescent="0.2">
      <c r="A41" s="24" t="s">
        <v>85</v>
      </c>
      <c r="B41" s="17" t="s">
        <v>121</v>
      </c>
      <c r="C41" s="22" t="s">
        <v>261</v>
      </c>
      <c r="D41" s="63">
        <v>3013173.42</v>
      </c>
      <c r="E41" s="98"/>
    </row>
    <row r="42" spans="1:5" ht="21" customHeight="1" x14ac:dyDescent="0.2">
      <c r="A42" s="23" t="s">
        <v>213</v>
      </c>
      <c r="B42" s="16" t="s">
        <v>122</v>
      </c>
      <c r="C42" s="99" t="s">
        <v>172</v>
      </c>
      <c r="D42" s="21">
        <f>D43</f>
        <v>3519206.92</v>
      </c>
      <c r="E42" s="98"/>
    </row>
    <row r="43" spans="1:5" ht="25.5" x14ac:dyDescent="0.2">
      <c r="A43" s="24" t="s">
        <v>213</v>
      </c>
      <c r="B43" s="17" t="s">
        <v>123</v>
      </c>
      <c r="C43" s="22" t="s">
        <v>262</v>
      </c>
      <c r="D43" s="20">
        <v>3519206.92</v>
      </c>
      <c r="E43" s="98"/>
    </row>
  </sheetData>
  <mergeCells count="5">
    <mergeCell ref="A3:D3"/>
    <mergeCell ref="A6:A8"/>
    <mergeCell ref="B6:B8"/>
    <mergeCell ref="C6:C8"/>
    <mergeCell ref="D6:D8"/>
  </mergeCells>
  <phoneticPr fontId="5" type="noConversion"/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353"/>
  <sheetViews>
    <sheetView zoomScaleNormal="100" workbookViewId="0">
      <selection activeCell="H1" sqref="H1:I1"/>
    </sheetView>
  </sheetViews>
  <sheetFormatPr defaultRowHeight="12.75" x14ac:dyDescent="0.2"/>
  <cols>
    <col min="1" max="1" width="2.85546875" customWidth="1"/>
    <col min="2" max="3" width="2.140625" style="3" customWidth="1"/>
    <col min="4" max="4" width="7.140625" style="3" customWidth="1"/>
    <col min="5" max="5" width="3.42578125" style="3" customWidth="1"/>
    <col min="6" max="6" width="47.7109375" customWidth="1"/>
    <col min="7" max="7" width="15.85546875" customWidth="1"/>
    <col min="8" max="8" width="15.140625" customWidth="1"/>
    <col min="9" max="9" width="15.7109375" customWidth="1"/>
    <col min="257" max="257" width="2.85546875" customWidth="1"/>
    <col min="258" max="259" width="2.140625" customWidth="1"/>
    <col min="260" max="260" width="7.140625" customWidth="1"/>
    <col min="261" max="261" width="3.42578125" customWidth="1"/>
    <col min="262" max="262" width="47.7109375" customWidth="1"/>
    <col min="263" max="263" width="15.85546875" customWidth="1"/>
    <col min="264" max="264" width="15.140625" customWidth="1"/>
    <col min="265" max="265" width="15.7109375" customWidth="1"/>
    <col min="513" max="513" width="2.85546875" customWidth="1"/>
    <col min="514" max="515" width="2.140625" customWidth="1"/>
    <col min="516" max="516" width="7.140625" customWidth="1"/>
    <col min="517" max="517" width="3.42578125" customWidth="1"/>
    <col min="518" max="518" width="47.7109375" customWidth="1"/>
    <col min="519" max="519" width="15.85546875" customWidth="1"/>
    <col min="520" max="520" width="15.140625" customWidth="1"/>
    <col min="521" max="521" width="15.7109375" customWidth="1"/>
    <col min="769" max="769" width="2.85546875" customWidth="1"/>
    <col min="770" max="771" width="2.140625" customWidth="1"/>
    <col min="772" max="772" width="7.140625" customWidth="1"/>
    <col min="773" max="773" width="3.42578125" customWidth="1"/>
    <col min="774" max="774" width="47.7109375" customWidth="1"/>
    <col min="775" max="775" width="15.85546875" customWidth="1"/>
    <col min="776" max="776" width="15.140625" customWidth="1"/>
    <col min="777" max="777" width="15.7109375" customWidth="1"/>
    <col min="1025" max="1025" width="2.85546875" customWidth="1"/>
    <col min="1026" max="1027" width="2.140625" customWidth="1"/>
    <col min="1028" max="1028" width="7.140625" customWidth="1"/>
    <col min="1029" max="1029" width="3.42578125" customWidth="1"/>
    <col min="1030" max="1030" width="47.7109375" customWidth="1"/>
    <col min="1031" max="1031" width="15.85546875" customWidth="1"/>
    <col min="1032" max="1032" width="15.140625" customWidth="1"/>
    <col min="1033" max="1033" width="15.7109375" customWidth="1"/>
    <col min="1281" max="1281" width="2.85546875" customWidth="1"/>
    <col min="1282" max="1283" width="2.140625" customWidth="1"/>
    <col min="1284" max="1284" width="7.140625" customWidth="1"/>
    <col min="1285" max="1285" width="3.42578125" customWidth="1"/>
    <col min="1286" max="1286" width="47.7109375" customWidth="1"/>
    <col min="1287" max="1287" width="15.85546875" customWidth="1"/>
    <col min="1288" max="1288" width="15.140625" customWidth="1"/>
    <col min="1289" max="1289" width="15.7109375" customWidth="1"/>
    <col min="1537" max="1537" width="2.85546875" customWidth="1"/>
    <col min="1538" max="1539" width="2.140625" customWidth="1"/>
    <col min="1540" max="1540" width="7.140625" customWidth="1"/>
    <col min="1541" max="1541" width="3.42578125" customWidth="1"/>
    <col min="1542" max="1542" width="47.7109375" customWidth="1"/>
    <col min="1543" max="1543" width="15.85546875" customWidth="1"/>
    <col min="1544" max="1544" width="15.140625" customWidth="1"/>
    <col min="1545" max="1545" width="15.7109375" customWidth="1"/>
    <col min="1793" max="1793" width="2.85546875" customWidth="1"/>
    <col min="1794" max="1795" width="2.140625" customWidth="1"/>
    <col min="1796" max="1796" width="7.140625" customWidth="1"/>
    <col min="1797" max="1797" width="3.42578125" customWidth="1"/>
    <col min="1798" max="1798" width="47.7109375" customWidth="1"/>
    <col min="1799" max="1799" width="15.85546875" customWidth="1"/>
    <col min="1800" max="1800" width="15.140625" customWidth="1"/>
    <col min="1801" max="1801" width="15.7109375" customWidth="1"/>
    <col min="2049" max="2049" width="2.85546875" customWidth="1"/>
    <col min="2050" max="2051" width="2.140625" customWidth="1"/>
    <col min="2052" max="2052" width="7.140625" customWidth="1"/>
    <col min="2053" max="2053" width="3.42578125" customWidth="1"/>
    <col min="2054" max="2054" width="47.7109375" customWidth="1"/>
    <col min="2055" max="2055" width="15.85546875" customWidth="1"/>
    <col min="2056" max="2056" width="15.140625" customWidth="1"/>
    <col min="2057" max="2057" width="15.7109375" customWidth="1"/>
    <col min="2305" max="2305" width="2.85546875" customWidth="1"/>
    <col min="2306" max="2307" width="2.140625" customWidth="1"/>
    <col min="2308" max="2308" width="7.140625" customWidth="1"/>
    <col min="2309" max="2309" width="3.42578125" customWidth="1"/>
    <col min="2310" max="2310" width="47.7109375" customWidth="1"/>
    <col min="2311" max="2311" width="15.85546875" customWidth="1"/>
    <col min="2312" max="2312" width="15.140625" customWidth="1"/>
    <col min="2313" max="2313" width="15.7109375" customWidth="1"/>
    <col min="2561" max="2561" width="2.85546875" customWidth="1"/>
    <col min="2562" max="2563" width="2.140625" customWidth="1"/>
    <col min="2564" max="2564" width="7.140625" customWidth="1"/>
    <col min="2565" max="2565" width="3.42578125" customWidth="1"/>
    <col min="2566" max="2566" width="47.7109375" customWidth="1"/>
    <col min="2567" max="2567" width="15.85546875" customWidth="1"/>
    <col min="2568" max="2568" width="15.140625" customWidth="1"/>
    <col min="2569" max="2569" width="15.7109375" customWidth="1"/>
    <col min="2817" max="2817" width="2.85546875" customWidth="1"/>
    <col min="2818" max="2819" width="2.140625" customWidth="1"/>
    <col min="2820" max="2820" width="7.140625" customWidth="1"/>
    <col min="2821" max="2821" width="3.42578125" customWidth="1"/>
    <col min="2822" max="2822" width="47.7109375" customWidth="1"/>
    <col min="2823" max="2823" width="15.85546875" customWidth="1"/>
    <col min="2824" max="2824" width="15.140625" customWidth="1"/>
    <col min="2825" max="2825" width="15.7109375" customWidth="1"/>
    <col min="3073" max="3073" width="2.85546875" customWidth="1"/>
    <col min="3074" max="3075" width="2.140625" customWidth="1"/>
    <col min="3076" max="3076" width="7.140625" customWidth="1"/>
    <col min="3077" max="3077" width="3.42578125" customWidth="1"/>
    <col min="3078" max="3078" width="47.7109375" customWidth="1"/>
    <col min="3079" max="3079" width="15.85546875" customWidth="1"/>
    <col min="3080" max="3080" width="15.140625" customWidth="1"/>
    <col min="3081" max="3081" width="15.7109375" customWidth="1"/>
    <col min="3329" max="3329" width="2.85546875" customWidth="1"/>
    <col min="3330" max="3331" width="2.140625" customWidth="1"/>
    <col min="3332" max="3332" width="7.140625" customWidth="1"/>
    <col min="3333" max="3333" width="3.42578125" customWidth="1"/>
    <col min="3334" max="3334" width="47.7109375" customWidth="1"/>
    <col min="3335" max="3335" width="15.85546875" customWidth="1"/>
    <col min="3336" max="3336" width="15.140625" customWidth="1"/>
    <col min="3337" max="3337" width="15.7109375" customWidth="1"/>
    <col min="3585" max="3585" width="2.85546875" customWidth="1"/>
    <col min="3586" max="3587" width="2.140625" customWidth="1"/>
    <col min="3588" max="3588" width="7.140625" customWidth="1"/>
    <col min="3589" max="3589" width="3.42578125" customWidth="1"/>
    <col min="3590" max="3590" width="47.7109375" customWidth="1"/>
    <col min="3591" max="3591" width="15.85546875" customWidth="1"/>
    <col min="3592" max="3592" width="15.140625" customWidth="1"/>
    <col min="3593" max="3593" width="15.7109375" customWidth="1"/>
    <col min="3841" max="3841" width="2.85546875" customWidth="1"/>
    <col min="3842" max="3843" width="2.140625" customWidth="1"/>
    <col min="3844" max="3844" width="7.140625" customWidth="1"/>
    <col min="3845" max="3845" width="3.42578125" customWidth="1"/>
    <col min="3846" max="3846" width="47.7109375" customWidth="1"/>
    <col min="3847" max="3847" width="15.85546875" customWidth="1"/>
    <col min="3848" max="3848" width="15.140625" customWidth="1"/>
    <col min="3849" max="3849" width="15.7109375" customWidth="1"/>
    <col min="4097" max="4097" width="2.85546875" customWidth="1"/>
    <col min="4098" max="4099" width="2.140625" customWidth="1"/>
    <col min="4100" max="4100" width="7.140625" customWidth="1"/>
    <col min="4101" max="4101" width="3.42578125" customWidth="1"/>
    <col min="4102" max="4102" width="47.7109375" customWidth="1"/>
    <col min="4103" max="4103" width="15.85546875" customWidth="1"/>
    <col min="4104" max="4104" width="15.140625" customWidth="1"/>
    <col min="4105" max="4105" width="15.7109375" customWidth="1"/>
    <col min="4353" max="4353" width="2.85546875" customWidth="1"/>
    <col min="4354" max="4355" width="2.140625" customWidth="1"/>
    <col min="4356" max="4356" width="7.140625" customWidth="1"/>
    <col min="4357" max="4357" width="3.42578125" customWidth="1"/>
    <col min="4358" max="4358" width="47.7109375" customWidth="1"/>
    <col min="4359" max="4359" width="15.85546875" customWidth="1"/>
    <col min="4360" max="4360" width="15.140625" customWidth="1"/>
    <col min="4361" max="4361" width="15.7109375" customWidth="1"/>
    <col min="4609" max="4609" width="2.85546875" customWidth="1"/>
    <col min="4610" max="4611" width="2.140625" customWidth="1"/>
    <col min="4612" max="4612" width="7.140625" customWidth="1"/>
    <col min="4613" max="4613" width="3.42578125" customWidth="1"/>
    <col min="4614" max="4614" width="47.7109375" customWidth="1"/>
    <col min="4615" max="4615" width="15.85546875" customWidth="1"/>
    <col min="4616" max="4616" width="15.140625" customWidth="1"/>
    <col min="4617" max="4617" width="15.7109375" customWidth="1"/>
    <col min="4865" max="4865" width="2.85546875" customWidth="1"/>
    <col min="4866" max="4867" width="2.140625" customWidth="1"/>
    <col min="4868" max="4868" width="7.140625" customWidth="1"/>
    <col min="4869" max="4869" width="3.42578125" customWidth="1"/>
    <col min="4870" max="4870" width="47.7109375" customWidth="1"/>
    <col min="4871" max="4871" width="15.85546875" customWidth="1"/>
    <col min="4872" max="4872" width="15.140625" customWidth="1"/>
    <col min="4873" max="4873" width="15.7109375" customWidth="1"/>
    <col min="5121" max="5121" width="2.85546875" customWidth="1"/>
    <col min="5122" max="5123" width="2.140625" customWidth="1"/>
    <col min="5124" max="5124" width="7.140625" customWidth="1"/>
    <col min="5125" max="5125" width="3.42578125" customWidth="1"/>
    <col min="5126" max="5126" width="47.7109375" customWidth="1"/>
    <col min="5127" max="5127" width="15.85546875" customWidth="1"/>
    <col min="5128" max="5128" width="15.140625" customWidth="1"/>
    <col min="5129" max="5129" width="15.7109375" customWidth="1"/>
    <col min="5377" max="5377" width="2.85546875" customWidth="1"/>
    <col min="5378" max="5379" width="2.140625" customWidth="1"/>
    <col min="5380" max="5380" width="7.140625" customWidth="1"/>
    <col min="5381" max="5381" width="3.42578125" customWidth="1"/>
    <col min="5382" max="5382" width="47.7109375" customWidth="1"/>
    <col min="5383" max="5383" width="15.85546875" customWidth="1"/>
    <col min="5384" max="5384" width="15.140625" customWidth="1"/>
    <col min="5385" max="5385" width="15.7109375" customWidth="1"/>
    <col min="5633" max="5633" width="2.85546875" customWidth="1"/>
    <col min="5634" max="5635" width="2.140625" customWidth="1"/>
    <col min="5636" max="5636" width="7.140625" customWidth="1"/>
    <col min="5637" max="5637" width="3.42578125" customWidth="1"/>
    <col min="5638" max="5638" width="47.7109375" customWidth="1"/>
    <col min="5639" max="5639" width="15.85546875" customWidth="1"/>
    <col min="5640" max="5640" width="15.140625" customWidth="1"/>
    <col min="5641" max="5641" width="15.7109375" customWidth="1"/>
    <col min="5889" max="5889" width="2.85546875" customWidth="1"/>
    <col min="5890" max="5891" width="2.140625" customWidth="1"/>
    <col min="5892" max="5892" width="7.140625" customWidth="1"/>
    <col min="5893" max="5893" width="3.42578125" customWidth="1"/>
    <col min="5894" max="5894" width="47.7109375" customWidth="1"/>
    <col min="5895" max="5895" width="15.85546875" customWidth="1"/>
    <col min="5896" max="5896" width="15.140625" customWidth="1"/>
    <col min="5897" max="5897" width="15.7109375" customWidth="1"/>
    <col min="6145" max="6145" width="2.85546875" customWidth="1"/>
    <col min="6146" max="6147" width="2.140625" customWidth="1"/>
    <col min="6148" max="6148" width="7.140625" customWidth="1"/>
    <col min="6149" max="6149" width="3.42578125" customWidth="1"/>
    <col min="6150" max="6150" width="47.7109375" customWidth="1"/>
    <col min="6151" max="6151" width="15.85546875" customWidth="1"/>
    <col min="6152" max="6152" width="15.140625" customWidth="1"/>
    <col min="6153" max="6153" width="15.7109375" customWidth="1"/>
    <col min="6401" max="6401" width="2.85546875" customWidth="1"/>
    <col min="6402" max="6403" width="2.140625" customWidth="1"/>
    <col min="6404" max="6404" width="7.140625" customWidth="1"/>
    <col min="6405" max="6405" width="3.42578125" customWidth="1"/>
    <col min="6406" max="6406" width="47.7109375" customWidth="1"/>
    <col min="6407" max="6407" width="15.85546875" customWidth="1"/>
    <col min="6408" max="6408" width="15.140625" customWidth="1"/>
    <col min="6409" max="6409" width="15.7109375" customWidth="1"/>
    <col min="6657" max="6657" width="2.85546875" customWidth="1"/>
    <col min="6658" max="6659" width="2.140625" customWidth="1"/>
    <col min="6660" max="6660" width="7.140625" customWidth="1"/>
    <col min="6661" max="6661" width="3.42578125" customWidth="1"/>
    <col min="6662" max="6662" width="47.7109375" customWidth="1"/>
    <col min="6663" max="6663" width="15.85546875" customWidth="1"/>
    <col min="6664" max="6664" width="15.140625" customWidth="1"/>
    <col min="6665" max="6665" width="15.7109375" customWidth="1"/>
    <col min="6913" max="6913" width="2.85546875" customWidth="1"/>
    <col min="6914" max="6915" width="2.140625" customWidth="1"/>
    <col min="6916" max="6916" width="7.140625" customWidth="1"/>
    <col min="6917" max="6917" width="3.42578125" customWidth="1"/>
    <col min="6918" max="6918" width="47.7109375" customWidth="1"/>
    <col min="6919" max="6919" width="15.85546875" customWidth="1"/>
    <col min="6920" max="6920" width="15.140625" customWidth="1"/>
    <col min="6921" max="6921" width="15.7109375" customWidth="1"/>
    <col min="7169" max="7169" width="2.85546875" customWidth="1"/>
    <col min="7170" max="7171" width="2.140625" customWidth="1"/>
    <col min="7172" max="7172" width="7.140625" customWidth="1"/>
    <col min="7173" max="7173" width="3.42578125" customWidth="1"/>
    <col min="7174" max="7174" width="47.7109375" customWidth="1"/>
    <col min="7175" max="7175" width="15.85546875" customWidth="1"/>
    <col min="7176" max="7176" width="15.140625" customWidth="1"/>
    <col min="7177" max="7177" width="15.7109375" customWidth="1"/>
    <col min="7425" max="7425" width="2.85546875" customWidth="1"/>
    <col min="7426" max="7427" width="2.140625" customWidth="1"/>
    <col min="7428" max="7428" width="7.140625" customWidth="1"/>
    <col min="7429" max="7429" width="3.42578125" customWidth="1"/>
    <col min="7430" max="7430" width="47.7109375" customWidth="1"/>
    <col min="7431" max="7431" width="15.85546875" customWidth="1"/>
    <col min="7432" max="7432" width="15.140625" customWidth="1"/>
    <col min="7433" max="7433" width="15.7109375" customWidth="1"/>
    <col min="7681" max="7681" width="2.85546875" customWidth="1"/>
    <col min="7682" max="7683" width="2.140625" customWidth="1"/>
    <col min="7684" max="7684" width="7.140625" customWidth="1"/>
    <col min="7685" max="7685" width="3.42578125" customWidth="1"/>
    <col min="7686" max="7686" width="47.7109375" customWidth="1"/>
    <col min="7687" max="7687" width="15.85546875" customWidth="1"/>
    <col min="7688" max="7688" width="15.140625" customWidth="1"/>
    <col min="7689" max="7689" width="15.7109375" customWidth="1"/>
    <col min="7937" max="7937" width="2.85546875" customWidth="1"/>
    <col min="7938" max="7939" width="2.140625" customWidth="1"/>
    <col min="7940" max="7940" width="7.140625" customWidth="1"/>
    <col min="7941" max="7941" width="3.42578125" customWidth="1"/>
    <col min="7942" max="7942" width="47.7109375" customWidth="1"/>
    <col min="7943" max="7943" width="15.85546875" customWidth="1"/>
    <col min="7944" max="7944" width="15.140625" customWidth="1"/>
    <col min="7945" max="7945" width="15.7109375" customWidth="1"/>
    <col min="8193" max="8193" width="2.85546875" customWidth="1"/>
    <col min="8194" max="8195" width="2.140625" customWidth="1"/>
    <col min="8196" max="8196" width="7.140625" customWidth="1"/>
    <col min="8197" max="8197" width="3.42578125" customWidth="1"/>
    <col min="8198" max="8198" width="47.7109375" customWidth="1"/>
    <col min="8199" max="8199" width="15.85546875" customWidth="1"/>
    <col min="8200" max="8200" width="15.140625" customWidth="1"/>
    <col min="8201" max="8201" width="15.7109375" customWidth="1"/>
    <col min="8449" max="8449" width="2.85546875" customWidth="1"/>
    <col min="8450" max="8451" width="2.140625" customWidth="1"/>
    <col min="8452" max="8452" width="7.140625" customWidth="1"/>
    <col min="8453" max="8453" width="3.42578125" customWidth="1"/>
    <col min="8454" max="8454" width="47.7109375" customWidth="1"/>
    <col min="8455" max="8455" width="15.85546875" customWidth="1"/>
    <col min="8456" max="8456" width="15.140625" customWidth="1"/>
    <col min="8457" max="8457" width="15.7109375" customWidth="1"/>
    <col min="8705" max="8705" width="2.85546875" customWidth="1"/>
    <col min="8706" max="8707" width="2.140625" customWidth="1"/>
    <col min="8708" max="8708" width="7.140625" customWidth="1"/>
    <col min="8709" max="8709" width="3.42578125" customWidth="1"/>
    <col min="8710" max="8710" width="47.7109375" customWidth="1"/>
    <col min="8711" max="8711" width="15.85546875" customWidth="1"/>
    <col min="8712" max="8712" width="15.140625" customWidth="1"/>
    <col min="8713" max="8713" width="15.7109375" customWidth="1"/>
    <col min="8961" max="8961" width="2.85546875" customWidth="1"/>
    <col min="8962" max="8963" width="2.140625" customWidth="1"/>
    <col min="8964" max="8964" width="7.140625" customWidth="1"/>
    <col min="8965" max="8965" width="3.42578125" customWidth="1"/>
    <col min="8966" max="8966" width="47.7109375" customWidth="1"/>
    <col min="8967" max="8967" width="15.85546875" customWidth="1"/>
    <col min="8968" max="8968" width="15.140625" customWidth="1"/>
    <col min="8969" max="8969" width="15.7109375" customWidth="1"/>
    <col min="9217" max="9217" width="2.85546875" customWidth="1"/>
    <col min="9218" max="9219" width="2.140625" customWidth="1"/>
    <col min="9220" max="9220" width="7.140625" customWidth="1"/>
    <col min="9221" max="9221" width="3.42578125" customWidth="1"/>
    <col min="9222" max="9222" width="47.7109375" customWidth="1"/>
    <col min="9223" max="9223" width="15.85546875" customWidth="1"/>
    <col min="9224" max="9224" width="15.140625" customWidth="1"/>
    <col min="9225" max="9225" width="15.7109375" customWidth="1"/>
    <col min="9473" max="9473" width="2.85546875" customWidth="1"/>
    <col min="9474" max="9475" width="2.140625" customWidth="1"/>
    <col min="9476" max="9476" width="7.140625" customWidth="1"/>
    <col min="9477" max="9477" width="3.42578125" customWidth="1"/>
    <col min="9478" max="9478" width="47.7109375" customWidth="1"/>
    <col min="9479" max="9479" width="15.85546875" customWidth="1"/>
    <col min="9480" max="9480" width="15.140625" customWidth="1"/>
    <col min="9481" max="9481" width="15.7109375" customWidth="1"/>
    <col min="9729" max="9729" width="2.85546875" customWidth="1"/>
    <col min="9730" max="9731" width="2.140625" customWidth="1"/>
    <col min="9732" max="9732" width="7.140625" customWidth="1"/>
    <col min="9733" max="9733" width="3.42578125" customWidth="1"/>
    <col min="9734" max="9734" width="47.7109375" customWidth="1"/>
    <col min="9735" max="9735" width="15.85546875" customWidth="1"/>
    <col min="9736" max="9736" width="15.140625" customWidth="1"/>
    <col min="9737" max="9737" width="15.7109375" customWidth="1"/>
    <col min="9985" max="9985" width="2.85546875" customWidth="1"/>
    <col min="9986" max="9987" width="2.140625" customWidth="1"/>
    <col min="9988" max="9988" width="7.140625" customWidth="1"/>
    <col min="9989" max="9989" width="3.42578125" customWidth="1"/>
    <col min="9990" max="9990" width="47.7109375" customWidth="1"/>
    <col min="9991" max="9991" width="15.85546875" customWidth="1"/>
    <col min="9992" max="9992" width="15.140625" customWidth="1"/>
    <col min="9993" max="9993" width="15.7109375" customWidth="1"/>
    <col min="10241" max="10241" width="2.85546875" customWidth="1"/>
    <col min="10242" max="10243" width="2.140625" customWidth="1"/>
    <col min="10244" max="10244" width="7.140625" customWidth="1"/>
    <col min="10245" max="10245" width="3.42578125" customWidth="1"/>
    <col min="10246" max="10246" width="47.7109375" customWidth="1"/>
    <col min="10247" max="10247" width="15.85546875" customWidth="1"/>
    <col min="10248" max="10248" width="15.140625" customWidth="1"/>
    <col min="10249" max="10249" width="15.7109375" customWidth="1"/>
    <col min="10497" max="10497" width="2.85546875" customWidth="1"/>
    <col min="10498" max="10499" width="2.140625" customWidth="1"/>
    <col min="10500" max="10500" width="7.140625" customWidth="1"/>
    <col min="10501" max="10501" width="3.42578125" customWidth="1"/>
    <col min="10502" max="10502" width="47.7109375" customWidth="1"/>
    <col min="10503" max="10503" width="15.85546875" customWidth="1"/>
    <col min="10504" max="10504" width="15.140625" customWidth="1"/>
    <col min="10505" max="10505" width="15.7109375" customWidth="1"/>
    <col min="10753" max="10753" width="2.85546875" customWidth="1"/>
    <col min="10754" max="10755" width="2.140625" customWidth="1"/>
    <col min="10756" max="10756" width="7.140625" customWidth="1"/>
    <col min="10757" max="10757" width="3.42578125" customWidth="1"/>
    <col min="10758" max="10758" width="47.7109375" customWidth="1"/>
    <col min="10759" max="10759" width="15.85546875" customWidth="1"/>
    <col min="10760" max="10760" width="15.140625" customWidth="1"/>
    <col min="10761" max="10761" width="15.7109375" customWidth="1"/>
    <col min="11009" max="11009" width="2.85546875" customWidth="1"/>
    <col min="11010" max="11011" width="2.140625" customWidth="1"/>
    <col min="11012" max="11012" width="7.140625" customWidth="1"/>
    <col min="11013" max="11013" width="3.42578125" customWidth="1"/>
    <col min="11014" max="11014" width="47.7109375" customWidth="1"/>
    <col min="11015" max="11015" width="15.85546875" customWidth="1"/>
    <col min="11016" max="11016" width="15.140625" customWidth="1"/>
    <col min="11017" max="11017" width="15.7109375" customWidth="1"/>
    <col min="11265" max="11265" width="2.85546875" customWidth="1"/>
    <col min="11266" max="11267" width="2.140625" customWidth="1"/>
    <col min="11268" max="11268" width="7.140625" customWidth="1"/>
    <col min="11269" max="11269" width="3.42578125" customWidth="1"/>
    <col min="11270" max="11270" width="47.7109375" customWidth="1"/>
    <col min="11271" max="11271" width="15.85546875" customWidth="1"/>
    <col min="11272" max="11272" width="15.140625" customWidth="1"/>
    <col min="11273" max="11273" width="15.7109375" customWidth="1"/>
    <col min="11521" max="11521" width="2.85546875" customWidth="1"/>
    <col min="11522" max="11523" width="2.140625" customWidth="1"/>
    <col min="11524" max="11524" width="7.140625" customWidth="1"/>
    <col min="11525" max="11525" width="3.42578125" customWidth="1"/>
    <col min="11526" max="11526" width="47.7109375" customWidth="1"/>
    <col min="11527" max="11527" width="15.85546875" customWidth="1"/>
    <col min="11528" max="11528" width="15.140625" customWidth="1"/>
    <col min="11529" max="11529" width="15.7109375" customWidth="1"/>
    <col min="11777" max="11777" width="2.85546875" customWidth="1"/>
    <col min="11778" max="11779" width="2.140625" customWidth="1"/>
    <col min="11780" max="11780" width="7.140625" customWidth="1"/>
    <col min="11781" max="11781" width="3.42578125" customWidth="1"/>
    <col min="11782" max="11782" width="47.7109375" customWidth="1"/>
    <col min="11783" max="11783" width="15.85546875" customWidth="1"/>
    <col min="11784" max="11784" width="15.140625" customWidth="1"/>
    <col min="11785" max="11785" width="15.7109375" customWidth="1"/>
    <col min="12033" max="12033" width="2.85546875" customWidth="1"/>
    <col min="12034" max="12035" width="2.140625" customWidth="1"/>
    <col min="12036" max="12036" width="7.140625" customWidth="1"/>
    <col min="12037" max="12037" width="3.42578125" customWidth="1"/>
    <col min="12038" max="12038" width="47.7109375" customWidth="1"/>
    <col min="12039" max="12039" width="15.85546875" customWidth="1"/>
    <col min="12040" max="12040" width="15.140625" customWidth="1"/>
    <col min="12041" max="12041" width="15.7109375" customWidth="1"/>
    <col min="12289" max="12289" width="2.85546875" customWidth="1"/>
    <col min="12290" max="12291" width="2.140625" customWidth="1"/>
    <col min="12292" max="12292" width="7.140625" customWidth="1"/>
    <col min="12293" max="12293" width="3.42578125" customWidth="1"/>
    <col min="12294" max="12294" width="47.7109375" customWidth="1"/>
    <col min="12295" max="12295" width="15.85546875" customWidth="1"/>
    <col min="12296" max="12296" width="15.140625" customWidth="1"/>
    <col min="12297" max="12297" width="15.7109375" customWidth="1"/>
    <col min="12545" max="12545" width="2.85546875" customWidth="1"/>
    <col min="12546" max="12547" width="2.140625" customWidth="1"/>
    <col min="12548" max="12548" width="7.140625" customWidth="1"/>
    <col min="12549" max="12549" width="3.42578125" customWidth="1"/>
    <col min="12550" max="12550" width="47.7109375" customWidth="1"/>
    <col min="12551" max="12551" width="15.85546875" customWidth="1"/>
    <col min="12552" max="12552" width="15.140625" customWidth="1"/>
    <col min="12553" max="12553" width="15.7109375" customWidth="1"/>
    <col min="12801" max="12801" width="2.85546875" customWidth="1"/>
    <col min="12802" max="12803" width="2.140625" customWidth="1"/>
    <col min="12804" max="12804" width="7.140625" customWidth="1"/>
    <col min="12805" max="12805" width="3.42578125" customWidth="1"/>
    <col min="12806" max="12806" width="47.7109375" customWidth="1"/>
    <col min="12807" max="12807" width="15.85546875" customWidth="1"/>
    <col min="12808" max="12808" width="15.140625" customWidth="1"/>
    <col min="12809" max="12809" width="15.7109375" customWidth="1"/>
    <col min="13057" max="13057" width="2.85546875" customWidth="1"/>
    <col min="13058" max="13059" width="2.140625" customWidth="1"/>
    <col min="13060" max="13060" width="7.140625" customWidth="1"/>
    <col min="13061" max="13061" width="3.42578125" customWidth="1"/>
    <col min="13062" max="13062" width="47.7109375" customWidth="1"/>
    <col min="13063" max="13063" width="15.85546875" customWidth="1"/>
    <col min="13064" max="13064" width="15.140625" customWidth="1"/>
    <col min="13065" max="13065" width="15.7109375" customWidth="1"/>
    <col min="13313" max="13313" width="2.85546875" customWidth="1"/>
    <col min="13314" max="13315" width="2.140625" customWidth="1"/>
    <col min="13316" max="13316" width="7.140625" customWidth="1"/>
    <col min="13317" max="13317" width="3.42578125" customWidth="1"/>
    <col min="13318" max="13318" width="47.7109375" customWidth="1"/>
    <col min="13319" max="13319" width="15.85546875" customWidth="1"/>
    <col min="13320" max="13320" width="15.140625" customWidth="1"/>
    <col min="13321" max="13321" width="15.7109375" customWidth="1"/>
    <col min="13569" max="13569" width="2.85546875" customWidth="1"/>
    <col min="13570" max="13571" width="2.140625" customWidth="1"/>
    <col min="13572" max="13572" width="7.140625" customWidth="1"/>
    <col min="13573" max="13573" width="3.42578125" customWidth="1"/>
    <col min="13574" max="13574" width="47.7109375" customWidth="1"/>
    <col min="13575" max="13575" width="15.85546875" customWidth="1"/>
    <col min="13576" max="13576" width="15.140625" customWidth="1"/>
    <col min="13577" max="13577" width="15.7109375" customWidth="1"/>
    <col min="13825" max="13825" width="2.85546875" customWidth="1"/>
    <col min="13826" max="13827" width="2.140625" customWidth="1"/>
    <col min="13828" max="13828" width="7.140625" customWidth="1"/>
    <col min="13829" max="13829" width="3.42578125" customWidth="1"/>
    <col min="13830" max="13830" width="47.7109375" customWidth="1"/>
    <col min="13831" max="13831" width="15.85546875" customWidth="1"/>
    <col min="13832" max="13832" width="15.140625" customWidth="1"/>
    <col min="13833" max="13833" width="15.7109375" customWidth="1"/>
    <col min="14081" max="14081" width="2.85546875" customWidth="1"/>
    <col min="14082" max="14083" width="2.140625" customWidth="1"/>
    <col min="14084" max="14084" width="7.140625" customWidth="1"/>
    <col min="14085" max="14085" width="3.42578125" customWidth="1"/>
    <col min="14086" max="14086" width="47.7109375" customWidth="1"/>
    <col min="14087" max="14087" width="15.85546875" customWidth="1"/>
    <col min="14088" max="14088" width="15.140625" customWidth="1"/>
    <col min="14089" max="14089" width="15.7109375" customWidth="1"/>
    <col min="14337" max="14337" width="2.85546875" customWidth="1"/>
    <col min="14338" max="14339" width="2.140625" customWidth="1"/>
    <col min="14340" max="14340" width="7.140625" customWidth="1"/>
    <col min="14341" max="14341" width="3.42578125" customWidth="1"/>
    <col min="14342" max="14342" width="47.7109375" customWidth="1"/>
    <col min="14343" max="14343" width="15.85546875" customWidth="1"/>
    <col min="14344" max="14344" width="15.140625" customWidth="1"/>
    <col min="14345" max="14345" width="15.7109375" customWidth="1"/>
    <col min="14593" max="14593" width="2.85546875" customWidth="1"/>
    <col min="14594" max="14595" width="2.140625" customWidth="1"/>
    <col min="14596" max="14596" width="7.140625" customWidth="1"/>
    <col min="14597" max="14597" width="3.42578125" customWidth="1"/>
    <col min="14598" max="14598" width="47.7109375" customWidth="1"/>
    <col min="14599" max="14599" width="15.85546875" customWidth="1"/>
    <col min="14600" max="14600" width="15.140625" customWidth="1"/>
    <col min="14601" max="14601" width="15.7109375" customWidth="1"/>
    <col min="14849" max="14849" width="2.85546875" customWidth="1"/>
    <col min="14850" max="14851" width="2.140625" customWidth="1"/>
    <col min="14852" max="14852" width="7.140625" customWidth="1"/>
    <col min="14853" max="14853" width="3.42578125" customWidth="1"/>
    <col min="14854" max="14854" width="47.7109375" customWidth="1"/>
    <col min="14855" max="14855" width="15.85546875" customWidth="1"/>
    <col min="14856" max="14856" width="15.140625" customWidth="1"/>
    <col min="14857" max="14857" width="15.7109375" customWidth="1"/>
    <col min="15105" max="15105" width="2.85546875" customWidth="1"/>
    <col min="15106" max="15107" width="2.140625" customWidth="1"/>
    <col min="15108" max="15108" width="7.140625" customWidth="1"/>
    <col min="15109" max="15109" width="3.42578125" customWidth="1"/>
    <col min="15110" max="15110" width="47.7109375" customWidth="1"/>
    <col min="15111" max="15111" width="15.85546875" customWidth="1"/>
    <col min="15112" max="15112" width="15.140625" customWidth="1"/>
    <col min="15113" max="15113" width="15.7109375" customWidth="1"/>
    <col min="15361" max="15361" width="2.85546875" customWidth="1"/>
    <col min="15362" max="15363" width="2.140625" customWidth="1"/>
    <col min="15364" max="15364" width="7.140625" customWidth="1"/>
    <col min="15365" max="15365" width="3.42578125" customWidth="1"/>
    <col min="15366" max="15366" width="47.7109375" customWidth="1"/>
    <col min="15367" max="15367" width="15.85546875" customWidth="1"/>
    <col min="15368" max="15368" width="15.140625" customWidth="1"/>
    <col min="15369" max="15369" width="15.7109375" customWidth="1"/>
    <col min="15617" max="15617" width="2.85546875" customWidth="1"/>
    <col min="15618" max="15619" width="2.140625" customWidth="1"/>
    <col min="15620" max="15620" width="7.140625" customWidth="1"/>
    <col min="15621" max="15621" width="3.42578125" customWidth="1"/>
    <col min="15622" max="15622" width="47.7109375" customWidth="1"/>
    <col min="15623" max="15623" width="15.85546875" customWidth="1"/>
    <col min="15624" max="15624" width="15.140625" customWidth="1"/>
    <col min="15625" max="15625" width="15.7109375" customWidth="1"/>
    <col min="15873" max="15873" width="2.85546875" customWidth="1"/>
    <col min="15874" max="15875" width="2.140625" customWidth="1"/>
    <col min="15876" max="15876" width="7.140625" customWidth="1"/>
    <col min="15877" max="15877" width="3.42578125" customWidth="1"/>
    <col min="15878" max="15878" width="47.7109375" customWidth="1"/>
    <col min="15879" max="15879" width="15.85546875" customWidth="1"/>
    <col min="15880" max="15880" width="15.140625" customWidth="1"/>
    <col min="15881" max="15881" width="15.7109375" customWidth="1"/>
    <col min="16129" max="16129" width="2.85546875" customWidth="1"/>
    <col min="16130" max="16131" width="2.140625" customWidth="1"/>
    <col min="16132" max="16132" width="7.140625" customWidth="1"/>
    <col min="16133" max="16133" width="3.42578125" customWidth="1"/>
    <col min="16134" max="16134" width="47.7109375" customWidth="1"/>
    <col min="16135" max="16135" width="15.85546875" customWidth="1"/>
    <col min="16136" max="16136" width="15.140625" customWidth="1"/>
    <col min="16137" max="16137" width="15.7109375" customWidth="1"/>
  </cols>
  <sheetData>
    <row r="1" spans="1:17" s="1" customFormat="1" ht="60" customHeight="1" x14ac:dyDescent="0.2">
      <c r="A1" s="221"/>
      <c r="B1" s="221"/>
      <c r="C1" s="221"/>
      <c r="D1" s="221"/>
      <c r="E1" s="221"/>
      <c r="F1" s="221"/>
      <c r="G1" s="221"/>
      <c r="H1" s="439" t="s">
        <v>898</v>
      </c>
      <c r="I1" s="439"/>
      <c r="J1" s="52"/>
      <c r="K1" s="52"/>
      <c r="L1" s="53"/>
      <c r="M1" s="53"/>
      <c r="N1" s="53"/>
    </row>
    <row r="2" spans="1:17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x14ac:dyDescent="0.25">
      <c r="A3" s="443" t="s">
        <v>5</v>
      </c>
      <c r="B3" s="443"/>
      <c r="C3" s="443"/>
      <c r="D3" s="443"/>
      <c r="E3" s="443"/>
      <c r="F3" s="443"/>
      <c r="G3" s="443"/>
      <c r="H3" s="443"/>
      <c r="I3" s="443"/>
      <c r="J3" s="56"/>
      <c r="K3" s="56"/>
      <c r="L3" s="56"/>
      <c r="M3" s="56"/>
      <c r="N3" s="56"/>
      <c r="O3" s="56"/>
      <c r="P3" s="56"/>
    </row>
    <row r="4" spans="1:17" ht="15.75" x14ac:dyDescent="0.25">
      <c r="A4" s="443" t="s">
        <v>6</v>
      </c>
      <c r="B4" s="443"/>
      <c r="C4" s="443"/>
      <c r="D4" s="443"/>
      <c r="E4" s="443"/>
      <c r="F4" s="443"/>
      <c r="G4" s="443"/>
      <c r="H4" s="443"/>
      <c r="I4" s="443"/>
      <c r="J4" s="56"/>
      <c r="K4" s="56"/>
      <c r="L4" s="56"/>
      <c r="M4" s="56"/>
      <c r="N4" s="56"/>
      <c r="O4" s="56"/>
      <c r="P4" s="56"/>
    </row>
    <row r="5" spans="1:17" ht="15.75" x14ac:dyDescent="0.25">
      <c r="A5" s="443" t="s">
        <v>7</v>
      </c>
      <c r="B5" s="443"/>
      <c r="C5" s="443"/>
      <c r="D5" s="443"/>
      <c r="E5" s="443"/>
      <c r="F5" s="443"/>
      <c r="G5" s="443"/>
      <c r="H5" s="443"/>
      <c r="I5" s="443"/>
      <c r="J5" s="56"/>
      <c r="K5" s="56"/>
      <c r="L5" s="56"/>
      <c r="M5" s="56"/>
      <c r="N5" s="56"/>
      <c r="O5" s="56"/>
      <c r="P5" s="56"/>
    </row>
    <row r="6" spans="1:17" s="4" customFormat="1" x14ac:dyDescent="0.2">
      <c r="A6" s="1"/>
      <c r="B6" s="8"/>
      <c r="C6" s="8"/>
      <c r="D6" s="8"/>
      <c r="E6" s="8"/>
      <c r="F6" s="1"/>
      <c r="G6" s="26"/>
      <c r="H6"/>
      <c r="I6"/>
      <c r="J6"/>
      <c r="K6"/>
      <c r="L6"/>
      <c r="M6"/>
      <c r="N6"/>
      <c r="O6"/>
      <c r="P6"/>
      <c r="Q6"/>
    </row>
    <row r="7" spans="1:17" s="4" customFormat="1" x14ac:dyDescent="0.2">
      <c r="A7" s="447" t="s">
        <v>212</v>
      </c>
      <c r="B7" s="442" t="s">
        <v>79</v>
      </c>
      <c r="C7" s="442" t="s">
        <v>76</v>
      </c>
      <c r="D7" s="442" t="s">
        <v>77</v>
      </c>
      <c r="E7" s="442" t="s">
        <v>78</v>
      </c>
      <c r="F7" s="447" t="s">
        <v>167</v>
      </c>
      <c r="G7" s="448" t="s">
        <v>354</v>
      </c>
      <c r="H7" s="444" t="s">
        <v>591</v>
      </c>
      <c r="I7" s="444" t="s">
        <v>3</v>
      </c>
    </row>
    <row r="8" spans="1:17" s="7" customFormat="1" x14ac:dyDescent="0.2">
      <c r="A8" s="447"/>
      <c r="B8" s="442"/>
      <c r="C8" s="442"/>
      <c r="D8" s="442"/>
      <c r="E8" s="442"/>
      <c r="F8" s="447"/>
      <c r="G8" s="448"/>
      <c r="H8" s="445"/>
      <c r="I8" s="445"/>
      <c r="J8" s="4"/>
      <c r="K8" s="4"/>
      <c r="L8" s="4"/>
      <c r="M8" s="4"/>
      <c r="N8" s="4"/>
      <c r="O8" s="4"/>
      <c r="P8" s="4"/>
      <c r="Q8" s="4"/>
    </row>
    <row r="9" spans="1:17" s="2" customFormat="1" x14ac:dyDescent="0.2">
      <c r="A9" s="447"/>
      <c r="B9" s="442"/>
      <c r="C9" s="442"/>
      <c r="D9" s="442"/>
      <c r="E9" s="442"/>
      <c r="F9" s="447"/>
      <c r="G9" s="448"/>
      <c r="H9" s="446"/>
      <c r="I9" s="446"/>
      <c r="J9" s="7"/>
      <c r="K9" s="7"/>
      <c r="L9" s="7"/>
      <c r="M9" s="7"/>
      <c r="N9" s="7"/>
      <c r="O9" s="7"/>
      <c r="P9" s="7"/>
      <c r="Q9" s="7"/>
    </row>
    <row r="10" spans="1:17" s="15" customFormat="1" x14ac:dyDescent="0.2">
      <c r="A10" s="59">
        <v>1</v>
      </c>
      <c r="B10" s="60" t="s">
        <v>128</v>
      </c>
      <c r="C10" s="60" t="s">
        <v>129</v>
      </c>
      <c r="D10" s="60" t="s">
        <v>130</v>
      </c>
      <c r="E10" s="60" t="s">
        <v>151</v>
      </c>
      <c r="F10" s="59">
        <v>6</v>
      </c>
      <c r="G10" s="70">
        <v>7</v>
      </c>
      <c r="H10" s="61">
        <v>8</v>
      </c>
      <c r="I10" s="71">
        <v>9</v>
      </c>
      <c r="J10" s="11"/>
      <c r="K10" s="11"/>
      <c r="L10" s="11"/>
      <c r="M10" s="11"/>
      <c r="N10" s="11"/>
      <c r="O10" s="11"/>
      <c r="P10" s="11"/>
      <c r="Q10" s="11"/>
    </row>
    <row r="11" spans="1:17" x14ac:dyDescent="0.2">
      <c r="A11" s="141"/>
      <c r="B11" s="244" t="s">
        <v>169</v>
      </c>
      <c r="C11" s="244"/>
      <c r="D11" s="244"/>
      <c r="E11" s="244"/>
      <c r="F11" s="142" t="s">
        <v>127</v>
      </c>
      <c r="G11" s="143">
        <f>G12+G17+G38+G41+G32+G47</f>
        <v>12825119.879999999</v>
      </c>
      <c r="H11" s="143">
        <f>H12+H17+H38+H41+H32+H47</f>
        <v>491195.05999999994</v>
      </c>
      <c r="I11" s="197">
        <f>H11+G11</f>
        <v>13316314.939999999</v>
      </c>
      <c r="J11" s="9"/>
      <c r="K11" s="9"/>
      <c r="L11" s="9"/>
      <c r="M11" s="9"/>
      <c r="N11" s="9"/>
      <c r="O11" s="9"/>
      <c r="P11" s="9"/>
      <c r="Q11" s="9"/>
    </row>
    <row r="12" spans="1:17" ht="51" x14ac:dyDescent="0.2">
      <c r="A12" s="144"/>
      <c r="B12" s="17" t="s">
        <v>80</v>
      </c>
      <c r="C12" s="17" t="s">
        <v>124</v>
      </c>
      <c r="D12" s="17"/>
      <c r="E12" s="17"/>
      <c r="F12" s="145" t="s">
        <v>149</v>
      </c>
      <c r="G12" s="21">
        <f t="shared" ref="G12:H15" si="0">G13</f>
        <v>993510</v>
      </c>
      <c r="H12" s="79">
        <f t="shared" si="0"/>
        <v>14454</v>
      </c>
      <c r="I12" s="63">
        <f>H12+G12</f>
        <v>1007964</v>
      </c>
    </row>
    <row r="13" spans="1:17" ht="54" x14ac:dyDescent="0.25">
      <c r="A13" s="144"/>
      <c r="B13" s="17" t="s">
        <v>169</v>
      </c>
      <c r="C13" s="17" t="s">
        <v>124</v>
      </c>
      <c r="D13" s="17" t="s">
        <v>366</v>
      </c>
      <c r="E13" s="17"/>
      <c r="F13" s="232" t="s">
        <v>367</v>
      </c>
      <c r="G13" s="147">
        <f t="shared" si="0"/>
        <v>993510</v>
      </c>
      <c r="H13" s="79">
        <f t="shared" si="0"/>
        <v>14454</v>
      </c>
      <c r="I13" s="63">
        <f t="shared" ref="I13:I111" si="1">H13+G13</f>
        <v>1007964</v>
      </c>
    </row>
    <row r="14" spans="1:17" ht="25.5" x14ac:dyDescent="0.2">
      <c r="A14" s="144"/>
      <c r="B14" s="17" t="s">
        <v>169</v>
      </c>
      <c r="C14" s="17" t="s">
        <v>124</v>
      </c>
      <c r="D14" s="17" t="s">
        <v>284</v>
      </c>
      <c r="E14" s="17"/>
      <c r="F14" s="22" t="s">
        <v>150</v>
      </c>
      <c r="G14" s="20">
        <f t="shared" si="0"/>
        <v>993510</v>
      </c>
      <c r="H14" s="78">
        <f t="shared" si="0"/>
        <v>14454</v>
      </c>
      <c r="I14" s="63">
        <f t="shared" si="1"/>
        <v>1007964</v>
      </c>
    </row>
    <row r="15" spans="1:17" ht="63.75" x14ac:dyDescent="0.2">
      <c r="A15" s="144"/>
      <c r="B15" s="17" t="s">
        <v>169</v>
      </c>
      <c r="C15" s="17" t="s">
        <v>124</v>
      </c>
      <c r="D15" s="17" t="s">
        <v>284</v>
      </c>
      <c r="E15" s="17" t="s">
        <v>346</v>
      </c>
      <c r="F15" s="148" t="s">
        <v>557</v>
      </c>
      <c r="G15" s="20">
        <f t="shared" si="0"/>
        <v>993510</v>
      </c>
      <c r="H15" s="20">
        <f t="shared" si="0"/>
        <v>14454</v>
      </c>
      <c r="I15" s="63">
        <f t="shared" si="1"/>
        <v>1007964</v>
      </c>
    </row>
    <row r="16" spans="1:17" ht="25.5" x14ac:dyDescent="0.2">
      <c r="A16" s="144"/>
      <c r="B16" s="17" t="s">
        <v>82</v>
      </c>
      <c r="C16" s="17" t="s">
        <v>124</v>
      </c>
      <c r="D16" s="17" t="s">
        <v>284</v>
      </c>
      <c r="E16" s="17" t="s">
        <v>41</v>
      </c>
      <c r="F16" s="149" t="s">
        <v>558</v>
      </c>
      <c r="G16" s="20">
        <v>993510</v>
      </c>
      <c r="H16" s="79">
        <v>14454</v>
      </c>
      <c r="I16" s="63">
        <f>H16+G16</f>
        <v>1007964</v>
      </c>
    </row>
    <row r="17" spans="1:17" s="83" customFormat="1" ht="51" x14ac:dyDescent="0.2">
      <c r="A17" s="154"/>
      <c r="B17" s="82" t="s">
        <v>83</v>
      </c>
      <c r="C17" s="82" t="s">
        <v>160</v>
      </c>
      <c r="D17" s="82"/>
      <c r="E17" s="82"/>
      <c r="F17" s="170" t="s">
        <v>170</v>
      </c>
      <c r="G17" s="85">
        <f>G18+G26</f>
        <v>9847381.7899999991</v>
      </c>
      <c r="H17" s="85">
        <f>H18+H26</f>
        <v>296544.48</v>
      </c>
      <c r="I17" s="86">
        <f>H17+G17</f>
        <v>10143926.27</v>
      </c>
    </row>
    <row r="18" spans="1:17" s="83" customFormat="1" ht="54" x14ac:dyDescent="0.25">
      <c r="A18" s="154"/>
      <c r="B18" s="82" t="s">
        <v>83</v>
      </c>
      <c r="C18" s="82" t="s">
        <v>160</v>
      </c>
      <c r="D18" s="82" t="s">
        <v>358</v>
      </c>
      <c r="E18" s="82"/>
      <c r="F18" s="180" t="s">
        <v>369</v>
      </c>
      <c r="G18" s="174">
        <f>G19</f>
        <v>9199439.0799999982</v>
      </c>
      <c r="H18" s="174">
        <f>H19</f>
        <v>228650.86999999997</v>
      </c>
      <c r="I18" s="78">
        <f>H18+G18</f>
        <v>9428089.9499999974</v>
      </c>
    </row>
    <row r="19" spans="1:17" s="83" customFormat="1" x14ac:dyDescent="0.2">
      <c r="A19" s="154"/>
      <c r="B19" s="82" t="s">
        <v>83</v>
      </c>
      <c r="C19" s="82" t="s">
        <v>160</v>
      </c>
      <c r="D19" s="82" t="s">
        <v>285</v>
      </c>
      <c r="E19" s="82"/>
      <c r="F19" s="178" t="s">
        <v>134</v>
      </c>
      <c r="G19" s="79">
        <f>G21+G23+G25</f>
        <v>9199439.0799999982</v>
      </c>
      <c r="H19" s="79">
        <f>H21+H23+H25</f>
        <v>228650.86999999997</v>
      </c>
      <c r="I19" s="78">
        <f>H19+G19</f>
        <v>9428089.9499999974</v>
      </c>
    </row>
    <row r="20" spans="1:17" s="83" customFormat="1" ht="63.75" x14ac:dyDescent="0.2">
      <c r="A20" s="154"/>
      <c r="B20" s="82" t="s">
        <v>83</v>
      </c>
      <c r="C20" s="82" t="s">
        <v>160</v>
      </c>
      <c r="D20" s="82" t="s">
        <v>285</v>
      </c>
      <c r="E20" s="82" t="s">
        <v>346</v>
      </c>
      <c r="F20" s="175" t="s">
        <v>557</v>
      </c>
      <c r="G20" s="79">
        <f>G21</f>
        <v>7050311</v>
      </c>
      <c r="H20" s="79">
        <f>H21</f>
        <v>637322.12</v>
      </c>
      <c r="I20" s="78">
        <f t="shared" si="1"/>
        <v>7687633.1200000001</v>
      </c>
    </row>
    <row r="21" spans="1:17" s="83" customFormat="1" ht="25.5" x14ac:dyDescent="0.2">
      <c r="A21" s="154"/>
      <c r="B21" s="82" t="s">
        <v>169</v>
      </c>
      <c r="C21" s="82" t="s">
        <v>160</v>
      </c>
      <c r="D21" s="82" t="s">
        <v>285</v>
      </c>
      <c r="E21" s="82" t="s">
        <v>41</v>
      </c>
      <c r="F21" s="179" t="s">
        <v>558</v>
      </c>
      <c r="G21" s="79">
        <v>7050311</v>
      </c>
      <c r="H21" s="78">
        <v>637322.12</v>
      </c>
      <c r="I21" s="78">
        <f t="shared" si="1"/>
        <v>7687633.1200000001</v>
      </c>
    </row>
    <row r="22" spans="1:17" s="83" customFormat="1" ht="25.5" x14ac:dyDescent="0.2">
      <c r="A22" s="154"/>
      <c r="B22" s="82" t="s">
        <v>169</v>
      </c>
      <c r="C22" s="82" t="s">
        <v>160</v>
      </c>
      <c r="D22" s="82" t="s">
        <v>285</v>
      </c>
      <c r="E22" s="82" t="s">
        <v>370</v>
      </c>
      <c r="F22" s="175" t="s">
        <v>379</v>
      </c>
      <c r="G22" s="79">
        <f>G23</f>
        <v>2139077.13</v>
      </c>
      <c r="H22" s="79">
        <f>H23</f>
        <v>-410090.71</v>
      </c>
      <c r="I22" s="78">
        <f t="shared" si="1"/>
        <v>1728986.42</v>
      </c>
    </row>
    <row r="23" spans="1:17" s="83" customFormat="1" ht="38.25" x14ac:dyDescent="0.2">
      <c r="A23" s="154"/>
      <c r="B23" s="82" t="s">
        <v>169</v>
      </c>
      <c r="C23" s="82" t="s">
        <v>160</v>
      </c>
      <c r="D23" s="82" t="s">
        <v>285</v>
      </c>
      <c r="E23" s="82" t="s">
        <v>372</v>
      </c>
      <c r="F23" s="179" t="s">
        <v>373</v>
      </c>
      <c r="G23" s="79">
        <v>2139077.13</v>
      </c>
      <c r="H23" s="79">
        <v>-410090.71</v>
      </c>
      <c r="I23" s="78">
        <f t="shared" si="1"/>
        <v>1728986.42</v>
      </c>
    </row>
    <row r="24" spans="1:17" s="83" customFormat="1" x14ac:dyDescent="0.2">
      <c r="A24" s="154"/>
      <c r="B24" s="82" t="s">
        <v>169</v>
      </c>
      <c r="C24" s="82" t="s">
        <v>160</v>
      </c>
      <c r="D24" s="82" t="s">
        <v>285</v>
      </c>
      <c r="E24" s="82" t="s">
        <v>242</v>
      </c>
      <c r="F24" s="175" t="s">
        <v>337</v>
      </c>
      <c r="G24" s="79">
        <f>G25</f>
        <v>10050.950000000001</v>
      </c>
      <c r="H24" s="78">
        <f>H25</f>
        <v>1419.46</v>
      </c>
      <c r="I24" s="78">
        <f t="shared" si="1"/>
        <v>11470.41</v>
      </c>
    </row>
    <row r="25" spans="1:17" s="83" customFormat="1" x14ac:dyDescent="0.2">
      <c r="A25" s="154"/>
      <c r="B25" s="82" t="s">
        <v>169</v>
      </c>
      <c r="C25" s="82" t="s">
        <v>160</v>
      </c>
      <c r="D25" s="82" t="s">
        <v>285</v>
      </c>
      <c r="E25" s="82" t="s">
        <v>374</v>
      </c>
      <c r="F25" s="179" t="s">
        <v>375</v>
      </c>
      <c r="G25" s="79">
        <v>10050.950000000001</v>
      </c>
      <c r="H25" s="79">
        <v>1419.46</v>
      </c>
      <c r="I25" s="78">
        <f t="shared" si="1"/>
        <v>11470.41</v>
      </c>
    </row>
    <row r="26" spans="1:17" s="83" customFormat="1" ht="27" x14ac:dyDescent="0.25">
      <c r="A26" s="154"/>
      <c r="B26" s="82" t="s">
        <v>169</v>
      </c>
      <c r="C26" s="82" t="s">
        <v>160</v>
      </c>
      <c r="D26" s="82" t="s">
        <v>376</v>
      </c>
      <c r="E26" s="82"/>
      <c r="F26" s="180" t="s">
        <v>377</v>
      </c>
      <c r="G26" s="85">
        <f t="shared" ref="G26:H28" si="2">G27</f>
        <v>647942.71</v>
      </c>
      <c r="H26" s="85">
        <f t="shared" si="2"/>
        <v>67893.61</v>
      </c>
      <c r="I26" s="86">
        <f t="shared" si="1"/>
        <v>715836.32</v>
      </c>
    </row>
    <row r="27" spans="1:17" s="83" customFormat="1" ht="38.25" x14ac:dyDescent="0.2">
      <c r="A27" s="154"/>
      <c r="B27" s="82" t="s">
        <v>169</v>
      </c>
      <c r="C27" s="82" t="s">
        <v>160</v>
      </c>
      <c r="D27" s="82" t="s">
        <v>286</v>
      </c>
      <c r="E27" s="82"/>
      <c r="F27" s="178" t="s">
        <v>171</v>
      </c>
      <c r="G27" s="79">
        <f t="shared" si="2"/>
        <v>647942.71</v>
      </c>
      <c r="H27" s="79">
        <f t="shared" si="2"/>
        <v>67893.61</v>
      </c>
      <c r="I27" s="78">
        <f t="shared" si="1"/>
        <v>715836.32</v>
      </c>
    </row>
    <row r="28" spans="1:17" s="87" customFormat="1" ht="63.75" x14ac:dyDescent="0.2">
      <c r="A28" s="154"/>
      <c r="B28" s="82" t="s">
        <v>169</v>
      </c>
      <c r="C28" s="82" t="s">
        <v>160</v>
      </c>
      <c r="D28" s="82" t="s">
        <v>286</v>
      </c>
      <c r="E28" s="82" t="s">
        <v>346</v>
      </c>
      <c r="F28" s="175" t="s">
        <v>557</v>
      </c>
      <c r="G28" s="79">
        <f t="shared" si="2"/>
        <v>647942.71</v>
      </c>
      <c r="H28" s="79">
        <f t="shared" si="2"/>
        <v>67893.61</v>
      </c>
      <c r="I28" s="78">
        <f t="shared" si="1"/>
        <v>715836.32</v>
      </c>
      <c r="J28" s="83"/>
      <c r="K28" s="83"/>
      <c r="L28" s="83"/>
      <c r="M28" s="83"/>
      <c r="N28" s="83"/>
      <c r="O28" s="83"/>
      <c r="P28" s="83"/>
      <c r="Q28" s="83"/>
    </row>
    <row r="29" spans="1:17" s="83" customFormat="1" ht="25.5" x14ac:dyDescent="0.2">
      <c r="A29" s="154"/>
      <c r="B29" s="82" t="s">
        <v>169</v>
      </c>
      <c r="C29" s="82" t="s">
        <v>160</v>
      </c>
      <c r="D29" s="82" t="s">
        <v>286</v>
      </c>
      <c r="E29" s="82" t="s">
        <v>41</v>
      </c>
      <c r="F29" s="179" t="s">
        <v>558</v>
      </c>
      <c r="G29" s="79">
        <v>647942.71</v>
      </c>
      <c r="H29" s="79">
        <v>67893.61</v>
      </c>
      <c r="I29" s="78">
        <f t="shared" si="1"/>
        <v>715836.32</v>
      </c>
    </row>
    <row r="30" spans="1:17" s="83" customFormat="1" ht="51" hidden="1" x14ac:dyDescent="0.2">
      <c r="A30" s="154"/>
      <c r="B30" s="82" t="s">
        <v>84</v>
      </c>
      <c r="C30" s="82" t="s">
        <v>160</v>
      </c>
      <c r="D30" s="82" t="s">
        <v>87</v>
      </c>
      <c r="E30" s="82"/>
      <c r="F30" s="179" t="s">
        <v>174</v>
      </c>
      <c r="G30" s="79">
        <f>G31</f>
        <v>0</v>
      </c>
      <c r="H30" s="79">
        <f>H31</f>
        <v>0</v>
      </c>
      <c r="I30" s="78">
        <f t="shared" si="1"/>
        <v>0</v>
      </c>
    </row>
    <row r="31" spans="1:17" s="83" customFormat="1" ht="25.5" hidden="1" x14ac:dyDescent="0.2">
      <c r="A31" s="154" t="s">
        <v>130</v>
      </c>
      <c r="B31" s="82" t="s">
        <v>169</v>
      </c>
      <c r="C31" s="82" t="s">
        <v>160</v>
      </c>
      <c r="D31" s="82" t="s">
        <v>87</v>
      </c>
      <c r="E31" s="82" t="s">
        <v>165</v>
      </c>
      <c r="F31" s="155" t="s">
        <v>145</v>
      </c>
      <c r="G31" s="79">
        <v>0</v>
      </c>
      <c r="H31" s="78">
        <v>0</v>
      </c>
      <c r="I31" s="78">
        <f t="shared" si="1"/>
        <v>0</v>
      </c>
    </row>
    <row r="32" spans="1:17" s="83" customFormat="1" x14ac:dyDescent="0.2">
      <c r="A32" s="154"/>
      <c r="B32" s="82" t="s">
        <v>84</v>
      </c>
      <c r="C32" s="82" t="s">
        <v>166</v>
      </c>
      <c r="D32" s="82"/>
      <c r="E32" s="82"/>
      <c r="F32" s="170" t="s">
        <v>248</v>
      </c>
      <c r="G32" s="85">
        <f t="shared" ref="G32:H34" si="3">G33</f>
        <v>554741</v>
      </c>
      <c r="H32" s="79">
        <f t="shared" si="3"/>
        <v>0</v>
      </c>
      <c r="I32" s="78">
        <f t="shared" si="1"/>
        <v>554741</v>
      </c>
    </row>
    <row r="33" spans="1:17" s="83" customFormat="1" ht="27" x14ac:dyDescent="0.25">
      <c r="A33" s="154"/>
      <c r="B33" s="82" t="s">
        <v>378</v>
      </c>
      <c r="C33" s="82" t="s">
        <v>166</v>
      </c>
      <c r="D33" s="82" t="s">
        <v>358</v>
      </c>
      <c r="E33" s="82"/>
      <c r="F33" s="180" t="s">
        <v>356</v>
      </c>
      <c r="G33" s="174">
        <f>G34+G36</f>
        <v>554741</v>
      </c>
      <c r="H33" s="79">
        <f>H34+H36</f>
        <v>0</v>
      </c>
      <c r="I33" s="78">
        <f t="shared" si="1"/>
        <v>554741</v>
      </c>
    </row>
    <row r="34" spans="1:17" s="83" customFormat="1" ht="25.5" x14ac:dyDescent="0.2">
      <c r="A34" s="154"/>
      <c r="B34" s="82" t="s">
        <v>378</v>
      </c>
      <c r="C34" s="82" t="s">
        <v>166</v>
      </c>
      <c r="D34" s="82" t="s">
        <v>288</v>
      </c>
      <c r="E34" s="82" t="s">
        <v>370</v>
      </c>
      <c r="F34" s="178" t="s">
        <v>379</v>
      </c>
      <c r="G34" s="79">
        <f t="shared" si="3"/>
        <v>182326</v>
      </c>
      <c r="H34" s="79">
        <f>H35</f>
        <v>0</v>
      </c>
      <c r="I34" s="78">
        <f t="shared" si="1"/>
        <v>182326</v>
      </c>
    </row>
    <row r="35" spans="1:17" s="83" customFormat="1" ht="38.25" x14ac:dyDescent="0.2">
      <c r="A35" s="154"/>
      <c r="B35" s="82" t="s">
        <v>123</v>
      </c>
      <c r="C35" s="82" t="s">
        <v>166</v>
      </c>
      <c r="D35" s="82" t="s">
        <v>288</v>
      </c>
      <c r="E35" s="82" t="s">
        <v>372</v>
      </c>
      <c r="F35" s="175" t="s">
        <v>373</v>
      </c>
      <c r="G35" s="79">
        <v>182326</v>
      </c>
      <c r="H35" s="79">
        <v>0</v>
      </c>
      <c r="I35" s="78">
        <f t="shared" si="1"/>
        <v>182326</v>
      </c>
    </row>
    <row r="36" spans="1:17" s="83" customFormat="1" x14ac:dyDescent="0.2">
      <c r="A36" s="154"/>
      <c r="B36" s="82" t="s">
        <v>123</v>
      </c>
      <c r="C36" s="82" t="s">
        <v>166</v>
      </c>
      <c r="D36" s="82" t="s">
        <v>288</v>
      </c>
      <c r="E36" s="82" t="s">
        <v>242</v>
      </c>
      <c r="F36" s="22" t="s">
        <v>337</v>
      </c>
      <c r="G36" s="79">
        <f>G37</f>
        <v>372415</v>
      </c>
      <c r="H36" s="79">
        <f>H37</f>
        <v>0</v>
      </c>
      <c r="I36" s="78">
        <f t="shared" si="1"/>
        <v>372415</v>
      </c>
    </row>
    <row r="37" spans="1:17" s="83" customFormat="1" x14ac:dyDescent="0.2">
      <c r="A37" s="154"/>
      <c r="B37" s="82" t="s">
        <v>123</v>
      </c>
      <c r="C37" s="82" t="s">
        <v>166</v>
      </c>
      <c r="D37" s="82" t="s">
        <v>288</v>
      </c>
      <c r="E37" s="82" t="s">
        <v>573</v>
      </c>
      <c r="F37" s="175" t="s">
        <v>574</v>
      </c>
      <c r="G37" s="79">
        <v>372415</v>
      </c>
      <c r="H37" s="79">
        <v>0</v>
      </c>
      <c r="I37" s="78">
        <f>G37+H37</f>
        <v>372415</v>
      </c>
    </row>
    <row r="38" spans="1:17" s="83" customFormat="1" ht="25.5" hidden="1" x14ac:dyDescent="0.2">
      <c r="A38" s="154"/>
      <c r="B38" s="82" t="s">
        <v>84</v>
      </c>
      <c r="C38" s="82" t="s">
        <v>162</v>
      </c>
      <c r="D38" s="82"/>
      <c r="E38" s="82"/>
      <c r="F38" s="175" t="s">
        <v>172</v>
      </c>
      <c r="G38" s="79">
        <f>G39</f>
        <v>0</v>
      </c>
      <c r="H38" s="78">
        <v>0</v>
      </c>
      <c r="I38" s="78">
        <f t="shared" si="1"/>
        <v>0</v>
      </c>
    </row>
    <row r="39" spans="1:17" s="83" customFormat="1" hidden="1" x14ac:dyDescent="0.2">
      <c r="A39" s="154"/>
      <c r="B39" s="82" t="s">
        <v>378</v>
      </c>
      <c r="C39" s="82" t="s">
        <v>162</v>
      </c>
      <c r="D39" s="82" t="s">
        <v>380</v>
      </c>
      <c r="E39" s="82"/>
      <c r="F39" s="179" t="s">
        <v>381</v>
      </c>
      <c r="G39" s="79">
        <f>G40</f>
        <v>0</v>
      </c>
      <c r="H39" s="78">
        <v>0</v>
      </c>
      <c r="I39" s="78">
        <f t="shared" si="1"/>
        <v>0</v>
      </c>
    </row>
    <row r="40" spans="1:17" s="83" customFormat="1" hidden="1" x14ac:dyDescent="0.2">
      <c r="A40" s="154" t="s">
        <v>130</v>
      </c>
      <c r="B40" s="82" t="s">
        <v>378</v>
      </c>
      <c r="C40" s="82" t="s">
        <v>162</v>
      </c>
      <c r="D40" s="82" t="s">
        <v>380</v>
      </c>
      <c r="E40" s="82" t="s">
        <v>159</v>
      </c>
      <c r="F40" s="155" t="s">
        <v>136</v>
      </c>
      <c r="G40" s="79"/>
      <c r="H40" s="79">
        <f>H41</f>
        <v>0</v>
      </c>
      <c r="I40" s="78">
        <f t="shared" si="1"/>
        <v>0</v>
      </c>
    </row>
    <row r="41" spans="1:17" s="83" customFormat="1" x14ac:dyDescent="0.2">
      <c r="A41" s="154"/>
      <c r="B41" s="82" t="s">
        <v>83</v>
      </c>
      <c r="C41" s="82" t="s">
        <v>162</v>
      </c>
      <c r="D41" s="82"/>
      <c r="E41" s="82"/>
      <c r="F41" s="170" t="s">
        <v>139</v>
      </c>
      <c r="G41" s="85">
        <f>G42</f>
        <v>295384.04000000004</v>
      </c>
      <c r="H41" s="85">
        <f>H42</f>
        <v>0</v>
      </c>
      <c r="I41" s="86">
        <f t="shared" si="1"/>
        <v>295384.04000000004</v>
      </c>
    </row>
    <row r="42" spans="1:17" s="83" customFormat="1" ht="13.5" x14ac:dyDescent="0.25">
      <c r="A42" s="154"/>
      <c r="B42" s="82" t="s">
        <v>123</v>
      </c>
      <c r="C42" s="82" t="s">
        <v>162</v>
      </c>
      <c r="D42" s="82" t="s">
        <v>382</v>
      </c>
      <c r="E42" s="82"/>
      <c r="F42" s="180" t="s">
        <v>139</v>
      </c>
      <c r="G42" s="85">
        <f>G43</f>
        <v>295384.04000000004</v>
      </c>
      <c r="H42" s="85">
        <f>H43</f>
        <v>0</v>
      </c>
      <c r="I42" s="86">
        <f t="shared" si="1"/>
        <v>295384.04000000004</v>
      </c>
    </row>
    <row r="43" spans="1:17" s="83" customFormat="1" x14ac:dyDescent="0.2">
      <c r="A43" s="154"/>
      <c r="B43" s="82" t="s">
        <v>83</v>
      </c>
      <c r="C43" s="82" t="s">
        <v>162</v>
      </c>
      <c r="D43" s="82" t="s">
        <v>359</v>
      </c>
      <c r="E43" s="82"/>
      <c r="F43" s="178" t="s">
        <v>173</v>
      </c>
      <c r="G43" s="79">
        <f>G44</f>
        <v>295384.04000000004</v>
      </c>
      <c r="H43" s="79">
        <f>H44</f>
        <v>0</v>
      </c>
      <c r="I43" s="78">
        <f t="shared" si="1"/>
        <v>295384.04000000004</v>
      </c>
    </row>
    <row r="44" spans="1:17" s="83" customFormat="1" x14ac:dyDescent="0.2">
      <c r="A44" s="154"/>
      <c r="B44" s="82" t="s">
        <v>83</v>
      </c>
      <c r="C44" s="82" t="s">
        <v>162</v>
      </c>
      <c r="D44" s="82" t="s">
        <v>359</v>
      </c>
      <c r="E44" s="82" t="s">
        <v>242</v>
      </c>
      <c r="F44" s="175" t="s">
        <v>337</v>
      </c>
      <c r="G44" s="79">
        <f>G45+G46</f>
        <v>295384.04000000004</v>
      </c>
      <c r="H44" s="79">
        <f>H45+H46</f>
        <v>0</v>
      </c>
      <c r="I44" s="78">
        <f>H44+G44</f>
        <v>295384.04000000004</v>
      </c>
    </row>
    <row r="45" spans="1:17" s="83" customFormat="1" x14ac:dyDescent="0.2">
      <c r="A45" s="154"/>
      <c r="B45" s="82" t="s">
        <v>123</v>
      </c>
      <c r="C45" s="82" t="s">
        <v>162</v>
      </c>
      <c r="D45" s="82" t="s">
        <v>359</v>
      </c>
      <c r="E45" s="82" t="s">
        <v>545</v>
      </c>
      <c r="F45" s="179" t="s">
        <v>559</v>
      </c>
      <c r="G45" s="79">
        <v>138730.31</v>
      </c>
      <c r="H45" s="79">
        <v>0</v>
      </c>
      <c r="I45" s="78">
        <f>H45+G45</f>
        <v>138730.31</v>
      </c>
    </row>
    <row r="46" spans="1:17" s="83" customFormat="1" x14ac:dyDescent="0.2">
      <c r="A46" s="154"/>
      <c r="B46" s="82" t="s">
        <v>86</v>
      </c>
      <c r="C46" s="82" t="s">
        <v>162</v>
      </c>
      <c r="D46" s="82" t="s">
        <v>359</v>
      </c>
      <c r="E46" s="82" t="s">
        <v>287</v>
      </c>
      <c r="F46" s="179" t="s">
        <v>339</v>
      </c>
      <c r="G46" s="79">
        <v>156653.73000000001</v>
      </c>
      <c r="H46" s="78">
        <v>0</v>
      </c>
      <c r="I46" s="78">
        <f>H46+G46</f>
        <v>156653.73000000001</v>
      </c>
    </row>
    <row r="47" spans="1:17" s="83" customFormat="1" x14ac:dyDescent="0.2">
      <c r="A47" s="154"/>
      <c r="B47" s="82" t="s">
        <v>123</v>
      </c>
      <c r="C47" s="82" t="s">
        <v>213</v>
      </c>
      <c r="D47" s="82"/>
      <c r="E47" s="82"/>
      <c r="F47" s="170" t="s">
        <v>135</v>
      </c>
      <c r="G47" s="85">
        <f>G48+G58+G52+G68+G65</f>
        <v>1134103.05</v>
      </c>
      <c r="H47" s="85">
        <f>H48+H58+H52+H68+H65</f>
        <v>180196.58</v>
      </c>
      <c r="I47" s="86">
        <f t="shared" si="1"/>
        <v>1314299.6300000001</v>
      </c>
      <c r="J47" s="87"/>
      <c r="K47" s="87"/>
      <c r="L47" s="87"/>
      <c r="M47" s="87"/>
      <c r="N47" s="87"/>
      <c r="O47" s="87"/>
      <c r="P47" s="87"/>
      <c r="Q47" s="87"/>
    </row>
    <row r="48" spans="1:17" s="83" customFormat="1" ht="27" x14ac:dyDescent="0.25">
      <c r="A48" s="154"/>
      <c r="B48" s="82" t="s">
        <v>123</v>
      </c>
      <c r="C48" s="82" t="s">
        <v>213</v>
      </c>
      <c r="D48" s="82" t="s">
        <v>387</v>
      </c>
      <c r="E48" s="82"/>
      <c r="F48" s="180" t="s">
        <v>388</v>
      </c>
      <c r="G48" s="85">
        <f t="shared" ref="G48:H50" si="4">G49</f>
        <v>19000</v>
      </c>
      <c r="H48" s="85">
        <f t="shared" si="4"/>
        <v>233000</v>
      </c>
      <c r="I48" s="78">
        <f t="shared" si="1"/>
        <v>252000</v>
      </c>
      <c r="J48" s="87"/>
      <c r="K48" s="87"/>
      <c r="L48" s="87"/>
      <c r="M48" s="87"/>
      <c r="N48" s="87"/>
      <c r="O48" s="87"/>
      <c r="P48" s="87"/>
      <c r="Q48" s="87"/>
    </row>
    <row r="49" spans="1:17" s="83" customFormat="1" x14ac:dyDescent="0.2">
      <c r="A49" s="154"/>
      <c r="B49" s="82" t="s">
        <v>123</v>
      </c>
      <c r="C49" s="82" t="s">
        <v>213</v>
      </c>
      <c r="D49" s="82" t="s">
        <v>290</v>
      </c>
      <c r="E49" s="82"/>
      <c r="F49" s="178" t="s">
        <v>389</v>
      </c>
      <c r="G49" s="79">
        <f t="shared" si="4"/>
        <v>19000</v>
      </c>
      <c r="H49" s="79">
        <f t="shared" si="4"/>
        <v>233000</v>
      </c>
      <c r="I49" s="78">
        <f t="shared" si="1"/>
        <v>252000</v>
      </c>
      <c r="J49" s="87"/>
      <c r="K49" s="87"/>
      <c r="L49" s="87"/>
      <c r="M49" s="87"/>
      <c r="N49" s="87"/>
      <c r="O49" s="87"/>
      <c r="P49" s="87"/>
      <c r="Q49" s="87"/>
    </row>
    <row r="50" spans="1:17" s="83" customFormat="1" ht="25.5" x14ac:dyDescent="0.2">
      <c r="A50" s="154"/>
      <c r="B50" s="82" t="s">
        <v>123</v>
      </c>
      <c r="C50" s="82" t="s">
        <v>213</v>
      </c>
      <c r="D50" s="82" t="s">
        <v>290</v>
      </c>
      <c r="E50" s="82" t="s">
        <v>370</v>
      </c>
      <c r="F50" s="175" t="s">
        <v>379</v>
      </c>
      <c r="G50" s="79">
        <f t="shared" si="4"/>
        <v>19000</v>
      </c>
      <c r="H50" s="79">
        <f t="shared" si="4"/>
        <v>233000</v>
      </c>
      <c r="I50" s="78">
        <f t="shared" si="1"/>
        <v>252000</v>
      </c>
      <c r="J50" s="87"/>
      <c r="K50" s="87"/>
      <c r="L50" s="87"/>
      <c r="M50" s="87"/>
      <c r="N50" s="87"/>
      <c r="O50" s="87"/>
      <c r="P50" s="87"/>
      <c r="Q50" s="87"/>
    </row>
    <row r="51" spans="1:17" s="83" customFormat="1" ht="38.25" x14ac:dyDescent="0.2">
      <c r="A51" s="154"/>
      <c r="B51" s="82" t="s">
        <v>123</v>
      </c>
      <c r="C51" s="82" t="s">
        <v>213</v>
      </c>
      <c r="D51" s="82" t="s">
        <v>290</v>
      </c>
      <c r="E51" s="82" t="s">
        <v>372</v>
      </c>
      <c r="F51" s="179" t="s">
        <v>373</v>
      </c>
      <c r="G51" s="79">
        <v>19000</v>
      </c>
      <c r="H51" s="79">
        <v>233000</v>
      </c>
      <c r="I51" s="78">
        <f t="shared" si="1"/>
        <v>252000</v>
      </c>
      <c r="J51" s="87"/>
      <c r="K51" s="87"/>
      <c r="L51" s="87"/>
      <c r="M51" s="87"/>
      <c r="N51" s="87"/>
      <c r="O51" s="87"/>
      <c r="P51" s="87"/>
      <c r="Q51" s="87"/>
    </row>
    <row r="52" spans="1:17" s="83" customFormat="1" ht="13.5" x14ac:dyDescent="0.25">
      <c r="A52" s="154"/>
      <c r="B52" s="82" t="s">
        <v>123</v>
      </c>
      <c r="C52" s="82" t="s">
        <v>213</v>
      </c>
      <c r="D52" s="82" t="s">
        <v>384</v>
      </c>
      <c r="E52" s="82"/>
      <c r="F52" s="180" t="s">
        <v>385</v>
      </c>
      <c r="G52" s="174">
        <f>G53</f>
        <v>53000</v>
      </c>
      <c r="H52" s="85">
        <f>H53</f>
        <v>-34740.6</v>
      </c>
      <c r="I52" s="86">
        <f t="shared" si="1"/>
        <v>18259.400000000001</v>
      </c>
      <c r="J52" s="87"/>
      <c r="K52" s="87"/>
      <c r="L52" s="87"/>
      <c r="M52" s="87"/>
      <c r="N52" s="87"/>
      <c r="O52" s="87"/>
      <c r="P52" s="87"/>
      <c r="Q52" s="87"/>
    </row>
    <row r="53" spans="1:17" s="83" customFormat="1" ht="38.25" x14ac:dyDescent="0.2">
      <c r="A53" s="154"/>
      <c r="B53" s="82" t="s">
        <v>123</v>
      </c>
      <c r="C53" s="82" t="s">
        <v>213</v>
      </c>
      <c r="D53" s="82" t="s">
        <v>289</v>
      </c>
      <c r="E53" s="82"/>
      <c r="F53" s="178" t="s">
        <v>386</v>
      </c>
      <c r="G53" s="79">
        <f>G54+G56</f>
        <v>53000</v>
      </c>
      <c r="H53" s="79">
        <f>H54+H56</f>
        <v>-34740.6</v>
      </c>
      <c r="I53" s="78">
        <f t="shared" si="1"/>
        <v>18259.400000000001</v>
      </c>
      <c r="J53" s="87"/>
      <c r="K53" s="87"/>
      <c r="L53" s="87"/>
      <c r="M53" s="87"/>
      <c r="N53" s="87"/>
      <c r="O53" s="87"/>
      <c r="P53" s="87"/>
      <c r="Q53" s="87"/>
    </row>
    <row r="54" spans="1:17" s="83" customFormat="1" ht="63.75" x14ac:dyDescent="0.2">
      <c r="A54" s="154"/>
      <c r="B54" s="82" t="s">
        <v>123</v>
      </c>
      <c r="C54" s="82" t="s">
        <v>213</v>
      </c>
      <c r="D54" s="82" t="s">
        <v>289</v>
      </c>
      <c r="E54" s="82" t="s">
        <v>346</v>
      </c>
      <c r="F54" s="175" t="s">
        <v>557</v>
      </c>
      <c r="G54" s="79">
        <f>G55</f>
        <v>0</v>
      </c>
      <c r="H54" s="79">
        <f>H55</f>
        <v>0</v>
      </c>
      <c r="I54" s="78">
        <f t="shared" si="1"/>
        <v>0</v>
      </c>
    </row>
    <row r="55" spans="1:17" s="83" customFormat="1" ht="25.5" x14ac:dyDescent="0.2">
      <c r="A55" s="154"/>
      <c r="B55" s="82" t="s">
        <v>123</v>
      </c>
      <c r="C55" s="82" t="s">
        <v>213</v>
      </c>
      <c r="D55" s="82" t="s">
        <v>289</v>
      </c>
      <c r="E55" s="82" t="s">
        <v>41</v>
      </c>
      <c r="F55" s="179" t="s">
        <v>558</v>
      </c>
      <c r="G55" s="79">
        <v>0</v>
      </c>
      <c r="H55" s="78">
        <v>0</v>
      </c>
      <c r="I55" s="78">
        <f t="shared" si="1"/>
        <v>0</v>
      </c>
    </row>
    <row r="56" spans="1:17" s="83" customFormat="1" ht="25.5" x14ac:dyDescent="0.2">
      <c r="A56" s="154"/>
      <c r="B56" s="82" t="s">
        <v>123</v>
      </c>
      <c r="C56" s="82" t="s">
        <v>213</v>
      </c>
      <c r="D56" s="82" t="s">
        <v>289</v>
      </c>
      <c r="E56" s="82" t="s">
        <v>370</v>
      </c>
      <c r="F56" s="175" t="s">
        <v>379</v>
      </c>
      <c r="G56" s="79">
        <f>G57</f>
        <v>53000</v>
      </c>
      <c r="H56" s="79">
        <f>H57</f>
        <v>-34740.6</v>
      </c>
      <c r="I56" s="78">
        <f t="shared" si="1"/>
        <v>18259.400000000001</v>
      </c>
    </row>
    <row r="57" spans="1:17" s="83" customFormat="1" ht="38.25" x14ac:dyDescent="0.2">
      <c r="A57" s="154"/>
      <c r="B57" s="82" t="s">
        <v>123</v>
      </c>
      <c r="C57" s="82" t="s">
        <v>213</v>
      </c>
      <c r="D57" s="82" t="s">
        <v>289</v>
      </c>
      <c r="E57" s="82" t="s">
        <v>372</v>
      </c>
      <c r="F57" s="179" t="s">
        <v>373</v>
      </c>
      <c r="G57" s="79">
        <v>53000</v>
      </c>
      <c r="H57" s="78">
        <v>-34740.6</v>
      </c>
      <c r="I57" s="78">
        <f t="shared" si="1"/>
        <v>18259.400000000001</v>
      </c>
    </row>
    <row r="58" spans="1:17" s="83" customFormat="1" ht="54" x14ac:dyDescent="0.25">
      <c r="A58" s="154"/>
      <c r="B58" s="82" t="s">
        <v>123</v>
      </c>
      <c r="C58" s="82" t="s">
        <v>213</v>
      </c>
      <c r="D58" s="82" t="s">
        <v>358</v>
      </c>
      <c r="E58" s="82"/>
      <c r="F58" s="180" t="s">
        <v>369</v>
      </c>
      <c r="G58" s="85">
        <f>G59+G62</f>
        <v>780873.05</v>
      </c>
      <c r="H58" s="85">
        <f>H59+H62</f>
        <v>-32046.069999999992</v>
      </c>
      <c r="I58" s="86">
        <f t="shared" si="1"/>
        <v>748826.9800000001</v>
      </c>
    </row>
    <row r="59" spans="1:17" s="83" customFormat="1" x14ac:dyDescent="0.2">
      <c r="A59" s="154"/>
      <c r="B59" s="82" t="s">
        <v>169</v>
      </c>
      <c r="C59" s="82" t="s">
        <v>213</v>
      </c>
      <c r="D59" s="82" t="s">
        <v>288</v>
      </c>
      <c r="E59" s="82"/>
      <c r="F59" s="178" t="s">
        <v>383</v>
      </c>
      <c r="G59" s="79">
        <f>G60</f>
        <v>752023.05</v>
      </c>
      <c r="H59" s="79">
        <f>H60</f>
        <v>-86560.29</v>
      </c>
      <c r="I59" s="78">
        <f t="shared" si="1"/>
        <v>665462.76</v>
      </c>
    </row>
    <row r="60" spans="1:17" s="83" customFormat="1" ht="25.5" x14ac:dyDescent="0.2">
      <c r="A60" s="154"/>
      <c r="B60" s="82" t="s">
        <v>169</v>
      </c>
      <c r="C60" s="82" t="s">
        <v>213</v>
      </c>
      <c r="D60" s="82" t="s">
        <v>288</v>
      </c>
      <c r="E60" s="82" t="s">
        <v>370</v>
      </c>
      <c r="F60" s="175" t="s">
        <v>379</v>
      </c>
      <c r="G60" s="79">
        <f>G61</f>
        <v>752023.05</v>
      </c>
      <c r="H60" s="79">
        <f>H61</f>
        <v>-86560.29</v>
      </c>
      <c r="I60" s="78">
        <f t="shared" si="1"/>
        <v>665462.76</v>
      </c>
    </row>
    <row r="61" spans="1:17" s="83" customFormat="1" ht="38.25" x14ac:dyDescent="0.2">
      <c r="A61" s="154"/>
      <c r="B61" s="82" t="s">
        <v>169</v>
      </c>
      <c r="C61" s="82" t="s">
        <v>213</v>
      </c>
      <c r="D61" s="82" t="s">
        <v>288</v>
      </c>
      <c r="E61" s="82" t="s">
        <v>372</v>
      </c>
      <c r="F61" s="179" t="s">
        <v>373</v>
      </c>
      <c r="G61" s="79">
        <v>752023.05</v>
      </c>
      <c r="H61" s="78">
        <v>-86560.29</v>
      </c>
      <c r="I61" s="78">
        <f t="shared" si="1"/>
        <v>665462.76</v>
      </c>
    </row>
    <row r="62" spans="1:17" s="218" customFormat="1" x14ac:dyDescent="0.2">
      <c r="A62" s="154"/>
      <c r="B62" s="82" t="s">
        <v>123</v>
      </c>
      <c r="C62" s="82" t="s">
        <v>213</v>
      </c>
      <c r="D62" s="82" t="s">
        <v>288</v>
      </c>
      <c r="E62" s="82" t="s">
        <v>242</v>
      </c>
      <c r="F62" s="175" t="s">
        <v>337</v>
      </c>
      <c r="G62" s="79">
        <f>G63</f>
        <v>28850</v>
      </c>
      <c r="H62" s="79">
        <f>H63+H64</f>
        <v>54514.22</v>
      </c>
      <c r="I62" s="78">
        <f t="shared" si="1"/>
        <v>83364.22</v>
      </c>
      <c r="J62" s="83"/>
      <c r="K62" s="83"/>
      <c r="L62" s="83"/>
      <c r="M62" s="83"/>
      <c r="N62" s="83"/>
      <c r="O62" s="83"/>
      <c r="P62" s="83"/>
      <c r="Q62" s="83"/>
    </row>
    <row r="63" spans="1:17" s="83" customFormat="1" x14ac:dyDescent="0.2">
      <c r="A63" s="154"/>
      <c r="B63" s="82" t="s">
        <v>123</v>
      </c>
      <c r="C63" s="82" t="s">
        <v>213</v>
      </c>
      <c r="D63" s="82" t="s">
        <v>288</v>
      </c>
      <c r="E63" s="132" t="s">
        <v>545</v>
      </c>
      <c r="F63" s="179" t="s">
        <v>559</v>
      </c>
      <c r="G63" s="79">
        <v>28850</v>
      </c>
      <c r="H63" s="78">
        <f>-20850</f>
        <v>-20850</v>
      </c>
      <c r="I63" s="78">
        <f t="shared" si="1"/>
        <v>8000</v>
      </c>
    </row>
    <row r="64" spans="1:17" s="83" customFormat="1" x14ac:dyDescent="0.2">
      <c r="A64" s="154"/>
      <c r="B64" s="82" t="s">
        <v>123</v>
      </c>
      <c r="C64" s="82" t="s">
        <v>213</v>
      </c>
      <c r="D64" s="82" t="s">
        <v>288</v>
      </c>
      <c r="E64" s="132" t="s">
        <v>374</v>
      </c>
      <c r="F64" s="179" t="s">
        <v>375</v>
      </c>
      <c r="G64" s="79">
        <v>0</v>
      </c>
      <c r="H64" s="78">
        <v>75364.22</v>
      </c>
      <c r="I64" s="78">
        <f t="shared" si="1"/>
        <v>75364.22</v>
      </c>
    </row>
    <row r="65" spans="1:17" s="83" customFormat="1" ht="13.5" x14ac:dyDescent="0.25">
      <c r="A65" s="154"/>
      <c r="B65" s="82" t="s">
        <v>123</v>
      </c>
      <c r="C65" s="82" t="s">
        <v>213</v>
      </c>
      <c r="D65" s="82" t="s">
        <v>592</v>
      </c>
      <c r="E65" s="132"/>
      <c r="F65" s="248" t="s">
        <v>593</v>
      </c>
      <c r="G65" s="79">
        <f>G66</f>
        <v>0</v>
      </c>
      <c r="H65" s="78">
        <f>H66</f>
        <v>76380</v>
      </c>
      <c r="I65" s="78">
        <f t="shared" si="1"/>
        <v>76380</v>
      </c>
    </row>
    <row r="66" spans="1:17" s="83" customFormat="1" ht="63.75" x14ac:dyDescent="0.2">
      <c r="A66" s="154"/>
      <c r="B66" s="82" t="s">
        <v>123</v>
      </c>
      <c r="C66" s="82" t="s">
        <v>213</v>
      </c>
      <c r="D66" s="82" t="s">
        <v>592</v>
      </c>
      <c r="E66" s="132" t="s">
        <v>346</v>
      </c>
      <c r="F66" s="175" t="s">
        <v>557</v>
      </c>
      <c r="G66" s="79">
        <f>G67</f>
        <v>0</v>
      </c>
      <c r="H66" s="78">
        <f>H67</f>
        <v>76380</v>
      </c>
      <c r="I66" s="78">
        <f t="shared" si="1"/>
        <v>76380</v>
      </c>
    </row>
    <row r="67" spans="1:17" s="83" customFormat="1" ht="25.5" x14ac:dyDescent="0.2">
      <c r="A67" s="154"/>
      <c r="B67" s="82" t="s">
        <v>123</v>
      </c>
      <c r="C67" s="82" t="s">
        <v>213</v>
      </c>
      <c r="D67" s="82" t="s">
        <v>592</v>
      </c>
      <c r="E67" s="132" t="s">
        <v>41</v>
      </c>
      <c r="F67" s="179" t="s">
        <v>558</v>
      </c>
      <c r="G67" s="79">
        <v>0</v>
      </c>
      <c r="H67" s="78">
        <v>76380</v>
      </c>
      <c r="I67" s="78">
        <f t="shared" si="1"/>
        <v>76380</v>
      </c>
    </row>
    <row r="68" spans="1:17" s="83" customFormat="1" ht="40.5" x14ac:dyDescent="0.25">
      <c r="A68" s="154"/>
      <c r="B68" s="82" t="s">
        <v>123</v>
      </c>
      <c r="C68" s="82" t="s">
        <v>213</v>
      </c>
      <c r="D68" s="82" t="s">
        <v>291</v>
      </c>
      <c r="E68" s="82"/>
      <c r="F68" s="248" t="s">
        <v>519</v>
      </c>
      <c r="G68" s="79">
        <f>G69</f>
        <v>281230</v>
      </c>
      <c r="H68" s="79">
        <f>H69</f>
        <v>-62396.75</v>
      </c>
      <c r="I68" s="78">
        <f t="shared" si="1"/>
        <v>218833.25</v>
      </c>
    </row>
    <row r="69" spans="1:17" s="83" customFormat="1" ht="63.75" x14ac:dyDescent="0.2">
      <c r="A69" s="154"/>
      <c r="B69" s="82" t="s">
        <v>123</v>
      </c>
      <c r="C69" s="82" t="s">
        <v>213</v>
      </c>
      <c r="D69" s="82" t="s">
        <v>291</v>
      </c>
      <c r="E69" s="82" t="s">
        <v>346</v>
      </c>
      <c r="F69" s="175" t="s">
        <v>557</v>
      </c>
      <c r="G69" s="79">
        <f>G70</f>
        <v>281230</v>
      </c>
      <c r="H69" s="79">
        <f>H70</f>
        <v>-62396.75</v>
      </c>
      <c r="I69" s="78">
        <f t="shared" si="1"/>
        <v>218833.25</v>
      </c>
    </row>
    <row r="70" spans="1:17" s="87" customFormat="1" ht="25.5" x14ac:dyDescent="0.2">
      <c r="A70" s="154"/>
      <c r="B70" s="82" t="s">
        <v>123</v>
      </c>
      <c r="C70" s="82" t="s">
        <v>213</v>
      </c>
      <c r="D70" s="82" t="s">
        <v>291</v>
      </c>
      <c r="E70" s="82" t="s">
        <v>41</v>
      </c>
      <c r="F70" s="179" t="s">
        <v>558</v>
      </c>
      <c r="G70" s="79">
        <v>281230</v>
      </c>
      <c r="H70" s="79">
        <v>-62396.75</v>
      </c>
      <c r="I70" s="78">
        <f t="shared" si="1"/>
        <v>218833.25</v>
      </c>
      <c r="J70" s="83"/>
      <c r="K70" s="83"/>
      <c r="L70" s="83"/>
      <c r="M70" s="83"/>
      <c r="N70" s="83"/>
      <c r="O70" s="83"/>
      <c r="P70" s="83"/>
      <c r="Q70" s="83"/>
    </row>
    <row r="71" spans="1:17" s="9" customFormat="1" ht="51" hidden="1" x14ac:dyDescent="0.2">
      <c r="A71" s="150"/>
      <c r="B71" s="132" t="s">
        <v>123</v>
      </c>
      <c r="C71" s="132" t="s">
        <v>213</v>
      </c>
      <c r="D71" s="132" t="s">
        <v>358</v>
      </c>
      <c r="E71" s="132"/>
      <c r="F71" s="156" t="s">
        <v>390</v>
      </c>
      <c r="G71" s="131">
        <f>G72</f>
        <v>0</v>
      </c>
      <c r="H71" s="63">
        <f>H72</f>
        <v>0</v>
      </c>
      <c r="I71" s="63">
        <f t="shared" si="1"/>
        <v>0</v>
      </c>
      <c r="J71"/>
      <c r="K71"/>
      <c r="L71"/>
      <c r="M71"/>
      <c r="N71"/>
      <c r="O71"/>
      <c r="P71"/>
      <c r="Q71"/>
    </row>
    <row r="72" spans="1:17" s="9" customFormat="1" hidden="1" x14ac:dyDescent="0.2">
      <c r="A72" s="150">
        <v>8</v>
      </c>
      <c r="B72" s="132" t="s">
        <v>86</v>
      </c>
      <c r="C72" s="132" t="s">
        <v>213</v>
      </c>
      <c r="D72" s="132" t="s">
        <v>288</v>
      </c>
      <c r="E72" s="132"/>
      <c r="F72" s="140" t="s">
        <v>383</v>
      </c>
      <c r="G72" s="131">
        <f>G73</f>
        <v>0</v>
      </c>
      <c r="H72" s="63">
        <v>0</v>
      </c>
      <c r="I72" s="63">
        <f t="shared" si="1"/>
        <v>0</v>
      </c>
      <c r="J72"/>
      <c r="K72"/>
      <c r="L72"/>
      <c r="M72"/>
      <c r="N72"/>
      <c r="O72"/>
      <c r="P72"/>
      <c r="Q72"/>
    </row>
    <row r="73" spans="1:17" s="9" customFormat="1" ht="25.5" hidden="1" x14ac:dyDescent="0.2">
      <c r="A73" s="150"/>
      <c r="B73" s="132" t="s">
        <v>86</v>
      </c>
      <c r="C73" s="132" t="s">
        <v>213</v>
      </c>
      <c r="D73" s="132" t="s">
        <v>288</v>
      </c>
      <c r="E73" s="132" t="s">
        <v>370</v>
      </c>
      <c r="F73" s="151" t="s">
        <v>371</v>
      </c>
      <c r="G73" s="131">
        <f>G74</f>
        <v>0</v>
      </c>
      <c r="H73" s="63">
        <f>H74</f>
        <v>0</v>
      </c>
      <c r="I73" s="63">
        <f>H73+G73</f>
        <v>0</v>
      </c>
      <c r="J73"/>
      <c r="K73"/>
      <c r="L73"/>
      <c r="M73"/>
      <c r="N73"/>
      <c r="O73"/>
      <c r="P73"/>
      <c r="Q73"/>
    </row>
    <row r="74" spans="1:17" s="9" customFormat="1" ht="38.25" hidden="1" x14ac:dyDescent="0.2">
      <c r="A74" s="150"/>
      <c r="B74" s="132" t="s">
        <v>169</v>
      </c>
      <c r="C74" s="132" t="s">
        <v>213</v>
      </c>
      <c r="D74" s="132" t="s">
        <v>288</v>
      </c>
      <c r="E74" s="132" t="s">
        <v>372</v>
      </c>
      <c r="F74" s="152" t="s">
        <v>373</v>
      </c>
      <c r="G74" s="131"/>
      <c r="H74" s="63">
        <v>0</v>
      </c>
      <c r="I74" s="63">
        <f>H74+G74</f>
        <v>0</v>
      </c>
      <c r="J74"/>
      <c r="K74"/>
      <c r="L74"/>
      <c r="M74"/>
      <c r="N74"/>
      <c r="O74"/>
      <c r="P74"/>
      <c r="Q74"/>
    </row>
    <row r="75" spans="1:17" s="9" customFormat="1" x14ac:dyDescent="0.2">
      <c r="A75" s="141"/>
      <c r="B75" s="244" t="s">
        <v>175</v>
      </c>
      <c r="C75" s="244"/>
      <c r="D75" s="244"/>
      <c r="E75" s="244"/>
      <c r="F75" s="142" t="s">
        <v>148</v>
      </c>
      <c r="G75" s="143">
        <f>G76</f>
        <v>513963</v>
      </c>
      <c r="H75" s="198">
        <f>H76</f>
        <v>0</v>
      </c>
      <c r="I75" s="198">
        <f t="shared" si="1"/>
        <v>513963</v>
      </c>
      <c r="J75"/>
      <c r="K75"/>
      <c r="L75"/>
      <c r="M75"/>
      <c r="N75"/>
      <c r="O75"/>
      <c r="P75"/>
      <c r="Q75"/>
    </row>
    <row r="76" spans="1:17" s="9" customFormat="1" x14ac:dyDescent="0.2">
      <c r="A76" s="144"/>
      <c r="B76" s="17" t="s">
        <v>88</v>
      </c>
      <c r="C76" s="17" t="s">
        <v>124</v>
      </c>
      <c r="D76" s="17"/>
      <c r="E76" s="17"/>
      <c r="F76" s="145" t="s">
        <v>176</v>
      </c>
      <c r="G76" s="21">
        <f>G78</f>
        <v>513963</v>
      </c>
      <c r="H76" s="21">
        <f>H79</f>
        <v>0</v>
      </c>
      <c r="I76" s="62">
        <f t="shared" si="1"/>
        <v>513963</v>
      </c>
      <c r="J76"/>
      <c r="K76"/>
      <c r="L76"/>
      <c r="M76"/>
      <c r="N76"/>
      <c r="O76"/>
      <c r="P76"/>
      <c r="Q76"/>
    </row>
    <row r="77" spans="1:17" s="9" customFormat="1" ht="27" x14ac:dyDescent="0.25">
      <c r="A77" s="144"/>
      <c r="B77" s="17" t="s">
        <v>121</v>
      </c>
      <c r="C77" s="17" t="s">
        <v>124</v>
      </c>
      <c r="D77" s="17" t="s">
        <v>391</v>
      </c>
      <c r="E77" s="17"/>
      <c r="F77" s="146" t="s">
        <v>392</v>
      </c>
      <c r="G77" s="147">
        <f>G78</f>
        <v>513963</v>
      </c>
      <c r="H77" s="63">
        <f>H78</f>
        <v>0</v>
      </c>
      <c r="I77" s="63">
        <f t="shared" si="1"/>
        <v>513963</v>
      </c>
      <c r="J77"/>
      <c r="K77"/>
      <c r="L77"/>
      <c r="M77"/>
      <c r="N77"/>
      <c r="O77"/>
      <c r="P77"/>
      <c r="Q77"/>
    </row>
    <row r="78" spans="1:17" s="9" customFormat="1" x14ac:dyDescent="0.2">
      <c r="A78" s="144"/>
      <c r="B78" s="17" t="s">
        <v>121</v>
      </c>
      <c r="C78" s="17" t="s">
        <v>124</v>
      </c>
      <c r="D78" s="17" t="s">
        <v>393</v>
      </c>
      <c r="E78" s="17"/>
      <c r="F78" s="139" t="s">
        <v>394</v>
      </c>
      <c r="G78" s="20">
        <f>G79</f>
        <v>513963</v>
      </c>
      <c r="H78" s="63">
        <v>0</v>
      </c>
      <c r="I78" s="63">
        <f t="shared" si="1"/>
        <v>513963</v>
      </c>
      <c r="J78"/>
      <c r="K78"/>
      <c r="L78"/>
      <c r="M78"/>
      <c r="N78"/>
      <c r="O78"/>
      <c r="P78"/>
      <c r="Q78"/>
    </row>
    <row r="79" spans="1:17" s="9" customFormat="1" ht="25.5" x14ac:dyDescent="0.2">
      <c r="A79" s="144"/>
      <c r="B79" s="17" t="s">
        <v>89</v>
      </c>
      <c r="C79" s="17" t="s">
        <v>124</v>
      </c>
      <c r="D79" s="17" t="s">
        <v>292</v>
      </c>
      <c r="E79" s="17"/>
      <c r="F79" s="139" t="s">
        <v>395</v>
      </c>
      <c r="G79" s="63">
        <f>G80+G82</f>
        <v>513963</v>
      </c>
      <c r="H79" s="63">
        <f>H80+H82</f>
        <v>0</v>
      </c>
      <c r="I79" s="63">
        <f t="shared" si="1"/>
        <v>513963</v>
      </c>
      <c r="J79"/>
      <c r="K79"/>
      <c r="L79"/>
      <c r="M79"/>
      <c r="N79"/>
      <c r="O79"/>
      <c r="P79"/>
      <c r="Q79"/>
    </row>
    <row r="80" spans="1:17" s="9" customFormat="1" ht="63.75" x14ac:dyDescent="0.2">
      <c r="A80" s="144"/>
      <c r="B80" s="17" t="s">
        <v>90</v>
      </c>
      <c r="C80" s="17" t="s">
        <v>124</v>
      </c>
      <c r="D80" s="17" t="s">
        <v>292</v>
      </c>
      <c r="E80" s="17" t="s">
        <v>346</v>
      </c>
      <c r="F80" s="22" t="s">
        <v>557</v>
      </c>
      <c r="G80" s="20">
        <f>G81</f>
        <v>491689.55</v>
      </c>
      <c r="H80" s="63">
        <f>H81</f>
        <v>0</v>
      </c>
      <c r="I80" s="63">
        <f t="shared" si="1"/>
        <v>491689.55</v>
      </c>
      <c r="J80"/>
      <c r="K80"/>
      <c r="L80"/>
      <c r="M80"/>
      <c r="N80"/>
      <c r="O80"/>
      <c r="P80"/>
      <c r="Q80"/>
    </row>
    <row r="81" spans="1:17" s="9" customFormat="1" ht="25.5" x14ac:dyDescent="0.2">
      <c r="A81" s="144"/>
      <c r="B81" s="17" t="s">
        <v>90</v>
      </c>
      <c r="C81" s="17" t="s">
        <v>124</v>
      </c>
      <c r="D81" s="17" t="s">
        <v>292</v>
      </c>
      <c r="E81" s="17" t="s">
        <v>41</v>
      </c>
      <c r="F81" s="148" t="s">
        <v>368</v>
      </c>
      <c r="G81" s="20">
        <v>491689.55</v>
      </c>
      <c r="H81" s="63">
        <v>0</v>
      </c>
      <c r="I81" s="63">
        <f t="shared" si="1"/>
        <v>491689.55</v>
      </c>
      <c r="J81"/>
      <c r="K81"/>
      <c r="L81"/>
      <c r="M81"/>
      <c r="N81"/>
      <c r="O81"/>
      <c r="P81"/>
      <c r="Q81"/>
    </row>
    <row r="82" spans="1:17" ht="25.5" x14ac:dyDescent="0.2">
      <c r="A82" s="144"/>
      <c r="B82" s="17" t="s">
        <v>90</v>
      </c>
      <c r="C82" s="17" t="s">
        <v>124</v>
      </c>
      <c r="D82" s="17" t="s">
        <v>292</v>
      </c>
      <c r="E82" s="17" t="s">
        <v>370</v>
      </c>
      <c r="F82" s="22" t="s">
        <v>379</v>
      </c>
      <c r="G82" s="20">
        <f>G83</f>
        <v>22273.45</v>
      </c>
      <c r="H82" s="20">
        <f>H83</f>
        <v>0</v>
      </c>
      <c r="I82" s="63">
        <f t="shared" si="1"/>
        <v>22273.45</v>
      </c>
      <c r="J82" s="9"/>
      <c r="K82" s="9"/>
      <c r="L82" s="9"/>
      <c r="M82" s="9"/>
      <c r="N82" s="9"/>
      <c r="O82" s="9"/>
      <c r="P82" s="9"/>
      <c r="Q82" s="9"/>
    </row>
    <row r="83" spans="1:17" ht="38.25" x14ac:dyDescent="0.2">
      <c r="A83" s="144"/>
      <c r="B83" s="17" t="s">
        <v>90</v>
      </c>
      <c r="C83" s="17" t="s">
        <v>124</v>
      </c>
      <c r="D83" s="17" t="s">
        <v>292</v>
      </c>
      <c r="E83" s="17" t="s">
        <v>372</v>
      </c>
      <c r="F83" s="148" t="s">
        <v>373</v>
      </c>
      <c r="G83" s="20">
        <v>22273.45</v>
      </c>
      <c r="H83" s="79">
        <v>0</v>
      </c>
      <c r="I83" s="63">
        <f t="shared" si="1"/>
        <v>22273.45</v>
      </c>
    </row>
    <row r="84" spans="1:17" ht="25.5" x14ac:dyDescent="0.2">
      <c r="A84" s="141"/>
      <c r="B84" s="244" t="s">
        <v>177</v>
      </c>
      <c r="C84" s="244"/>
      <c r="D84" s="244"/>
      <c r="E84" s="244"/>
      <c r="F84" s="142" t="s">
        <v>178</v>
      </c>
      <c r="G84" s="143">
        <f>G85</f>
        <v>1756862.57</v>
      </c>
      <c r="H84" s="199">
        <f>H85</f>
        <v>136992.04</v>
      </c>
      <c r="I84" s="198">
        <f t="shared" si="1"/>
        <v>1893854.61</v>
      </c>
    </row>
    <row r="85" spans="1:17" ht="38.25" x14ac:dyDescent="0.2">
      <c r="A85" s="144"/>
      <c r="B85" s="17" t="s">
        <v>177</v>
      </c>
      <c r="C85" s="17" t="s">
        <v>161</v>
      </c>
      <c r="D85" s="17"/>
      <c r="E85" s="17"/>
      <c r="F85" s="145" t="s">
        <v>396</v>
      </c>
      <c r="G85" s="21">
        <f>G88</f>
        <v>1756862.57</v>
      </c>
      <c r="H85" s="20">
        <f>H88</f>
        <v>136992.04</v>
      </c>
      <c r="I85" s="63">
        <f>H85+G85</f>
        <v>1893854.61</v>
      </c>
    </row>
    <row r="86" spans="1:17" hidden="1" x14ac:dyDescent="0.2">
      <c r="A86" s="144"/>
      <c r="B86" s="17" t="s">
        <v>177</v>
      </c>
      <c r="C86" s="17" t="s">
        <v>161</v>
      </c>
      <c r="D86" s="17" t="s">
        <v>397</v>
      </c>
      <c r="E86" s="17"/>
      <c r="F86" s="148" t="s">
        <v>134</v>
      </c>
      <c r="G86" s="20">
        <v>0</v>
      </c>
      <c r="H86" s="63">
        <v>0</v>
      </c>
      <c r="I86" s="63">
        <f t="shared" si="1"/>
        <v>0</v>
      </c>
    </row>
    <row r="87" spans="1:17" ht="25.5" hidden="1" x14ac:dyDescent="0.2">
      <c r="A87" s="144"/>
      <c r="B87" s="17" t="s">
        <v>398</v>
      </c>
      <c r="C87" s="17" t="s">
        <v>161</v>
      </c>
      <c r="D87" s="17" t="s">
        <v>397</v>
      </c>
      <c r="E87" s="17" t="s">
        <v>81</v>
      </c>
      <c r="F87" s="149" t="s">
        <v>143</v>
      </c>
      <c r="G87" s="20">
        <v>0</v>
      </c>
      <c r="H87" s="20">
        <f>H88</f>
        <v>136992.04</v>
      </c>
      <c r="I87" s="63">
        <f t="shared" si="1"/>
        <v>136992.04</v>
      </c>
    </row>
    <row r="88" spans="1:17" ht="40.5" x14ac:dyDescent="0.25">
      <c r="A88" s="144"/>
      <c r="B88" s="17" t="s">
        <v>124</v>
      </c>
      <c r="C88" s="17" t="s">
        <v>161</v>
      </c>
      <c r="D88" s="17" t="s">
        <v>399</v>
      </c>
      <c r="E88" s="17"/>
      <c r="F88" s="232" t="s">
        <v>221</v>
      </c>
      <c r="G88" s="147">
        <f>G89</f>
        <v>1756862.57</v>
      </c>
      <c r="H88" s="20">
        <f>H89</f>
        <v>136992.04</v>
      </c>
      <c r="I88" s="63">
        <f t="shared" si="1"/>
        <v>1893854.61</v>
      </c>
    </row>
    <row r="89" spans="1:17" ht="25.5" x14ac:dyDescent="0.2">
      <c r="A89" s="144"/>
      <c r="B89" s="17" t="s">
        <v>124</v>
      </c>
      <c r="C89" s="17" t="s">
        <v>161</v>
      </c>
      <c r="D89" s="17" t="s">
        <v>360</v>
      </c>
      <c r="E89" s="17"/>
      <c r="F89" s="139" t="s">
        <v>400</v>
      </c>
      <c r="G89" s="20">
        <f>G90</f>
        <v>1756862.57</v>
      </c>
      <c r="H89" s="63">
        <f>H90</f>
        <v>136992.04</v>
      </c>
      <c r="I89" s="63">
        <f t="shared" si="1"/>
        <v>1893854.61</v>
      </c>
    </row>
    <row r="90" spans="1:17" ht="25.5" x14ac:dyDescent="0.2">
      <c r="A90" s="144"/>
      <c r="B90" s="17" t="s">
        <v>124</v>
      </c>
      <c r="C90" s="17" t="s">
        <v>161</v>
      </c>
      <c r="D90" s="17" t="s">
        <v>360</v>
      </c>
      <c r="E90" s="17" t="s">
        <v>370</v>
      </c>
      <c r="F90" s="22" t="s">
        <v>379</v>
      </c>
      <c r="G90" s="20">
        <f>G92+G91</f>
        <v>1756862.57</v>
      </c>
      <c r="H90" s="20">
        <f>H92+H91</f>
        <v>136992.04</v>
      </c>
      <c r="I90" s="63">
        <f t="shared" si="1"/>
        <v>1893854.61</v>
      </c>
    </row>
    <row r="91" spans="1:17" ht="38.25" x14ac:dyDescent="0.2">
      <c r="A91" s="144"/>
      <c r="B91" s="17" t="s">
        <v>124</v>
      </c>
      <c r="C91" s="17" t="s">
        <v>161</v>
      </c>
      <c r="D91" s="17" t="s">
        <v>360</v>
      </c>
      <c r="E91" s="17" t="s">
        <v>575</v>
      </c>
      <c r="F91" s="148" t="s">
        <v>577</v>
      </c>
      <c r="G91" s="20">
        <v>1538356.77</v>
      </c>
      <c r="H91" s="20">
        <v>0</v>
      </c>
      <c r="I91" s="63">
        <f t="shared" si="1"/>
        <v>1538356.77</v>
      </c>
    </row>
    <row r="92" spans="1:17" ht="38.25" x14ac:dyDescent="0.2">
      <c r="A92" s="144"/>
      <c r="B92" s="17" t="s">
        <v>124</v>
      </c>
      <c r="C92" s="17" t="s">
        <v>161</v>
      </c>
      <c r="D92" s="17" t="s">
        <v>360</v>
      </c>
      <c r="E92" s="17" t="s">
        <v>576</v>
      </c>
      <c r="F92" s="148" t="s">
        <v>373</v>
      </c>
      <c r="G92" s="20">
        <v>218505.8</v>
      </c>
      <c r="H92" s="63">
        <v>136992.04</v>
      </c>
      <c r="I92" s="63">
        <f t="shared" si="1"/>
        <v>355497.83999999997</v>
      </c>
    </row>
    <row r="93" spans="1:17" ht="38.25" hidden="1" x14ac:dyDescent="0.2">
      <c r="A93" s="144"/>
      <c r="B93" s="17" t="s">
        <v>177</v>
      </c>
      <c r="C93" s="17" t="s">
        <v>161</v>
      </c>
      <c r="D93" s="17" t="s">
        <v>91</v>
      </c>
      <c r="E93" s="17"/>
      <c r="F93" s="148" t="s">
        <v>584</v>
      </c>
      <c r="G93" s="20">
        <f>G94</f>
        <v>0</v>
      </c>
      <c r="H93" s="20">
        <f>H94</f>
        <v>0</v>
      </c>
      <c r="I93" s="63">
        <f t="shared" si="1"/>
        <v>0</v>
      </c>
    </row>
    <row r="94" spans="1:17" ht="25.5" hidden="1" x14ac:dyDescent="0.2">
      <c r="A94" s="144" t="s">
        <v>162</v>
      </c>
      <c r="B94" s="17" t="s">
        <v>92</v>
      </c>
      <c r="C94" s="17" t="s">
        <v>161</v>
      </c>
      <c r="D94" s="17" t="s">
        <v>91</v>
      </c>
      <c r="E94" s="17" t="s">
        <v>81</v>
      </c>
      <c r="F94" s="149" t="s">
        <v>143</v>
      </c>
      <c r="G94" s="20">
        <v>0</v>
      </c>
      <c r="H94" s="63"/>
      <c r="I94" s="63">
        <f t="shared" si="1"/>
        <v>0</v>
      </c>
    </row>
    <row r="95" spans="1:17" s="83" customFormat="1" x14ac:dyDescent="0.2">
      <c r="A95" s="141"/>
      <c r="B95" s="244" t="s">
        <v>179</v>
      </c>
      <c r="C95" s="244"/>
      <c r="D95" s="244"/>
      <c r="E95" s="244"/>
      <c r="F95" s="142" t="s">
        <v>180</v>
      </c>
      <c r="G95" s="143">
        <f>G133+G96</f>
        <v>40871802.769999996</v>
      </c>
      <c r="H95" s="197">
        <f>H96+H133</f>
        <v>-26726597.02</v>
      </c>
      <c r="I95" s="197">
        <f t="shared" si="1"/>
        <v>14145205.749999996</v>
      </c>
    </row>
    <row r="96" spans="1:17" x14ac:dyDescent="0.2">
      <c r="A96" s="144"/>
      <c r="B96" s="17" t="s">
        <v>160</v>
      </c>
      <c r="C96" s="17" t="s">
        <v>161</v>
      </c>
      <c r="D96" s="17"/>
      <c r="E96" s="17"/>
      <c r="F96" s="145" t="s">
        <v>249</v>
      </c>
      <c r="G96" s="153">
        <f>G97+G114+G127+G130+G124</f>
        <v>40771802.769999996</v>
      </c>
      <c r="H96" s="153">
        <f>H97+H114+H127+H130+H124</f>
        <v>-26674597.02</v>
      </c>
      <c r="I96" s="62">
        <f t="shared" si="1"/>
        <v>14097205.749999996</v>
      </c>
    </row>
    <row r="97" spans="1:9" ht="40.5" x14ac:dyDescent="0.25">
      <c r="A97" s="144"/>
      <c r="B97" s="17" t="s">
        <v>160</v>
      </c>
      <c r="C97" s="17" t="s">
        <v>161</v>
      </c>
      <c r="D97" s="17" t="s">
        <v>401</v>
      </c>
      <c r="E97" s="17"/>
      <c r="F97" s="232" t="s">
        <v>402</v>
      </c>
      <c r="G97" s="21">
        <f t="shared" ref="G97:H99" si="5">G98</f>
        <v>8000842.9900000002</v>
      </c>
      <c r="H97" s="21">
        <f t="shared" si="5"/>
        <v>-940792</v>
      </c>
      <c r="I97" s="62">
        <f t="shared" si="1"/>
        <v>7060050.9900000002</v>
      </c>
    </row>
    <row r="98" spans="1:9" x14ac:dyDescent="0.2">
      <c r="A98" s="144"/>
      <c r="B98" s="17" t="s">
        <v>160</v>
      </c>
      <c r="C98" s="17" t="s">
        <v>161</v>
      </c>
      <c r="D98" s="17" t="s">
        <v>362</v>
      </c>
      <c r="E98" s="17"/>
      <c r="F98" s="139" t="s">
        <v>361</v>
      </c>
      <c r="G98" s="20">
        <f t="shared" si="5"/>
        <v>8000842.9900000002</v>
      </c>
      <c r="H98" s="20">
        <f t="shared" si="5"/>
        <v>-940792</v>
      </c>
      <c r="I98" s="63">
        <f t="shared" si="1"/>
        <v>7060050.9900000002</v>
      </c>
    </row>
    <row r="99" spans="1:9" ht="25.5" x14ac:dyDescent="0.2">
      <c r="A99" s="144"/>
      <c r="B99" s="17" t="s">
        <v>160</v>
      </c>
      <c r="C99" s="17" t="s">
        <v>161</v>
      </c>
      <c r="D99" s="17" t="s">
        <v>362</v>
      </c>
      <c r="E99" s="17" t="s">
        <v>370</v>
      </c>
      <c r="F99" s="22" t="s">
        <v>379</v>
      </c>
      <c r="G99" s="20">
        <f t="shared" si="5"/>
        <v>8000842.9900000002</v>
      </c>
      <c r="H99" s="20">
        <f t="shared" si="5"/>
        <v>-940792</v>
      </c>
      <c r="I99" s="63">
        <f t="shared" si="1"/>
        <v>7060050.9900000002</v>
      </c>
    </row>
    <row r="100" spans="1:9" ht="38.25" x14ac:dyDescent="0.2">
      <c r="A100" s="144"/>
      <c r="B100" s="17" t="s">
        <v>160</v>
      </c>
      <c r="C100" s="17" t="s">
        <v>161</v>
      </c>
      <c r="D100" s="17" t="s">
        <v>362</v>
      </c>
      <c r="E100" s="17" t="s">
        <v>372</v>
      </c>
      <c r="F100" s="148" t="s">
        <v>373</v>
      </c>
      <c r="G100" s="20">
        <v>8000842.9900000002</v>
      </c>
      <c r="H100" s="63">
        <v>-940792</v>
      </c>
      <c r="I100" s="63">
        <f t="shared" si="1"/>
        <v>7060050.9900000002</v>
      </c>
    </row>
    <row r="101" spans="1:9" ht="63.75" hidden="1" x14ac:dyDescent="0.2">
      <c r="A101" s="150"/>
      <c r="B101" s="132" t="s">
        <v>160</v>
      </c>
      <c r="C101" s="132" t="s">
        <v>161</v>
      </c>
      <c r="D101" s="132" t="s">
        <v>403</v>
      </c>
      <c r="E101" s="132"/>
      <c r="F101" s="156" t="s">
        <v>404</v>
      </c>
      <c r="G101" s="131">
        <f>G102+G105</f>
        <v>0</v>
      </c>
      <c r="H101" s="20">
        <f>H102</f>
        <v>0</v>
      </c>
      <c r="I101" s="63">
        <f t="shared" si="1"/>
        <v>0</v>
      </c>
    </row>
    <row r="102" spans="1:9" ht="38.25" hidden="1" x14ac:dyDescent="0.2">
      <c r="A102" s="150">
        <v>11</v>
      </c>
      <c r="B102" s="132" t="s">
        <v>160</v>
      </c>
      <c r="C102" s="132" t="s">
        <v>161</v>
      </c>
      <c r="D102" s="132" t="s">
        <v>405</v>
      </c>
      <c r="E102" s="132"/>
      <c r="F102" s="140" t="s">
        <v>406</v>
      </c>
      <c r="G102" s="131">
        <f>G103</f>
        <v>0</v>
      </c>
      <c r="H102" s="63"/>
      <c r="I102" s="63">
        <f t="shared" si="1"/>
        <v>0</v>
      </c>
    </row>
    <row r="103" spans="1:9" ht="25.5" hidden="1" x14ac:dyDescent="0.2">
      <c r="A103" s="150"/>
      <c r="B103" s="132" t="s">
        <v>160</v>
      </c>
      <c r="C103" s="132" t="s">
        <v>161</v>
      </c>
      <c r="D103" s="132" t="s">
        <v>405</v>
      </c>
      <c r="E103" s="132" t="s">
        <v>370</v>
      </c>
      <c r="F103" s="151" t="s">
        <v>371</v>
      </c>
      <c r="G103" s="131">
        <f>G104</f>
        <v>0</v>
      </c>
      <c r="H103" s="64"/>
      <c r="I103" s="63">
        <f t="shared" si="1"/>
        <v>0</v>
      </c>
    </row>
    <row r="104" spans="1:9" ht="38.25" hidden="1" x14ac:dyDescent="0.2">
      <c r="A104" s="150"/>
      <c r="B104" s="132" t="s">
        <v>160</v>
      </c>
      <c r="C104" s="132" t="s">
        <v>161</v>
      </c>
      <c r="D104" s="132" t="s">
        <v>405</v>
      </c>
      <c r="E104" s="132" t="s">
        <v>372</v>
      </c>
      <c r="F104" s="152" t="s">
        <v>373</v>
      </c>
      <c r="G104" s="131"/>
      <c r="H104" s="64"/>
      <c r="I104" s="63">
        <f t="shared" si="1"/>
        <v>0</v>
      </c>
    </row>
    <row r="105" spans="1:9" ht="51" hidden="1" x14ac:dyDescent="0.2">
      <c r="A105" s="150">
        <v>12</v>
      </c>
      <c r="B105" s="132" t="s">
        <v>160</v>
      </c>
      <c r="C105" s="132" t="s">
        <v>161</v>
      </c>
      <c r="D105" s="132" t="s">
        <v>293</v>
      </c>
      <c r="E105" s="132"/>
      <c r="F105" s="140" t="s">
        <v>407</v>
      </c>
      <c r="G105" s="131">
        <f>G106</f>
        <v>0</v>
      </c>
      <c r="H105" s="64"/>
      <c r="I105" s="63">
        <f t="shared" si="1"/>
        <v>0</v>
      </c>
    </row>
    <row r="106" spans="1:9" ht="25.5" hidden="1" x14ac:dyDescent="0.2">
      <c r="A106" s="150"/>
      <c r="B106" s="132" t="s">
        <v>160</v>
      </c>
      <c r="C106" s="132" t="s">
        <v>161</v>
      </c>
      <c r="D106" s="132" t="s">
        <v>293</v>
      </c>
      <c r="E106" s="132" t="s">
        <v>370</v>
      </c>
      <c r="F106" s="151" t="s">
        <v>371</v>
      </c>
      <c r="G106" s="131">
        <f>G107</f>
        <v>0</v>
      </c>
      <c r="H106" s="64"/>
      <c r="I106" s="63">
        <f t="shared" si="1"/>
        <v>0</v>
      </c>
    </row>
    <row r="107" spans="1:9" ht="38.25" hidden="1" x14ac:dyDescent="0.2">
      <c r="A107" s="150"/>
      <c r="B107" s="132" t="s">
        <v>160</v>
      </c>
      <c r="C107" s="132" t="s">
        <v>161</v>
      </c>
      <c r="D107" s="132" t="s">
        <v>293</v>
      </c>
      <c r="E107" s="132" t="s">
        <v>372</v>
      </c>
      <c r="F107" s="152" t="s">
        <v>373</v>
      </c>
      <c r="G107" s="131"/>
      <c r="H107" s="20">
        <f>H108</f>
        <v>0</v>
      </c>
      <c r="I107" s="63">
        <f t="shared" si="1"/>
        <v>0</v>
      </c>
    </row>
    <row r="108" spans="1:9" ht="25.5" hidden="1" x14ac:dyDescent="0.2">
      <c r="A108" s="157"/>
      <c r="B108" s="17" t="s">
        <v>160</v>
      </c>
      <c r="C108" s="17" t="s">
        <v>161</v>
      </c>
      <c r="D108" s="17" t="s">
        <v>408</v>
      </c>
      <c r="E108" s="17"/>
      <c r="F108" s="158" t="s">
        <v>409</v>
      </c>
      <c r="G108" s="20">
        <f>G109+G110</f>
        <v>0</v>
      </c>
      <c r="H108" s="63"/>
      <c r="I108" s="63">
        <f t="shared" si="1"/>
        <v>0</v>
      </c>
    </row>
    <row r="109" spans="1:9" hidden="1" x14ac:dyDescent="0.2">
      <c r="A109" s="157">
        <f>A85+1</f>
        <v>1</v>
      </c>
      <c r="B109" s="17" t="s">
        <v>181</v>
      </c>
      <c r="C109" s="17" t="s">
        <v>124</v>
      </c>
      <c r="D109" s="17" t="s">
        <v>408</v>
      </c>
      <c r="E109" s="17" t="s">
        <v>159</v>
      </c>
      <c r="F109" s="149" t="s">
        <v>136</v>
      </c>
      <c r="G109" s="20">
        <v>0</v>
      </c>
      <c r="H109" s="79">
        <v>0</v>
      </c>
      <c r="I109" s="63">
        <f t="shared" si="1"/>
        <v>0</v>
      </c>
    </row>
    <row r="110" spans="1:9" hidden="1" x14ac:dyDescent="0.2">
      <c r="A110" s="157"/>
      <c r="B110" s="17" t="s">
        <v>160</v>
      </c>
      <c r="C110" s="17" t="s">
        <v>161</v>
      </c>
      <c r="D110" s="17" t="s">
        <v>408</v>
      </c>
      <c r="E110" s="17" t="s">
        <v>242</v>
      </c>
      <c r="F110" s="149" t="s">
        <v>337</v>
      </c>
      <c r="G110" s="20">
        <f>G111</f>
        <v>0</v>
      </c>
      <c r="H110" s="20">
        <v>0</v>
      </c>
      <c r="I110" s="63">
        <f t="shared" si="1"/>
        <v>0</v>
      </c>
    </row>
    <row r="111" spans="1:9" ht="38.25" hidden="1" x14ac:dyDescent="0.2">
      <c r="A111" s="157">
        <f>A107+1</f>
        <v>1</v>
      </c>
      <c r="B111" s="17" t="s">
        <v>160</v>
      </c>
      <c r="C111" s="17" t="s">
        <v>161</v>
      </c>
      <c r="D111" s="17" t="s">
        <v>408</v>
      </c>
      <c r="E111" s="17" t="s">
        <v>241</v>
      </c>
      <c r="F111" s="149" t="s">
        <v>243</v>
      </c>
      <c r="G111" s="20"/>
      <c r="H111" s="63"/>
      <c r="I111" s="63">
        <f t="shared" si="1"/>
        <v>0</v>
      </c>
    </row>
    <row r="112" spans="1:9" ht="25.5" hidden="1" x14ac:dyDescent="0.2">
      <c r="A112" s="159" t="s">
        <v>212</v>
      </c>
      <c r="B112" s="138" t="s">
        <v>79</v>
      </c>
      <c r="C112" s="138" t="s">
        <v>76</v>
      </c>
      <c r="D112" s="138" t="s">
        <v>77</v>
      </c>
      <c r="E112" s="138" t="s">
        <v>78</v>
      </c>
      <c r="F112" s="137" t="s">
        <v>167</v>
      </c>
      <c r="G112" s="160" t="s">
        <v>354</v>
      </c>
      <c r="H112" s="203" t="s">
        <v>357</v>
      </c>
      <c r="I112" s="63" t="e">
        <f t="shared" ref="I112:I196" si="6">H112+G112</f>
        <v>#VALUE!</v>
      </c>
    </row>
    <row r="113" spans="1:9" hidden="1" x14ac:dyDescent="0.2">
      <c r="A113" s="161">
        <v>1</v>
      </c>
      <c r="B113" s="19" t="s">
        <v>128</v>
      </c>
      <c r="C113" s="19" t="s">
        <v>129</v>
      </c>
      <c r="D113" s="19" t="s">
        <v>130</v>
      </c>
      <c r="E113" s="19" t="s">
        <v>151</v>
      </c>
      <c r="F113" s="18">
        <v>6</v>
      </c>
      <c r="G113" s="18">
        <v>7</v>
      </c>
      <c r="H113" s="18">
        <v>8</v>
      </c>
      <c r="I113" s="63">
        <f t="shared" si="6"/>
        <v>15</v>
      </c>
    </row>
    <row r="114" spans="1:9" ht="40.5" x14ac:dyDescent="0.25">
      <c r="A114" s="157"/>
      <c r="B114" s="17" t="s">
        <v>160</v>
      </c>
      <c r="C114" s="17" t="s">
        <v>161</v>
      </c>
      <c r="D114" s="17" t="s">
        <v>410</v>
      </c>
      <c r="E114" s="162"/>
      <c r="F114" s="232" t="s">
        <v>411</v>
      </c>
      <c r="G114" s="21">
        <f>G115+G118+G121</f>
        <v>15582262.73</v>
      </c>
      <c r="H114" s="21">
        <f>H115+H118+H121</f>
        <v>-9200292.0199999996</v>
      </c>
      <c r="I114" s="62">
        <f t="shared" si="6"/>
        <v>6381970.7100000009</v>
      </c>
    </row>
    <row r="115" spans="1:9" ht="25.5" x14ac:dyDescent="0.2">
      <c r="A115" s="157"/>
      <c r="B115" s="17" t="s">
        <v>160</v>
      </c>
      <c r="C115" s="17" t="s">
        <v>161</v>
      </c>
      <c r="D115" s="17" t="s">
        <v>578</v>
      </c>
      <c r="E115" s="162"/>
      <c r="F115" s="139" t="s">
        <v>546</v>
      </c>
      <c r="G115" s="20">
        <f>G116</f>
        <v>5000000</v>
      </c>
      <c r="H115" s="20">
        <f>H116</f>
        <v>0</v>
      </c>
      <c r="I115" s="63">
        <f t="shared" si="6"/>
        <v>5000000</v>
      </c>
    </row>
    <row r="116" spans="1:9" ht="25.5" x14ac:dyDescent="0.2">
      <c r="A116" s="157"/>
      <c r="B116" s="17" t="s">
        <v>160</v>
      </c>
      <c r="C116" s="17" t="s">
        <v>161</v>
      </c>
      <c r="D116" s="17" t="s">
        <v>578</v>
      </c>
      <c r="E116" s="17" t="s">
        <v>370</v>
      </c>
      <c r="F116" s="22" t="s">
        <v>379</v>
      </c>
      <c r="G116" s="20">
        <f>G117</f>
        <v>5000000</v>
      </c>
      <c r="H116" s="20">
        <f>H117</f>
        <v>0</v>
      </c>
      <c r="I116" s="63">
        <f t="shared" si="6"/>
        <v>5000000</v>
      </c>
    </row>
    <row r="117" spans="1:9" ht="38.25" x14ac:dyDescent="0.2">
      <c r="A117" s="157"/>
      <c r="B117" s="17" t="s">
        <v>160</v>
      </c>
      <c r="C117" s="17" t="s">
        <v>161</v>
      </c>
      <c r="D117" s="17" t="s">
        <v>578</v>
      </c>
      <c r="E117" s="17" t="s">
        <v>372</v>
      </c>
      <c r="F117" s="148" t="s">
        <v>373</v>
      </c>
      <c r="G117" s="20">
        <v>5000000</v>
      </c>
      <c r="H117" s="20">
        <v>0</v>
      </c>
      <c r="I117" s="63">
        <f t="shared" si="6"/>
        <v>5000000</v>
      </c>
    </row>
    <row r="118" spans="1:9" x14ac:dyDescent="0.2">
      <c r="A118" s="157"/>
      <c r="B118" s="17" t="s">
        <v>160</v>
      </c>
      <c r="C118" s="17" t="s">
        <v>161</v>
      </c>
      <c r="D118" s="17" t="s">
        <v>294</v>
      </c>
      <c r="E118" s="162"/>
      <c r="F118" s="234" t="s">
        <v>412</v>
      </c>
      <c r="G118" s="20">
        <f>G119</f>
        <v>9508655</v>
      </c>
      <c r="H118" s="20">
        <f>H119</f>
        <v>-9200292.0199999996</v>
      </c>
      <c r="I118" s="63">
        <f t="shared" si="6"/>
        <v>308362.98000000045</v>
      </c>
    </row>
    <row r="119" spans="1:9" ht="25.5" x14ac:dyDescent="0.2">
      <c r="A119" s="144"/>
      <c r="B119" s="17" t="s">
        <v>160</v>
      </c>
      <c r="C119" s="17" t="s">
        <v>161</v>
      </c>
      <c r="D119" s="17" t="s">
        <v>294</v>
      </c>
      <c r="E119" s="17" t="s">
        <v>370</v>
      </c>
      <c r="F119" s="22" t="s">
        <v>379</v>
      </c>
      <c r="G119" s="20">
        <f>G120</f>
        <v>9508655</v>
      </c>
      <c r="H119" s="20">
        <f>H120</f>
        <v>-9200292.0199999996</v>
      </c>
      <c r="I119" s="63">
        <f t="shared" si="6"/>
        <v>308362.98000000045</v>
      </c>
    </row>
    <row r="120" spans="1:9" ht="38.25" x14ac:dyDescent="0.2">
      <c r="A120" s="157"/>
      <c r="B120" s="17" t="s">
        <v>160</v>
      </c>
      <c r="C120" s="17" t="s">
        <v>161</v>
      </c>
      <c r="D120" s="17" t="s">
        <v>294</v>
      </c>
      <c r="E120" s="17" t="s">
        <v>372</v>
      </c>
      <c r="F120" s="148" t="s">
        <v>373</v>
      </c>
      <c r="G120" s="20">
        <v>9508655</v>
      </c>
      <c r="H120" s="63">
        <v>-9200292.0199999996</v>
      </c>
      <c r="I120" s="63">
        <f t="shared" si="6"/>
        <v>308362.98000000045</v>
      </c>
    </row>
    <row r="121" spans="1:9" ht="25.5" x14ac:dyDescent="0.2">
      <c r="A121" s="163"/>
      <c r="B121" s="132" t="s">
        <v>160</v>
      </c>
      <c r="C121" s="132" t="s">
        <v>161</v>
      </c>
      <c r="D121" s="132" t="s">
        <v>363</v>
      </c>
      <c r="E121" s="132"/>
      <c r="F121" s="235" t="s">
        <v>364</v>
      </c>
      <c r="G121" s="131">
        <f>G122</f>
        <v>1073607.73</v>
      </c>
      <c r="H121" s="131">
        <f>H122</f>
        <v>0</v>
      </c>
      <c r="I121" s="63">
        <f t="shared" si="6"/>
        <v>1073607.73</v>
      </c>
    </row>
    <row r="122" spans="1:9" ht="25.5" x14ac:dyDescent="0.2">
      <c r="A122" s="163"/>
      <c r="B122" s="132" t="s">
        <v>160</v>
      </c>
      <c r="C122" s="132" t="s">
        <v>161</v>
      </c>
      <c r="D122" s="132" t="s">
        <v>363</v>
      </c>
      <c r="E122" s="132" t="s">
        <v>370</v>
      </c>
      <c r="F122" s="140" t="s">
        <v>379</v>
      </c>
      <c r="G122" s="131">
        <f>G123</f>
        <v>1073607.73</v>
      </c>
      <c r="H122" s="131">
        <f>H123</f>
        <v>0</v>
      </c>
      <c r="I122" s="63">
        <f t="shared" si="6"/>
        <v>1073607.73</v>
      </c>
    </row>
    <row r="123" spans="1:9" ht="38.25" x14ac:dyDescent="0.2">
      <c r="A123" s="163"/>
      <c r="B123" s="132" t="s">
        <v>160</v>
      </c>
      <c r="C123" s="132" t="s">
        <v>161</v>
      </c>
      <c r="D123" s="132" t="s">
        <v>363</v>
      </c>
      <c r="E123" s="132" t="s">
        <v>372</v>
      </c>
      <c r="F123" s="151" t="s">
        <v>373</v>
      </c>
      <c r="G123" s="131">
        <v>1073607.73</v>
      </c>
      <c r="H123" s="20">
        <v>0</v>
      </c>
      <c r="I123" s="63">
        <f t="shared" si="6"/>
        <v>1073607.73</v>
      </c>
    </row>
    <row r="124" spans="1:9" ht="25.5" x14ac:dyDescent="0.2">
      <c r="A124" s="163"/>
      <c r="B124" s="132" t="s">
        <v>160</v>
      </c>
      <c r="C124" s="132" t="s">
        <v>161</v>
      </c>
      <c r="D124" s="132" t="s">
        <v>594</v>
      </c>
      <c r="E124" s="132"/>
      <c r="F124" s="140" t="s">
        <v>579</v>
      </c>
      <c r="G124" s="131">
        <f t="shared" ref="G124:I125" si="7">G125</f>
        <v>655184.05000000005</v>
      </c>
      <c r="H124" s="20">
        <f t="shared" si="7"/>
        <v>0</v>
      </c>
      <c r="I124" s="63">
        <f t="shared" si="7"/>
        <v>655184.05000000005</v>
      </c>
    </row>
    <row r="125" spans="1:9" ht="38.25" x14ac:dyDescent="0.2">
      <c r="A125" s="163"/>
      <c r="B125" s="132" t="s">
        <v>160</v>
      </c>
      <c r="C125" s="132" t="s">
        <v>161</v>
      </c>
      <c r="D125" s="132" t="s">
        <v>594</v>
      </c>
      <c r="E125" s="132" t="s">
        <v>370</v>
      </c>
      <c r="F125" s="140" t="s">
        <v>580</v>
      </c>
      <c r="G125" s="131">
        <f t="shared" si="7"/>
        <v>655184.05000000005</v>
      </c>
      <c r="H125" s="20">
        <f t="shared" si="7"/>
        <v>0</v>
      </c>
      <c r="I125" s="63">
        <f t="shared" si="7"/>
        <v>655184.05000000005</v>
      </c>
    </row>
    <row r="126" spans="1:9" x14ac:dyDescent="0.2">
      <c r="A126" s="163"/>
      <c r="B126" s="132" t="s">
        <v>160</v>
      </c>
      <c r="C126" s="132" t="s">
        <v>161</v>
      </c>
      <c r="D126" s="132" t="s">
        <v>594</v>
      </c>
      <c r="E126" s="132" t="s">
        <v>372</v>
      </c>
      <c r="F126" s="151" t="s">
        <v>585</v>
      </c>
      <c r="G126" s="131">
        <v>655184.05000000005</v>
      </c>
      <c r="H126" s="20">
        <v>0</v>
      </c>
      <c r="I126" s="63">
        <f t="shared" si="6"/>
        <v>655184.05000000005</v>
      </c>
    </row>
    <row r="127" spans="1:9" ht="25.5" x14ac:dyDescent="0.2">
      <c r="A127" s="163"/>
      <c r="B127" s="132" t="s">
        <v>160</v>
      </c>
      <c r="C127" s="132" t="s">
        <v>161</v>
      </c>
      <c r="D127" s="132" t="s">
        <v>547</v>
      </c>
      <c r="E127" s="132"/>
      <c r="F127" s="156" t="s">
        <v>549</v>
      </c>
      <c r="G127" s="131">
        <f>G128</f>
        <v>2423900</v>
      </c>
      <c r="H127" s="20">
        <f>H128</f>
        <v>-2423900</v>
      </c>
      <c r="I127" s="63">
        <f t="shared" si="6"/>
        <v>0</v>
      </c>
    </row>
    <row r="128" spans="1:9" ht="25.5" x14ac:dyDescent="0.2">
      <c r="A128" s="163"/>
      <c r="B128" s="132" t="s">
        <v>160</v>
      </c>
      <c r="C128" s="132" t="s">
        <v>161</v>
      </c>
      <c r="D128" s="132" t="s">
        <v>547</v>
      </c>
      <c r="E128" s="132" t="s">
        <v>370</v>
      </c>
      <c r="F128" s="140" t="s">
        <v>379</v>
      </c>
      <c r="G128" s="131">
        <f>G129</f>
        <v>2423900</v>
      </c>
      <c r="H128" s="20">
        <f>H129</f>
        <v>-2423900</v>
      </c>
      <c r="I128" s="63">
        <f t="shared" si="6"/>
        <v>0</v>
      </c>
    </row>
    <row r="129" spans="1:9" ht="38.25" x14ac:dyDescent="0.2">
      <c r="A129" s="163"/>
      <c r="B129" s="132" t="s">
        <v>160</v>
      </c>
      <c r="C129" s="132" t="s">
        <v>161</v>
      </c>
      <c r="D129" s="132" t="s">
        <v>547</v>
      </c>
      <c r="E129" s="132" t="s">
        <v>372</v>
      </c>
      <c r="F129" s="151" t="s">
        <v>373</v>
      </c>
      <c r="G129" s="131">
        <v>2423900</v>
      </c>
      <c r="H129" s="20">
        <v>-2423900</v>
      </c>
      <c r="I129" s="63">
        <f t="shared" si="6"/>
        <v>0</v>
      </c>
    </row>
    <row r="130" spans="1:9" ht="25.5" x14ac:dyDescent="0.2">
      <c r="A130" s="163"/>
      <c r="B130" s="132" t="s">
        <v>160</v>
      </c>
      <c r="C130" s="132" t="s">
        <v>161</v>
      </c>
      <c r="D130" s="132" t="s">
        <v>548</v>
      </c>
      <c r="E130" s="132"/>
      <c r="F130" s="156" t="s">
        <v>550</v>
      </c>
      <c r="G130" s="131">
        <f>G131</f>
        <v>14109613</v>
      </c>
      <c r="H130" s="131">
        <f>H131</f>
        <v>-14109613</v>
      </c>
      <c r="I130" s="63">
        <f t="shared" si="6"/>
        <v>0</v>
      </c>
    </row>
    <row r="131" spans="1:9" ht="25.5" x14ac:dyDescent="0.2">
      <c r="A131" s="163"/>
      <c r="B131" s="132" t="s">
        <v>160</v>
      </c>
      <c r="C131" s="132" t="s">
        <v>161</v>
      </c>
      <c r="D131" s="132" t="s">
        <v>548</v>
      </c>
      <c r="E131" s="132" t="s">
        <v>370</v>
      </c>
      <c r="F131" s="140" t="s">
        <v>379</v>
      </c>
      <c r="G131" s="131">
        <f>G132</f>
        <v>14109613</v>
      </c>
      <c r="H131" s="131">
        <f>H132</f>
        <v>-14109613</v>
      </c>
      <c r="I131" s="63">
        <f t="shared" si="6"/>
        <v>0</v>
      </c>
    </row>
    <row r="132" spans="1:9" ht="38.25" x14ac:dyDescent="0.2">
      <c r="A132" s="163"/>
      <c r="B132" s="132" t="s">
        <v>160</v>
      </c>
      <c r="C132" s="132" t="s">
        <v>161</v>
      </c>
      <c r="D132" s="132" t="s">
        <v>548</v>
      </c>
      <c r="E132" s="132" t="s">
        <v>372</v>
      </c>
      <c r="F132" s="151" t="s">
        <v>373</v>
      </c>
      <c r="G132" s="131">
        <v>14109613</v>
      </c>
      <c r="H132" s="20">
        <v>-14109613</v>
      </c>
      <c r="I132" s="63">
        <f t="shared" si="6"/>
        <v>0</v>
      </c>
    </row>
    <row r="133" spans="1:9" x14ac:dyDescent="0.2">
      <c r="A133" s="144"/>
      <c r="B133" s="17" t="s">
        <v>93</v>
      </c>
      <c r="C133" s="17" t="s">
        <v>85</v>
      </c>
      <c r="D133" s="17"/>
      <c r="E133" s="17"/>
      <c r="F133" s="145" t="s">
        <v>152</v>
      </c>
      <c r="G133" s="21">
        <f>G134+G136</f>
        <v>100000</v>
      </c>
      <c r="H133" s="21">
        <f>H134+H136</f>
        <v>-52000</v>
      </c>
      <c r="I133" s="21">
        <f>I134+I136</f>
        <v>48000</v>
      </c>
    </row>
    <row r="134" spans="1:9" ht="25.5" hidden="1" x14ac:dyDescent="0.2">
      <c r="A134" s="144"/>
      <c r="B134" s="17" t="s">
        <v>413</v>
      </c>
      <c r="C134" s="17" t="s">
        <v>85</v>
      </c>
      <c r="D134" s="17" t="s">
        <v>414</v>
      </c>
      <c r="E134" s="17"/>
      <c r="F134" s="164" t="s">
        <v>415</v>
      </c>
      <c r="G134" s="21">
        <f>G135</f>
        <v>0</v>
      </c>
      <c r="H134" s="20">
        <f>H135</f>
        <v>0</v>
      </c>
      <c r="I134" s="63">
        <f t="shared" si="6"/>
        <v>0</v>
      </c>
    </row>
    <row r="135" spans="1:9" ht="26.25" hidden="1" x14ac:dyDescent="0.25">
      <c r="A135" s="144" t="s">
        <v>85</v>
      </c>
      <c r="B135" s="17" t="s">
        <v>179</v>
      </c>
      <c r="C135" s="17" t="s">
        <v>85</v>
      </c>
      <c r="D135" s="17" t="s">
        <v>414</v>
      </c>
      <c r="E135" s="17" t="s">
        <v>81</v>
      </c>
      <c r="F135" s="165" t="s">
        <v>416</v>
      </c>
      <c r="G135" s="21">
        <v>0</v>
      </c>
      <c r="H135" s="63">
        <v>0</v>
      </c>
      <c r="I135" s="63">
        <f t="shared" si="6"/>
        <v>0</v>
      </c>
    </row>
    <row r="136" spans="1:9" ht="13.5" x14ac:dyDescent="0.25">
      <c r="A136" s="144"/>
      <c r="B136" s="17" t="s">
        <v>93</v>
      </c>
      <c r="C136" s="17" t="s">
        <v>85</v>
      </c>
      <c r="D136" s="82" t="s">
        <v>417</v>
      </c>
      <c r="E136" s="82"/>
      <c r="F136" s="232" t="s">
        <v>418</v>
      </c>
      <c r="G136" s="21">
        <f t="shared" ref="G136:H138" si="8">G137</f>
        <v>100000</v>
      </c>
      <c r="H136" s="21">
        <f t="shared" si="8"/>
        <v>-52000</v>
      </c>
      <c r="I136" s="62">
        <f t="shared" si="6"/>
        <v>48000</v>
      </c>
    </row>
    <row r="137" spans="1:9" ht="25.5" x14ac:dyDescent="0.2">
      <c r="A137" s="144"/>
      <c r="B137" s="17" t="s">
        <v>179</v>
      </c>
      <c r="C137" s="17" t="s">
        <v>85</v>
      </c>
      <c r="D137" s="82" t="s">
        <v>295</v>
      </c>
      <c r="E137" s="82"/>
      <c r="F137" s="139" t="s">
        <v>365</v>
      </c>
      <c r="G137" s="20">
        <f t="shared" si="8"/>
        <v>100000</v>
      </c>
      <c r="H137" s="20">
        <f t="shared" si="8"/>
        <v>-52000</v>
      </c>
      <c r="I137" s="63">
        <f t="shared" si="6"/>
        <v>48000</v>
      </c>
    </row>
    <row r="138" spans="1:9" ht="25.5" x14ac:dyDescent="0.2">
      <c r="A138" s="144"/>
      <c r="B138" s="17" t="s">
        <v>179</v>
      </c>
      <c r="C138" s="17" t="s">
        <v>85</v>
      </c>
      <c r="D138" s="82" t="s">
        <v>295</v>
      </c>
      <c r="E138" s="17" t="s">
        <v>370</v>
      </c>
      <c r="F138" s="22" t="s">
        <v>379</v>
      </c>
      <c r="G138" s="20">
        <f t="shared" si="8"/>
        <v>100000</v>
      </c>
      <c r="H138" s="20">
        <f t="shared" si="8"/>
        <v>-52000</v>
      </c>
      <c r="I138" s="63">
        <f t="shared" si="6"/>
        <v>48000</v>
      </c>
    </row>
    <row r="139" spans="1:9" ht="38.25" x14ac:dyDescent="0.2">
      <c r="A139" s="144"/>
      <c r="B139" s="17" t="s">
        <v>179</v>
      </c>
      <c r="C139" s="17" t="s">
        <v>85</v>
      </c>
      <c r="D139" s="82" t="s">
        <v>295</v>
      </c>
      <c r="E139" s="82" t="s">
        <v>372</v>
      </c>
      <c r="F139" s="148" t="s">
        <v>373</v>
      </c>
      <c r="G139" s="20">
        <v>100000</v>
      </c>
      <c r="H139" s="63">
        <v>-52000</v>
      </c>
      <c r="I139" s="63">
        <f t="shared" si="6"/>
        <v>48000</v>
      </c>
    </row>
    <row r="140" spans="1:9" s="83" customFormat="1" x14ac:dyDescent="0.2">
      <c r="A140" s="166"/>
      <c r="B140" s="244" t="s">
        <v>181</v>
      </c>
      <c r="C140" s="244"/>
      <c r="D140" s="244"/>
      <c r="E140" s="244"/>
      <c r="F140" s="142" t="s">
        <v>131</v>
      </c>
      <c r="G140" s="143">
        <f>G141+G166+G207</f>
        <v>38532856.799999997</v>
      </c>
      <c r="H140" s="143">
        <f>H141+H166+H207</f>
        <v>2646528.8200000003</v>
      </c>
      <c r="I140" s="197">
        <f t="shared" si="6"/>
        <v>41179385.619999997</v>
      </c>
    </row>
    <row r="141" spans="1:9" x14ac:dyDescent="0.2">
      <c r="A141" s="157"/>
      <c r="B141" s="17" t="s">
        <v>94</v>
      </c>
      <c r="C141" s="17" t="s">
        <v>123</v>
      </c>
      <c r="D141" s="17"/>
      <c r="E141" s="17"/>
      <c r="F141" s="145" t="s">
        <v>132</v>
      </c>
      <c r="G141" s="21">
        <f>G146+G154</f>
        <v>1593750.92</v>
      </c>
      <c r="H141" s="21">
        <f>H146+H154</f>
        <v>-208446.12000000002</v>
      </c>
      <c r="I141" s="62">
        <f>H141+G141</f>
        <v>1385304.7999999998</v>
      </c>
    </row>
    <row r="142" spans="1:9" hidden="1" x14ac:dyDescent="0.2">
      <c r="A142" s="157"/>
      <c r="B142" s="17" t="s">
        <v>97</v>
      </c>
      <c r="C142" s="17" t="s">
        <v>123</v>
      </c>
      <c r="D142" s="17" t="s">
        <v>229</v>
      </c>
      <c r="E142" s="17"/>
      <c r="F142" s="164" t="s">
        <v>230</v>
      </c>
      <c r="G142" s="21">
        <f>G143</f>
        <v>0</v>
      </c>
      <c r="H142" s="63">
        <v>0</v>
      </c>
      <c r="I142" s="63">
        <f t="shared" si="6"/>
        <v>0</v>
      </c>
    </row>
    <row r="143" spans="1:9" ht="25.5" hidden="1" x14ac:dyDescent="0.2">
      <c r="A143" s="157"/>
      <c r="B143" s="17" t="s">
        <v>97</v>
      </c>
      <c r="C143" s="17" t="s">
        <v>123</v>
      </c>
      <c r="D143" s="17" t="s">
        <v>229</v>
      </c>
      <c r="E143" s="17" t="s">
        <v>81</v>
      </c>
      <c r="F143" s="165" t="s">
        <v>143</v>
      </c>
      <c r="G143" s="21">
        <v>0</v>
      </c>
      <c r="H143" s="20"/>
      <c r="I143" s="63">
        <f t="shared" si="6"/>
        <v>0</v>
      </c>
    </row>
    <row r="144" spans="1:9" ht="63.75" hidden="1" x14ac:dyDescent="0.2">
      <c r="A144" s="157"/>
      <c r="B144" s="17" t="s">
        <v>98</v>
      </c>
      <c r="C144" s="17" t="s">
        <v>123</v>
      </c>
      <c r="D144" s="17" t="s">
        <v>100</v>
      </c>
      <c r="E144" s="17"/>
      <c r="F144" s="164" t="s">
        <v>419</v>
      </c>
      <c r="G144" s="21">
        <f>G145</f>
        <v>0</v>
      </c>
      <c r="H144" s="20"/>
      <c r="I144" s="63">
        <f t="shared" si="6"/>
        <v>0</v>
      </c>
    </row>
    <row r="145" spans="1:9" ht="25.5" hidden="1" x14ac:dyDescent="0.2">
      <c r="A145" s="157">
        <f>A139+1</f>
        <v>1</v>
      </c>
      <c r="B145" s="17" t="s">
        <v>94</v>
      </c>
      <c r="C145" s="17" t="s">
        <v>123</v>
      </c>
      <c r="D145" s="17" t="s">
        <v>100</v>
      </c>
      <c r="E145" s="17" t="s">
        <v>30</v>
      </c>
      <c r="F145" s="165" t="s">
        <v>143</v>
      </c>
      <c r="G145" s="21">
        <v>0</v>
      </c>
      <c r="H145" s="63"/>
      <c r="I145" s="63">
        <f t="shared" si="6"/>
        <v>0</v>
      </c>
    </row>
    <row r="146" spans="1:9" ht="54" x14ac:dyDescent="0.25">
      <c r="A146" s="157"/>
      <c r="B146" s="17" t="s">
        <v>142</v>
      </c>
      <c r="C146" s="17" t="s">
        <v>123</v>
      </c>
      <c r="D146" s="82" t="s">
        <v>420</v>
      </c>
      <c r="E146" s="17"/>
      <c r="F146" s="232" t="s">
        <v>421</v>
      </c>
      <c r="G146" s="20">
        <f>G147</f>
        <v>1593750.92</v>
      </c>
      <c r="H146" s="20">
        <f>H147</f>
        <v>-208446.12000000002</v>
      </c>
      <c r="I146" s="63">
        <f t="shared" si="6"/>
        <v>1385304.7999999998</v>
      </c>
    </row>
    <row r="147" spans="1:9" x14ac:dyDescent="0.2">
      <c r="A147" s="157">
        <v>15</v>
      </c>
      <c r="B147" s="17" t="s">
        <v>142</v>
      </c>
      <c r="C147" s="17" t="s">
        <v>123</v>
      </c>
      <c r="D147" s="82" t="s">
        <v>296</v>
      </c>
      <c r="E147" s="82"/>
      <c r="F147" s="139" t="s">
        <v>568</v>
      </c>
      <c r="G147" s="20">
        <f>G148+G150</f>
        <v>1593750.92</v>
      </c>
      <c r="H147" s="20">
        <f>H148+H150</f>
        <v>-208446.12000000002</v>
      </c>
      <c r="I147" s="63">
        <f>H147+G147</f>
        <v>1385304.7999999998</v>
      </c>
    </row>
    <row r="148" spans="1:9" ht="25.5" x14ac:dyDescent="0.2">
      <c r="A148" s="157"/>
      <c r="B148" s="17" t="s">
        <v>142</v>
      </c>
      <c r="C148" s="17" t="s">
        <v>123</v>
      </c>
      <c r="D148" s="82" t="s">
        <v>296</v>
      </c>
      <c r="E148" s="82" t="s">
        <v>370</v>
      </c>
      <c r="F148" s="22" t="s">
        <v>379</v>
      </c>
      <c r="G148" s="20">
        <f>G149</f>
        <v>1210314.71</v>
      </c>
      <c r="H148" s="20">
        <f>H149</f>
        <v>-319878.15000000002</v>
      </c>
      <c r="I148" s="63">
        <f t="shared" si="6"/>
        <v>890436.55999999994</v>
      </c>
    </row>
    <row r="149" spans="1:9" ht="38.25" x14ac:dyDescent="0.2">
      <c r="A149" s="157"/>
      <c r="B149" s="17" t="s">
        <v>142</v>
      </c>
      <c r="C149" s="17" t="s">
        <v>123</v>
      </c>
      <c r="D149" s="82" t="s">
        <v>296</v>
      </c>
      <c r="E149" s="82" t="s">
        <v>372</v>
      </c>
      <c r="F149" s="148" t="s">
        <v>373</v>
      </c>
      <c r="G149" s="20">
        <v>1210314.71</v>
      </c>
      <c r="H149" s="20">
        <v>-319878.15000000002</v>
      </c>
      <c r="I149" s="63">
        <f t="shared" si="6"/>
        <v>890436.55999999994</v>
      </c>
    </row>
    <row r="150" spans="1:9" x14ac:dyDescent="0.2">
      <c r="A150" s="157"/>
      <c r="B150" s="17" t="s">
        <v>142</v>
      </c>
      <c r="C150" s="17" t="s">
        <v>123</v>
      </c>
      <c r="D150" s="82" t="s">
        <v>296</v>
      </c>
      <c r="E150" s="82" t="s">
        <v>242</v>
      </c>
      <c r="F150" s="22" t="s">
        <v>337</v>
      </c>
      <c r="G150" s="20">
        <f>G151</f>
        <v>383436.21</v>
      </c>
      <c r="H150" s="20">
        <f>H151</f>
        <v>111432.03</v>
      </c>
      <c r="I150" s="63">
        <f>H150+G150</f>
        <v>494868.24</v>
      </c>
    </row>
    <row r="151" spans="1:9" ht="38.25" x14ac:dyDescent="0.2">
      <c r="A151" s="157"/>
      <c r="B151" s="17" t="s">
        <v>142</v>
      </c>
      <c r="C151" s="17" t="s">
        <v>123</v>
      </c>
      <c r="D151" s="82" t="s">
        <v>296</v>
      </c>
      <c r="E151" s="82" t="s">
        <v>241</v>
      </c>
      <c r="F151" s="148" t="s">
        <v>336</v>
      </c>
      <c r="G151" s="20">
        <v>383436.21</v>
      </c>
      <c r="H151" s="20">
        <v>111432.03</v>
      </c>
      <c r="I151" s="63">
        <f>G151+H151</f>
        <v>494868.24</v>
      </c>
    </row>
    <row r="152" spans="1:9" ht="38.25" hidden="1" x14ac:dyDescent="0.2">
      <c r="A152" s="157"/>
      <c r="B152" s="17" t="s">
        <v>98</v>
      </c>
      <c r="C152" s="17" t="s">
        <v>123</v>
      </c>
      <c r="D152" s="82" t="s">
        <v>101</v>
      </c>
      <c r="E152" s="82"/>
      <c r="F152" s="148" t="s">
        <v>220</v>
      </c>
      <c r="G152" s="20">
        <f>G153</f>
        <v>0</v>
      </c>
      <c r="H152" s="63"/>
      <c r="I152" s="63">
        <f t="shared" si="6"/>
        <v>0</v>
      </c>
    </row>
    <row r="153" spans="1:9" ht="25.5" hidden="1" x14ac:dyDescent="0.2">
      <c r="A153" s="157">
        <f>A149+1</f>
        <v>1</v>
      </c>
      <c r="B153" s="17" t="s">
        <v>94</v>
      </c>
      <c r="C153" s="17" t="s">
        <v>123</v>
      </c>
      <c r="D153" s="82" t="s">
        <v>101</v>
      </c>
      <c r="E153" s="82" t="s">
        <v>30</v>
      </c>
      <c r="F153" s="149" t="s">
        <v>143</v>
      </c>
      <c r="G153" s="20">
        <v>0</v>
      </c>
      <c r="H153" s="131">
        <f>H154</f>
        <v>0</v>
      </c>
      <c r="I153" s="63">
        <f t="shared" si="6"/>
        <v>0</v>
      </c>
    </row>
    <row r="154" spans="1:9" ht="63.75" hidden="1" x14ac:dyDescent="0.2">
      <c r="A154" s="157"/>
      <c r="B154" s="17" t="s">
        <v>98</v>
      </c>
      <c r="C154" s="17" t="s">
        <v>123</v>
      </c>
      <c r="D154" s="82" t="s">
        <v>422</v>
      </c>
      <c r="E154" s="82"/>
      <c r="F154" s="139" t="s">
        <v>423</v>
      </c>
      <c r="G154" s="20">
        <f>G156</f>
        <v>0</v>
      </c>
      <c r="H154" s="63"/>
      <c r="I154" s="63">
        <f t="shared" si="6"/>
        <v>0</v>
      </c>
    </row>
    <row r="155" spans="1:9" ht="38.25" hidden="1" x14ac:dyDescent="0.2">
      <c r="A155" s="157">
        <v>16</v>
      </c>
      <c r="B155" s="17" t="s">
        <v>94</v>
      </c>
      <c r="C155" s="17" t="s">
        <v>123</v>
      </c>
      <c r="D155" s="82" t="s">
        <v>297</v>
      </c>
      <c r="E155" s="82"/>
      <c r="F155" s="22" t="s">
        <v>310</v>
      </c>
      <c r="G155" s="20"/>
      <c r="H155" s="79">
        <v>0</v>
      </c>
      <c r="I155" s="63">
        <f t="shared" si="6"/>
        <v>0</v>
      </c>
    </row>
    <row r="156" spans="1:9" hidden="1" x14ac:dyDescent="0.2">
      <c r="A156" s="157"/>
      <c r="B156" s="17" t="s">
        <v>94</v>
      </c>
      <c r="C156" s="17" t="s">
        <v>123</v>
      </c>
      <c r="D156" s="82" t="s">
        <v>297</v>
      </c>
      <c r="E156" s="82" t="s">
        <v>242</v>
      </c>
      <c r="F156" s="148" t="s">
        <v>337</v>
      </c>
      <c r="G156" s="20">
        <f>G157</f>
        <v>0</v>
      </c>
      <c r="H156" s="79">
        <f>H157+H158</f>
        <v>0</v>
      </c>
      <c r="I156" s="63">
        <f t="shared" si="6"/>
        <v>0</v>
      </c>
    </row>
    <row r="157" spans="1:9" ht="38.25" hidden="1" x14ac:dyDescent="0.2">
      <c r="A157" s="157"/>
      <c r="B157" s="17" t="s">
        <v>94</v>
      </c>
      <c r="C157" s="17" t="s">
        <v>123</v>
      </c>
      <c r="D157" s="82" t="s">
        <v>297</v>
      </c>
      <c r="E157" s="82" t="s">
        <v>241</v>
      </c>
      <c r="F157" s="149" t="s">
        <v>243</v>
      </c>
      <c r="G157" s="20"/>
      <c r="H157" s="78"/>
      <c r="I157" s="63">
        <f t="shared" si="6"/>
        <v>0</v>
      </c>
    </row>
    <row r="158" spans="1:9" ht="38.25" hidden="1" x14ac:dyDescent="0.2">
      <c r="A158" s="157"/>
      <c r="B158" s="17" t="s">
        <v>94</v>
      </c>
      <c r="C158" s="17" t="s">
        <v>123</v>
      </c>
      <c r="D158" s="17" t="s">
        <v>95</v>
      </c>
      <c r="E158" s="17"/>
      <c r="F158" s="148" t="s">
        <v>182</v>
      </c>
      <c r="G158" s="20">
        <f>G159</f>
        <v>0</v>
      </c>
      <c r="H158" s="78"/>
      <c r="I158" s="63">
        <f t="shared" si="6"/>
        <v>0</v>
      </c>
    </row>
    <row r="159" spans="1:9" hidden="1" x14ac:dyDescent="0.2">
      <c r="A159" s="157">
        <v>16</v>
      </c>
      <c r="B159" s="17" t="s">
        <v>181</v>
      </c>
      <c r="C159" s="17" t="s">
        <v>123</v>
      </c>
      <c r="D159" s="17" t="s">
        <v>95</v>
      </c>
      <c r="E159" s="17" t="s">
        <v>96</v>
      </c>
      <c r="F159" s="149" t="s">
        <v>144</v>
      </c>
      <c r="G159" s="20">
        <v>0</v>
      </c>
      <c r="H159" s="79">
        <f>H160+H161</f>
        <v>0</v>
      </c>
      <c r="I159" s="63">
        <f t="shared" si="6"/>
        <v>0</v>
      </c>
    </row>
    <row r="160" spans="1:9" s="134" customFormat="1" ht="38.25" hidden="1" x14ac:dyDescent="0.2">
      <c r="A160" s="157"/>
      <c r="B160" s="17" t="s">
        <v>97</v>
      </c>
      <c r="C160" s="17" t="s">
        <v>123</v>
      </c>
      <c r="D160" s="17" t="s">
        <v>224</v>
      </c>
      <c r="E160" s="17"/>
      <c r="F160" s="148" t="s">
        <v>225</v>
      </c>
      <c r="G160" s="20">
        <f>G161</f>
        <v>0</v>
      </c>
      <c r="H160" s="133"/>
      <c r="I160" s="63">
        <f t="shared" si="6"/>
        <v>0</v>
      </c>
    </row>
    <row r="161" spans="1:17" s="134" customFormat="1" ht="25.5" hidden="1" x14ac:dyDescent="0.2">
      <c r="A161" s="157">
        <v>17</v>
      </c>
      <c r="B161" s="17" t="s">
        <v>99</v>
      </c>
      <c r="C161" s="17" t="s">
        <v>123</v>
      </c>
      <c r="D161" s="17" t="s">
        <v>224</v>
      </c>
      <c r="E161" s="17" t="s">
        <v>96</v>
      </c>
      <c r="F161" s="149" t="s">
        <v>222</v>
      </c>
      <c r="G161" s="20">
        <v>0</v>
      </c>
      <c r="H161" s="133">
        <v>0</v>
      </c>
      <c r="I161" s="63">
        <f t="shared" si="6"/>
        <v>0</v>
      </c>
    </row>
    <row r="162" spans="1:17" ht="51" hidden="1" x14ac:dyDescent="0.2">
      <c r="A162" s="157"/>
      <c r="B162" s="17" t="s">
        <v>97</v>
      </c>
      <c r="C162" s="17" t="s">
        <v>123</v>
      </c>
      <c r="D162" s="17" t="s">
        <v>100</v>
      </c>
      <c r="E162" s="17"/>
      <c r="F162" s="148" t="s">
        <v>57</v>
      </c>
      <c r="G162" s="20">
        <v>0</v>
      </c>
      <c r="H162" s="79">
        <f>H163</f>
        <v>0</v>
      </c>
      <c r="I162" s="63">
        <f t="shared" si="6"/>
        <v>0</v>
      </c>
    </row>
    <row r="163" spans="1:17" ht="25.5" hidden="1" x14ac:dyDescent="0.2">
      <c r="A163" s="157" t="s">
        <v>215</v>
      </c>
      <c r="B163" s="17" t="s">
        <v>97</v>
      </c>
      <c r="C163" s="17" t="s">
        <v>123</v>
      </c>
      <c r="D163" s="17" t="s">
        <v>100</v>
      </c>
      <c r="E163" s="17" t="s">
        <v>81</v>
      </c>
      <c r="F163" s="149" t="s">
        <v>143</v>
      </c>
      <c r="G163" s="20">
        <v>0</v>
      </c>
      <c r="H163" s="78">
        <v>0</v>
      </c>
      <c r="I163" s="63">
        <f t="shared" si="6"/>
        <v>0</v>
      </c>
    </row>
    <row r="164" spans="1:17" s="9" customFormat="1" hidden="1" x14ac:dyDescent="0.2">
      <c r="A164" s="157"/>
      <c r="B164" s="17" t="s">
        <v>102</v>
      </c>
      <c r="C164" s="17" t="s">
        <v>123</v>
      </c>
      <c r="D164" s="17" t="s">
        <v>101</v>
      </c>
      <c r="E164" s="17"/>
      <c r="F164" s="148" t="s">
        <v>58</v>
      </c>
      <c r="G164" s="20">
        <v>0</v>
      </c>
      <c r="H164" s="79">
        <f>H165</f>
        <v>0</v>
      </c>
      <c r="I164" s="63">
        <f t="shared" si="6"/>
        <v>0</v>
      </c>
      <c r="J164"/>
      <c r="K164"/>
      <c r="L164"/>
      <c r="M164"/>
      <c r="N164"/>
      <c r="O164"/>
      <c r="P164"/>
      <c r="Q164"/>
    </row>
    <row r="165" spans="1:17" ht="25.5" hidden="1" x14ac:dyDescent="0.2">
      <c r="A165" s="157" t="s">
        <v>216</v>
      </c>
      <c r="B165" s="17" t="s">
        <v>103</v>
      </c>
      <c r="C165" s="17" t="s">
        <v>123</v>
      </c>
      <c r="D165" s="17" t="s">
        <v>101</v>
      </c>
      <c r="E165" s="17" t="s">
        <v>81</v>
      </c>
      <c r="F165" s="149" t="s">
        <v>143</v>
      </c>
      <c r="G165" s="20">
        <v>0</v>
      </c>
      <c r="H165" s="78">
        <v>0</v>
      </c>
      <c r="I165" s="63">
        <f t="shared" si="6"/>
        <v>0</v>
      </c>
      <c r="J165" s="9"/>
      <c r="K165" s="9"/>
      <c r="L165" s="9"/>
      <c r="M165" s="9"/>
      <c r="N165" s="9"/>
      <c r="O165" s="9"/>
      <c r="P165" s="9"/>
      <c r="Q165" s="9"/>
    </row>
    <row r="166" spans="1:17" x14ac:dyDescent="0.2">
      <c r="A166" s="157"/>
      <c r="B166" s="17" t="s">
        <v>94</v>
      </c>
      <c r="C166" s="17" t="s">
        <v>121</v>
      </c>
      <c r="D166" s="17"/>
      <c r="E166" s="17"/>
      <c r="F166" s="145" t="s">
        <v>133</v>
      </c>
      <c r="G166" s="21">
        <f>G174</f>
        <v>22447268.739999998</v>
      </c>
      <c r="H166" s="21">
        <f>H174</f>
        <v>7210698.5</v>
      </c>
      <c r="I166" s="62">
        <f t="shared" si="6"/>
        <v>29657967.239999998</v>
      </c>
      <c r="J166" s="9"/>
      <c r="K166" s="9"/>
      <c r="L166" s="9"/>
      <c r="M166" s="9"/>
      <c r="N166" s="9"/>
      <c r="O166" s="9"/>
      <c r="P166" s="9"/>
      <c r="Q166" s="9"/>
    </row>
    <row r="167" spans="1:17" ht="51" hidden="1" x14ac:dyDescent="0.2">
      <c r="A167" s="157"/>
      <c r="B167" s="17" t="s">
        <v>94</v>
      </c>
      <c r="C167" s="17" t="s">
        <v>121</v>
      </c>
      <c r="D167" s="17" t="s">
        <v>424</v>
      </c>
      <c r="E167" s="17"/>
      <c r="F167" s="164" t="s">
        <v>425</v>
      </c>
      <c r="G167" s="21">
        <f>G168</f>
        <v>0</v>
      </c>
      <c r="H167" s="133"/>
      <c r="I167" s="63">
        <f t="shared" si="6"/>
        <v>0</v>
      </c>
    </row>
    <row r="168" spans="1:17" hidden="1" x14ac:dyDescent="0.2">
      <c r="A168" s="157" t="s">
        <v>163</v>
      </c>
      <c r="B168" s="17" t="s">
        <v>98</v>
      </c>
      <c r="C168" s="17" t="s">
        <v>121</v>
      </c>
      <c r="D168" s="17" t="s">
        <v>424</v>
      </c>
      <c r="E168" s="17" t="s">
        <v>96</v>
      </c>
      <c r="F168" s="165" t="s">
        <v>144</v>
      </c>
      <c r="G168" s="21">
        <v>0</v>
      </c>
      <c r="H168" s="63"/>
      <c r="I168" s="63">
        <f t="shared" si="6"/>
        <v>0</v>
      </c>
    </row>
    <row r="169" spans="1:17" ht="63.75" hidden="1" x14ac:dyDescent="0.2">
      <c r="A169" s="157"/>
      <c r="B169" s="17" t="s">
        <v>94</v>
      </c>
      <c r="C169" s="17" t="s">
        <v>121</v>
      </c>
      <c r="D169" s="17" t="s">
        <v>426</v>
      </c>
      <c r="E169" s="17"/>
      <c r="F169" s="164" t="s">
        <v>427</v>
      </c>
      <c r="G169" s="21">
        <f>G170</f>
        <v>0</v>
      </c>
      <c r="H169" s="79"/>
      <c r="I169" s="63">
        <f t="shared" si="6"/>
        <v>0</v>
      </c>
    </row>
    <row r="170" spans="1:17" hidden="1" x14ac:dyDescent="0.2">
      <c r="A170" s="157" t="s">
        <v>214</v>
      </c>
      <c r="B170" s="17" t="s">
        <v>181</v>
      </c>
      <c r="C170" s="17" t="s">
        <v>121</v>
      </c>
      <c r="D170" s="17" t="s">
        <v>426</v>
      </c>
      <c r="E170" s="17" t="s">
        <v>96</v>
      </c>
      <c r="F170" s="165" t="s">
        <v>144</v>
      </c>
      <c r="G170" s="21">
        <v>0</v>
      </c>
      <c r="H170" s="78"/>
      <c r="I170" s="63">
        <f t="shared" si="6"/>
        <v>0</v>
      </c>
    </row>
    <row r="171" spans="1:17" ht="25.5" hidden="1" x14ac:dyDescent="0.2">
      <c r="A171" s="157"/>
      <c r="B171" s="17" t="s">
        <v>181</v>
      </c>
      <c r="C171" s="17" t="s">
        <v>121</v>
      </c>
      <c r="D171" s="17" t="s">
        <v>104</v>
      </c>
      <c r="E171" s="17"/>
      <c r="F171" s="164" t="s">
        <v>59</v>
      </c>
      <c r="G171" s="21">
        <f>G172</f>
        <v>0</v>
      </c>
      <c r="H171" s="79"/>
      <c r="I171" s="63">
        <f t="shared" si="6"/>
        <v>0</v>
      </c>
    </row>
    <row r="172" spans="1:17" hidden="1" x14ac:dyDescent="0.2">
      <c r="A172" s="157"/>
      <c r="B172" s="17" t="s">
        <v>99</v>
      </c>
      <c r="C172" s="17" t="s">
        <v>121</v>
      </c>
      <c r="D172" s="17" t="s">
        <v>104</v>
      </c>
      <c r="E172" s="17" t="s">
        <v>242</v>
      </c>
      <c r="F172" s="165" t="s">
        <v>337</v>
      </c>
      <c r="G172" s="21">
        <f>G173</f>
        <v>0</v>
      </c>
      <c r="H172" s="78"/>
      <c r="I172" s="63">
        <f t="shared" si="6"/>
        <v>0</v>
      </c>
    </row>
    <row r="173" spans="1:17" ht="51" hidden="1" x14ac:dyDescent="0.2">
      <c r="A173" s="157" t="s">
        <v>214</v>
      </c>
      <c r="B173" s="17" t="s">
        <v>181</v>
      </c>
      <c r="C173" s="17" t="s">
        <v>121</v>
      </c>
      <c r="D173" s="17" t="s">
        <v>104</v>
      </c>
      <c r="E173" s="17" t="s">
        <v>241</v>
      </c>
      <c r="F173" s="165" t="s">
        <v>243</v>
      </c>
      <c r="G173" s="21"/>
      <c r="H173" s="80"/>
      <c r="I173" s="63">
        <f t="shared" si="6"/>
        <v>0</v>
      </c>
    </row>
    <row r="174" spans="1:17" s="4" customFormat="1" ht="40.5" x14ac:dyDescent="0.25">
      <c r="A174" s="157"/>
      <c r="B174" s="17" t="s">
        <v>105</v>
      </c>
      <c r="C174" s="17" t="s">
        <v>121</v>
      </c>
      <c r="D174" s="17" t="s">
        <v>428</v>
      </c>
      <c r="E174" s="17"/>
      <c r="F174" s="232" t="s">
        <v>429</v>
      </c>
      <c r="G174" s="21">
        <f>G180+G185+G188+G193+G198+G201+G204+G175</f>
        <v>22447268.739999998</v>
      </c>
      <c r="H174" s="21">
        <f>H180+H185+H188+H193+H198+H201+H204+H175</f>
        <v>7210698.5</v>
      </c>
      <c r="I174" s="62">
        <f t="shared" si="6"/>
        <v>29657967.239999998</v>
      </c>
      <c r="J174"/>
      <c r="K174"/>
      <c r="L174"/>
      <c r="M174"/>
      <c r="N174"/>
      <c r="O174"/>
      <c r="P174"/>
      <c r="Q174"/>
    </row>
    <row r="175" spans="1:17" s="4" customFormat="1" ht="51" x14ac:dyDescent="0.2">
      <c r="A175" s="157"/>
      <c r="B175" s="17" t="s">
        <v>105</v>
      </c>
      <c r="C175" s="17" t="s">
        <v>121</v>
      </c>
      <c r="D175" s="17" t="s">
        <v>581</v>
      </c>
      <c r="E175" s="17"/>
      <c r="F175" s="245" t="s">
        <v>582</v>
      </c>
      <c r="G175" s="20">
        <f>G176</f>
        <v>1000000</v>
      </c>
      <c r="H175" s="20">
        <f>H176+H178</f>
        <v>4998614.1500000004</v>
      </c>
      <c r="I175" s="63">
        <f>G175+H175</f>
        <v>5998614.1500000004</v>
      </c>
      <c r="J175"/>
      <c r="K175"/>
      <c r="L175"/>
      <c r="M175"/>
      <c r="N175"/>
      <c r="O175"/>
      <c r="P175"/>
      <c r="Q175"/>
    </row>
    <row r="176" spans="1:17" s="4" customFormat="1" ht="38.25" x14ac:dyDescent="0.2">
      <c r="A176" s="157"/>
      <c r="B176" s="17" t="s">
        <v>105</v>
      </c>
      <c r="C176" s="17" t="s">
        <v>121</v>
      </c>
      <c r="D176" s="17" t="s">
        <v>581</v>
      </c>
      <c r="E176" s="17" t="s">
        <v>370</v>
      </c>
      <c r="F176" s="140" t="s">
        <v>580</v>
      </c>
      <c r="G176" s="20">
        <f>G177</f>
        <v>1000000</v>
      </c>
      <c r="H176" s="20">
        <f>H177</f>
        <v>-1385.85</v>
      </c>
      <c r="I176" s="63">
        <f>G176+H176</f>
        <v>998614.15</v>
      </c>
      <c r="J176"/>
      <c r="K176"/>
      <c r="L176"/>
      <c r="M176"/>
      <c r="N176"/>
      <c r="O176"/>
      <c r="P176"/>
      <c r="Q176"/>
    </row>
    <row r="177" spans="1:17" s="4" customFormat="1" x14ac:dyDescent="0.2">
      <c r="A177" s="157"/>
      <c r="B177" s="17" t="s">
        <v>105</v>
      </c>
      <c r="C177" s="17" t="s">
        <v>121</v>
      </c>
      <c r="D177" s="17" t="s">
        <v>581</v>
      </c>
      <c r="E177" s="17" t="s">
        <v>372</v>
      </c>
      <c r="F177" s="151" t="s">
        <v>585</v>
      </c>
      <c r="G177" s="20">
        <v>1000000</v>
      </c>
      <c r="H177" s="20">
        <v>-1385.85</v>
      </c>
      <c r="I177" s="63">
        <f>G177+H177</f>
        <v>998614.15</v>
      </c>
      <c r="J177"/>
      <c r="K177"/>
      <c r="L177"/>
      <c r="M177"/>
      <c r="N177"/>
      <c r="O177"/>
      <c r="P177"/>
      <c r="Q177"/>
    </row>
    <row r="178" spans="1:17" s="4" customFormat="1" x14ac:dyDescent="0.2">
      <c r="A178" s="157"/>
      <c r="B178" s="17" t="s">
        <v>105</v>
      </c>
      <c r="C178" s="17" t="s">
        <v>121</v>
      </c>
      <c r="D178" s="17" t="s">
        <v>581</v>
      </c>
      <c r="E178" s="17" t="s">
        <v>242</v>
      </c>
      <c r="F178" s="22" t="s">
        <v>337</v>
      </c>
      <c r="G178" s="20">
        <f>G179</f>
        <v>0</v>
      </c>
      <c r="H178" s="20">
        <f>H179</f>
        <v>5000000</v>
      </c>
      <c r="I178" s="63">
        <f t="shared" ref="I178:I179" si="9">G178+H178</f>
        <v>5000000</v>
      </c>
      <c r="J178"/>
      <c r="K178"/>
      <c r="L178"/>
      <c r="M178"/>
      <c r="N178"/>
      <c r="O178"/>
      <c r="P178"/>
      <c r="Q178"/>
    </row>
    <row r="179" spans="1:17" s="4" customFormat="1" ht="38.25" x14ac:dyDescent="0.2">
      <c r="A179" s="157"/>
      <c r="B179" s="17" t="s">
        <v>105</v>
      </c>
      <c r="C179" s="17" t="s">
        <v>121</v>
      </c>
      <c r="D179" s="17" t="s">
        <v>581</v>
      </c>
      <c r="E179" s="17" t="s">
        <v>241</v>
      </c>
      <c r="F179" s="148" t="s">
        <v>336</v>
      </c>
      <c r="G179" s="20">
        <v>0</v>
      </c>
      <c r="H179" s="20">
        <v>5000000</v>
      </c>
      <c r="I179" s="63">
        <f t="shared" si="9"/>
        <v>5000000</v>
      </c>
      <c r="J179"/>
      <c r="K179"/>
      <c r="L179"/>
      <c r="M179"/>
      <c r="N179"/>
      <c r="O179"/>
      <c r="P179"/>
      <c r="Q179"/>
    </row>
    <row r="180" spans="1:17" s="4" customFormat="1" x14ac:dyDescent="0.2">
      <c r="A180" s="157"/>
      <c r="B180" s="17" t="s">
        <v>142</v>
      </c>
      <c r="C180" s="17" t="s">
        <v>121</v>
      </c>
      <c r="D180" s="17" t="s">
        <v>298</v>
      </c>
      <c r="E180" s="17"/>
      <c r="F180" s="139" t="s">
        <v>430</v>
      </c>
      <c r="G180" s="20">
        <f>G181+G183</f>
        <v>3374641.74</v>
      </c>
      <c r="H180" s="20">
        <f>H181+H183</f>
        <v>-395990.84</v>
      </c>
      <c r="I180" s="63">
        <f t="shared" si="6"/>
        <v>2978650.9000000004</v>
      </c>
    </row>
    <row r="181" spans="1:17" s="7" customFormat="1" ht="25.5" x14ac:dyDescent="0.2">
      <c r="A181" s="157"/>
      <c r="B181" s="17" t="s">
        <v>106</v>
      </c>
      <c r="C181" s="17" t="s">
        <v>121</v>
      </c>
      <c r="D181" s="17" t="s">
        <v>298</v>
      </c>
      <c r="E181" s="17" t="s">
        <v>370</v>
      </c>
      <c r="F181" s="22" t="s">
        <v>379</v>
      </c>
      <c r="G181" s="20">
        <f>G182</f>
        <v>2186506.15</v>
      </c>
      <c r="H181" s="20">
        <f>H182</f>
        <v>-395990.84</v>
      </c>
      <c r="I181" s="63">
        <f t="shared" si="6"/>
        <v>1790515.3099999998</v>
      </c>
      <c r="J181" s="4"/>
      <c r="K181" s="4"/>
      <c r="L181" s="4"/>
      <c r="M181" s="4"/>
      <c r="N181" s="4"/>
      <c r="O181" s="4"/>
      <c r="P181" s="4"/>
      <c r="Q181" s="4"/>
    </row>
    <row r="182" spans="1:17" s="2" customFormat="1" ht="38.25" x14ac:dyDescent="0.2">
      <c r="A182" s="157"/>
      <c r="B182" s="17" t="s">
        <v>94</v>
      </c>
      <c r="C182" s="17" t="s">
        <v>121</v>
      </c>
      <c r="D182" s="17" t="s">
        <v>298</v>
      </c>
      <c r="E182" s="17" t="s">
        <v>372</v>
      </c>
      <c r="F182" s="148" t="s">
        <v>373</v>
      </c>
      <c r="G182" s="20">
        <v>2186506.15</v>
      </c>
      <c r="H182" s="20">
        <v>-395990.84</v>
      </c>
      <c r="I182" s="63">
        <f t="shared" si="6"/>
        <v>1790515.3099999998</v>
      </c>
      <c r="J182" s="7"/>
      <c r="K182" s="7"/>
      <c r="L182" s="7"/>
      <c r="M182" s="7"/>
      <c r="N182" s="7"/>
      <c r="O182" s="7"/>
      <c r="P182" s="7"/>
      <c r="Q182" s="7"/>
    </row>
    <row r="183" spans="1:17" s="2" customFormat="1" x14ac:dyDescent="0.2">
      <c r="A183" s="157"/>
      <c r="B183" s="17" t="s">
        <v>94</v>
      </c>
      <c r="C183" s="17" t="s">
        <v>121</v>
      </c>
      <c r="D183" s="17" t="s">
        <v>298</v>
      </c>
      <c r="E183" s="17" t="s">
        <v>242</v>
      </c>
      <c r="F183" s="22" t="s">
        <v>337</v>
      </c>
      <c r="G183" s="20">
        <f>G184</f>
        <v>1188135.5900000001</v>
      </c>
      <c r="H183" s="20">
        <f>H184</f>
        <v>0</v>
      </c>
      <c r="I183" s="63">
        <f t="shared" si="6"/>
        <v>1188135.5900000001</v>
      </c>
      <c r="J183" s="7"/>
      <c r="K183" s="7"/>
      <c r="L183" s="7"/>
      <c r="M183" s="7"/>
      <c r="N183" s="7"/>
      <c r="O183" s="7"/>
      <c r="P183" s="7"/>
      <c r="Q183" s="7"/>
    </row>
    <row r="184" spans="1:17" s="2" customFormat="1" ht="38.25" x14ac:dyDescent="0.2">
      <c r="A184" s="157"/>
      <c r="B184" s="17" t="s">
        <v>94</v>
      </c>
      <c r="C184" s="17" t="s">
        <v>121</v>
      </c>
      <c r="D184" s="17" t="s">
        <v>298</v>
      </c>
      <c r="E184" s="17" t="s">
        <v>241</v>
      </c>
      <c r="F184" s="148" t="s">
        <v>336</v>
      </c>
      <c r="G184" s="20">
        <v>1188135.5900000001</v>
      </c>
      <c r="H184" s="20">
        <v>0</v>
      </c>
      <c r="I184" s="63">
        <f t="shared" si="6"/>
        <v>1188135.5900000001</v>
      </c>
      <c r="J184" s="7"/>
      <c r="K184" s="7"/>
      <c r="L184" s="7"/>
      <c r="M184" s="7"/>
      <c r="N184" s="7"/>
      <c r="O184" s="7"/>
      <c r="P184" s="7"/>
      <c r="Q184" s="7"/>
    </row>
    <row r="185" spans="1:17" s="83" customFormat="1" ht="25.5" x14ac:dyDescent="0.2">
      <c r="A185" s="167"/>
      <c r="B185" s="82" t="s">
        <v>142</v>
      </c>
      <c r="C185" s="82" t="s">
        <v>121</v>
      </c>
      <c r="D185" s="82" t="s">
        <v>299</v>
      </c>
      <c r="E185" s="82"/>
      <c r="F185" s="178" t="s">
        <v>431</v>
      </c>
      <c r="G185" s="79">
        <f>G186</f>
        <v>337751.9</v>
      </c>
      <c r="H185" s="79">
        <f>H186</f>
        <v>-337751.9</v>
      </c>
      <c r="I185" s="78">
        <f t="shared" si="6"/>
        <v>0</v>
      </c>
      <c r="J185" s="249"/>
      <c r="K185" s="249"/>
      <c r="L185" s="249"/>
      <c r="M185" s="249"/>
      <c r="N185" s="249"/>
      <c r="O185" s="249"/>
      <c r="P185" s="249"/>
      <c r="Q185" s="249"/>
    </row>
    <row r="186" spans="1:17" s="83" customFormat="1" ht="25.5" x14ac:dyDescent="0.2">
      <c r="A186" s="167"/>
      <c r="B186" s="82" t="s">
        <v>105</v>
      </c>
      <c r="C186" s="82" t="s">
        <v>121</v>
      </c>
      <c r="D186" s="82" t="s">
        <v>299</v>
      </c>
      <c r="E186" s="82" t="s">
        <v>370</v>
      </c>
      <c r="F186" s="175" t="s">
        <v>379</v>
      </c>
      <c r="G186" s="79">
        <f>G187</f>
        <v>337751.9</v>
      </c>
      <c r="H186" s="79">
        <f>H187</f>
        <v>-337751.9</v>
      </c>
      <c r="I186" s="78">
        <f t="shared" si="6"/>
        <v>0</v>
      </c>
    </row>
    <row r="187" spans="1:17" s="83" customFormat="1" ht="38.25" x14ac:dyDescent="0.2">
      <c r="A187" s="167"/>
      <c r="B187" s="82" t="s">
        <v>106</v>
      </c>
      <c r="C187" s="82" t="s">
        <v>121</v>
      </c>
      <c r="D187" s="82" t="s">
        <v>299</v>
      </c>
      <c r="E187" s="82" t="s">
        <v>372</v>
      </c>
      <c r="F187" s="179" t="s">
        <v>373</v>
      </c>
      <c r="G187" s="79">
        <v>337751.9</v>
      </c>
      <c r="H187" s="79">
        <v>-337751.9</v>
      </c>
      <c r="I187" s="78">
        <f t="shared" si="6"/>
        <v>0</v>
      </c>
    </row>
    <row r="188" spans="1:17" s="9" customFormat="1" x14ac:dyDescent="0.2">
      <c r="A188" s="157"/>
      <c r="B188" s="17" t="s">
        <v>142</v>
      </c>
      <c r="C188" s="17" t="s">
        <v>121</v>
      </c>
      <c r="D188" s="17" t="s">
        <v>432</v>
      </c>
      <c r="E188" s="17"/>
      <c r="F188" s="139" t="s">
        <v>433</v>
      </c>
      <c r="G188" s="20">
        <f>G189+G191</f>
        <v>130900</v>
      </c>
      <c r="H188" s="20">
        <f>H189+H191</f>
        <v>-54172.91</v>
      </c>
      <c r="I188" s="63">
        <f t="shared" si="6"/>
        <v>76727.09</v>
      </c>
      <c r="J188"/>
      <c r="K188"/>
      <c r="L188"/>
      <c r="M188"/>
      <c r="N188"/>
      <c r="O188"/>
      <c r="P188"/>
      <c r="Q188"/>
    </row>
    <row r="189" spans="1:17" ht="25.5" x14ac:dyDescent="0.2">
      <c r="A189" s="157">
        <f>A182+1</f>
        <v>1</v>
      </c>
      <c r="B189" s="17" t="s">
        <v>94</v>
      </c>
      <c r="C189" s="17" t="s">
        <v>121</v>
      </c>
      <c r="D189" s="17" t="s">
        <v>432</v>
      </c>
      <c r="E189" s="17" t="s">
        <v>370</v>
      </c>
      <c r="F189" s="22" t="s">
        <v>379</v>
      </c>
      <c r="G189" s="20">
        <f>G190</f>
        <v>16632.099999999999</v>
      </c>
      <c r="H189" s="20">
        <f>H190</f>
        <v>0</v>
      </c>
      <c r="I189" s="63">
        <f t="shared" si="6"/>
        <v>16632.099999999999</v>
      </c>
    </row>
    <row r="190" spans="1:17" s="9" customFormat="1" ht="38.25" x14ac:dyDescent="0.2">
      <c r="A190" s="157"/>
      <c r="B190" s="17" t="s">
        <v>181</v>
      </c>
      <c r="C190" s="17" t="s">
        <v>121</v>
      </c>
      <c r="D190" s="17" t="s">
        <v>432</v>
      </c>
      <c r="E190" s="17" t="s">
        <v>372</v>
      </c>
      <c r="F190" s="148" t="s">
        <v>373</v>
      </c>
      <c r="G190" s="20">
        <v>16632.099999999999</v>
      </c>
      <c r="H190" s="78">
        <v>0</v>
      </c>
      <c r="I190" s="63">
        <f t="shared" si="6"/>
        <v>16632.099999999999</v>
      </c>
      <c r="J190"/>
      <c r="K190"/>
      <c r="L190"/>
      <c r="M190"/>
      <c r="N190"/>
      <c r="O190"/>
      <c r="P190"/>
      <c r="Q190"/>
    </row>
    <row r="191" spans="1:17" x14ac:dyDescent="0.2">
      <c r="A191" s="157"/>
      <c r="B191" s="17" t="s">
        <v>142</v>
      </c>
      <c r="C191" s="17" t="s">
        <v>121</v>
      </c>
      <c r="D191" s="17" t="s">
        <v>432</v>
      </c>
      <c r="E191" s="17" t="s">
        <v>242</v>
      </c>
      <c r="F191" s="22" t="s">
        <v>337</v>
      </c>
      <c r="G191" s="20">
        <f>G192</f>
        <v>114267.9</v>
      </c>
      <c r="H191" s="20">
        <f>H192</f>
        <v>-54172.91</v>
      </c>
      <c r="I191" s="63">
        <f t="shared" si="6"/>
        <v>60094.989999999991</v>
      </c>
      <c r="J191" s="9"/>
      <c r="K191" s="9"/>
      <c r="L191" s="9"/>
      <c r="M191" s="9"/>
      <c r="N191" s="9"/>
      <c r="O191" s="9"/>
      <c r="P191" s="9"/>
      <c r="Q191" s="9"/>
    </row>
    <row r="192" spans="1:17" ht="38.25" x14ac:dyDescent="0.2">
      <c r="A192" s="157">
        <f>A187+1</f>
        <v>1</v>
      </c>
      <c r="B192" s="17" t="s">
        <v>99</v>
      </c>
      <c r="C192" s="17" t="s">
        <v>121</v>
      </c>
      <c r="D192" s="17" t="s">
        <v>432</v>
      </c>
      <c r="E192" s="17" t="s">
        <v>241</v>
      </c>
      <c r="F192" s="148" t="s">
        <v>336</v>
      </c>
      <c r="G192" s="20">
        <v>114267.9</v>
      </c>
      <c r="H192" s="20">
        <v>-54172.91</v>
      </c>
      <c r="I192" s="63">
        <f t="shared" si="6"/>
        <v>60094.989999999991</v>
      </c>
    </row>
    <row r="193" spans="1:17" x14ac:dyDescent="0.2">
      <c r="A193" s="157"/>
      <c r="B193" s="17" t="s">
        <v>142</v>
      </c>
      <c r="C193" s="17" t="s">
        <v>121</v>
      </c>
      <c r="D193" s="17" t="s">
        <v>434</v>
      </c>
      <c r="E193" s="17"/>
      <c r="F193" s="139" t="s">
        <v>435</v>
      </c>
      <c r="G193" s="20">
        <f>G194+G197</f>
        <v>16096331.1</v>
      </c>
      <c r="H193" s="20">
        <f>H194+H197</f>
        <v>3000000</v>
      </c>
      <c r="I193" s="63">
        <f t="shared" si="6"/>
        <v>19096331.100000001</v>
      </c>
    </row>
    <row r="194" spans="1:17" s="9" customFormat="1" ht="25.5" x14ac:dyDescent="0.2">
      <c r="A194" s="157"/>
      <c r="B194" s="17" t="s">
        <v>142</v>
      </c>
      <c r="C194" s="17" t="s">
        <v>121</v>
      </c>
      <c r="D194" s="17" t="s">
        <v>434</v>
      </c>
      <c r="E194" s="17" t="s">
        <v>370</v>
      </c>
      <c r="F194" s="22" t="s">
        <v>379</v>
      </c>
      <c r="G194" s="20">
        <f>G195</f>
        <v>1705883.44</v>
      </c>
      <c r="H194" s="20">
        <f>H195</f>
        <v>0</v>
      </c>
      <c r="I194" s="63">
        <f t="shared" si="6"/>
        <v>1705883.44</v>
      </c>
      <c r="J194"/>
      <c r="K194"/>
      <c r="L194"/>
      <c r="M194"/>
      <c r="N194"/>
      <c r="O194"/>
      <c r="P194"/>
      <c r="Q194"/>
    </row>
    <row r="195" spans="1:17" s="4" customFormat="1" ht="38.25" x14ac:dyDescent="0.2">
      <c r="A195" s="157"/>
      <c r="B195" s="17" t="s">
        <v>142</v>
      </c>
      <c r="C195" s="17" t="s">
        <v>121</v>
      </c>
      <c r="D195" s="17" t="s">
        <v>434</v>
      </c>
      <c r="E195" s="17" t="s">
        <v>372</v>
      </c>
      <c r="F195" s="148" t="s">
        <v>373</v>
      </c>
      <c r="G195" s="20">
        <v>1705883.44</v>
      </c>
      <c r="H195" s="20">
        <v>0</v>
      </c>
      <c r="I195" s="63">
        <f t="shared" si="6"/>
        <v>1705883.44</v>
      </c>
      <c r="J195" s="9"/>
      <c r="K195" s="9"/>
      <c r="L195" s="9"/>
      <c r="M195" s="9"/>
      <c r="N195" s="9"/>
      <c r="O195" s="9"/>
      <c r="P195" s="9"/>
      <c r="Q195" s="9"/>
    </row>
    <row r="196" spans="1:17" x14ac:dyDescent="0.2">
      <c r="A196" s="157"/>
      <c r="B196" s="17" t="s">
        <v>142</v>
      </c>
      <c r="C196" s="17" t="s">
        <v>121</v>
      </c>
      <c r="D196" s="17" t="s">
        <v>434</v>
      </c>
      <c r="E196" s="17" t="s">
        <v>242</v>
      </c>
      <c r="F196" s="22" t="s">
        <v>337</v>
      </c>
      <c r="G196" s="20">
        <f>G197</f>
        <v>14390447.66</v>
      </c>
      <c r="H196" s="20">
        <f>H197</f>
        <v>3000000</v>
      </c>
      <c r="I196" s="63">
        <f t="shared" si="6"/>
        <v>17390447.66</v>
      </c>
    </row>
    <row r="197" spans="1:17" ht="38.25" x14ac:dyDescent="0.2">
      <c r="A197" s="157"/>
      <c r="B197" s="17" t="s">
        <v>142</v>
      </c>
      <c r="C197" s="17" t="s">
        <v>121</v>
      </c>
      <c r="D197" s="17" t="s">
        <v>434</v>
      </c>
      <c r="E197" s="17" t="s">
        <v>241</v>
      </c>
      <c r="F197" s="148" t="s">
        <v>336</v>
      </c>
      <c r="G197" s="20">
        <v>14390447.66</v>
      </c>
      <c r="H197" s="63">
        <v>3000000</v>
      </c>
      <c r="I197" s="63">
        <f t="shared" ref="I197:I266" si="10">H197+G197</f>
        <v>17390447.66</v>
      </c>
    </row>
    <row r="198" spans="1:17" ht="25.5" x14ac:dyDescent="0.2">
      <c r="A198" s="157"/>
      <c r="B198" s="17" t="s">
        <v>142</v>
      </c>
      <c r="C198" s="17" t="s">
        <v>121</v>
      </c>
      <c r="D198" s="17" t="s">
        <v>436</v>
      </c>
      <c r="E198" s="17"/>
      <c r="F198" s="139" t="s">
        <v>437</v>
      </c>
      <c r="G198" s="20">
        <f>G199</f>
        <v>144780</v>
      </c>
      <c r="H198" s="20">
        <f>H199</f>
        <v>0</v>
      </c>
      <c r="I198" s="63">
        <f t="shared" si="10"/>
        <v>144780</v>
      </c>
    </row>
    <row r="199" spans="1:17" ht="25.5" x14ac:dyDescent="0.2">
      <c r="A199" s="157"/>
      <c r="B199" s="17" t="s">
        <v>142</v>
      </c>
      <c r="C199" s="17" t="s">
        <v>121</v>
      </c>
      <c r="D199" s="17" t="s">
        <v>436</v>
      </c>
      <c r="E199" s="17" t="s">
        <v>370</v>
      </c>
      <c r="F199" s="22" t="s">
        <v>379</v>
      </c>
      <c r="G199" s="20">
        <f>G200</f>
        <v>144780</v>
      </c>
      <c r="H199" s="20">
        <f>H200</f>
        <v>0</v>
      </c>
      <c r="I199" s="63">
        <f t="shared" si="10"/>
        <v>144780</v>
      </c>
    </row>
    <row r="200" spans="1:17" ht="38.25" x14ac:dyDescent="0.2">
      <c r="A200" s="157"/>
      <c r="B200" s="17" t="s">
        <v>142</v>
      </c>
      <c r="C200" s="17" t="s">
        <v>121</v>
      </c>
      <c r="D200" s="17" t="s">
        <v>436</v>
      </c>
      <c r="E200" s="17" t="s">
        <v>372</v>
      </c>
      <c r="F200" s="148" t="s">
        <v>373</v>
      </c>
      <c r="G200" s="20">
        <v>144780</v>
      </c>
      <c r="H200" s="20">
        <v>0</v>
      </c>
      <c r="I200" s="63">
        <f t="shared" si="10"/>
        <v>144780</v>
      </c>
    </row>
    <row r="201" spans="1:17" ht="25.5" x14ac:dyDescent="0.2">
      <c r="A201" s="157"/>
      <c r="B201" s="17" t="s">
        <v>142</v>
      </c>
      <c r="C201" s="17" t="s">
        <v>121</v>
      </c>
      <c r="D201" s="17" t="s">
        <v>551</v>
      </c>
      <c r="E201" s="17"/>
      <c r="F201" s="139" t="s">
        <v>552</v>
      </c>
      <c r="G201" s="20">
        <f>G202</f>
        <v>993000</v>
      </c>
      <c r="H201" s="20">
        <f>H202</f>
        <v>0</v>
      </c>
      <c r="I201" s="63">
        <f t="shared" si="10"/>
        <v>993000</v>
      </c>
    </row>
    <row r="202" spans="1:17" ht="25.5" x14ac:dyDescent="0.2">
      <c r="A202" s="157"/>
      <c r="B202" s="17" t="s">
        <v>142</v>
      </c>
      <c r="C202" s="17" t="s">
        <v>121</v>
      </c>
      <c r="D202" s="17" t="s">
        <v>551</v>
      </c>
      <c r="E202" s="17" t="s">
        <v>370</v>
      </c>
      <c r="F202" s="22" t="s">
        <v>379</v>
      </c>
      <c r="G202" s="20">
        <f>G203</f>
        <v>993000</v>
      </c>
      <c r="H202" s="20">
        <f>H203</f>
        <v>0</v>
      </c>
      <c r="I202" s="63">
        <f t="shared" si="10"/>
        <v>993000</v>
      </c>
    </row>
    <row r="203" spans="1:17" ht="38.25" x14ac:dyDescent="0.2">
      <c r="A203" s="157"/>
      <c r="B203" s="17" t="s">
        <v>142</v>
      </c>
      <c r="C203" s="17" t="s">
        <v>121</v>
      </c>
      <c r="D203" s="17" t="s">
        <v>551</v>
      </c>
      <c r="E203" s="17" t="s">
        <v>372</v>
      </c>
      <c r="F203" s="148" t="s">
        <v>373</v>
      </c>
      <c r="G203" s="20">
        <v>993000</v>
      </c>
      <c r="H203" s="20">
        <v>0</v>
      </c>
      <c r="I203" s="63">
        <f t="shared" si="10"/>
        <v>993000</v>
      </c>
    </row>
    <row r="204" spans="1:17" ht="38.25" x14ac:dyDescent="0.2">
      <c r="A204" s="157"/>
      <c r="B204" s="17" t="s">
        <v>142</v>
      </c>
      <c r="C204" s="17" t="s">
        <v>121</v>
      </c>
      <c r="D204" s="17" t="s">
        <v>553</v>
      </c>
      <c r="E204" s="17"/>
      <c r="F204" s="139" t="s">
        <v>554</v>
      </c>
      <c r="G204" s="20">
        <f>G205</f>
        <v>369864</v>
      </c>
      <c r="H204" s="20">
        <f>H205</f>
        <v>0</v>
      </c>
      <c r="I204" s="63">
        <f t="shared" si="10"/>
        <v>369864</v>
      </c>
    </row>
    <row r="205" spans="1:17" ht="25.5" x14ac:dyDescent="0.2">
      <c r="A205" s="157"/>
      <c r="B205" s="17" t="s">
        <v>142</v>
      </c>
      <c r="C205" s="17" t="s">
        <v>121</v>
      </c>
      <c r="D205" s="17" t="s">
        <v>553</v>
      </c>
      <c r="E205" s="17" t="s">
        <v>370</v>
      </c>
      <c r="F205" s="22" t="s">
        <v>379</v>
      </c>
      <c r="G205" s="20">
        <f>G206</f>
        <v>369864</v>
      </c>
      <c r="H205" s="20">
        <f>H206</f>
        <v>0</v>
      </c>
      <c r="I205" s="63">
        <f t="shared" si="10"/>
        <v>369864</v>
      </c>
    </row>
    <row r="206" spans="1:17" ht="38.25" x14ac:dyDescent="0.2">
      <c r="A206" s="157"/>
      <c r="B206" s="17" t="s">
        <v>142</v>
      </c>
      <c r="C206" s="17" t="s">
        <v>121</v>
      </c>
      <c r="D206" s="17" t="s">
        <v>553</v>
      </c>
      <c r="E206" s="17" t="s">
        <v>372</v>
      </c>
      <c r="F206" s="148" t="s">
        <v>373</v>
      </c>
      <c r="G206" s="20">
        <v>369864</v>
      </c>
      <c r="H206" s="20">
        <v>0</v>
      </c>
      <c r="I206" s="63">
        <f t="shared" si="10"/>
        <v>369864</v>
      </c>
    </row>
    <row r="207" spans="1:17" s="87" customFormat="1" x14ac:dyDescent="0.2">
      <c r="A207" s="167"/>
      <c r="B207" s="82" t="s">
        <v>103</v>
      </c>
      <c r="C207" s="82" t="s">
        <v>124</v>
      </c>
      <c r="D207" s="82"/>
      <c r="E207" s="82"/>
      <c r="F207" s="170" t="s">
        <v>137</v>
      </c>
      <c r="G207" s="85">
        <f>G208+G231</f>
        <v>14491837.140000001</v>
      </c>
      <c r="H207" s="85">
        <f>H208+H231</f>
        <v>-4355723.5599999996</v>
      </c>
      <c r="I207" s="86">
        <f t="shared" si="10"/>
        <v>10136113.580000002</v>
      </c>
      <c r="J207" s="83"/>
      <c r="K207" s="83"/>
      <c r="L207" s="83"/>
      <c r="M207" s="83"/>
      <c r="N207" s="83"/>
      <c r="O207" s="83"/>
      <c r="P207" s="83"/>
      <c r="Q207" s="83"/>
    </row>
    <row r="208" spans="1:17" ht="40.5" x14ac:dyDescent="0.25">
      <c r="A208" s="157"/>
      <c r="B208" s="17" t="s">
        <v>142</v>
      </c>
      <c r="C208" s="17" t="s">
        <v>124</v>
      </c>
      <c r="D208" s="17" t="s">
        <v>401</v>
      </c>
      <c r="E208" s="17"/>
      <c r="F208" s="233" t="s">
        <v>439</v>
      </c>
      <c r="G208" s="147">
        <f>G209+G214+G217+G220+G223+G226</f>
        <v>14111273.550000001</v>
      </c>
      <c r="H208" s="147">
        <f>H209+H214+H217+H220+H223+H226</f>
        <v>-4355723.5599999996</v>
      </c>
      <c r="I208" s="86">
        <f>H208+G208</f>
        <v>9755549.9900000021</v>
      </c>
    </row>
    <row r="209" spans="1:17" s="83" customFormat="1" x14ac:dyDescent="0.2">
      <c r="A209" s="167">
        <v>18</v>
      </c>
      <c r="B209" s="82" t="s">
        <v>107</v>
      </c>
      <c r="C209" s="82" t="s">
        <v>124</v>
      </c>
      <c r="D209" s="82" t="s">
        <v>300</v>
      </c>
      <c r="E209" s="82"/>
      <c r="F209" s="178" t="s">
        <v>438</v>
      </c>
      <c r="G209" s="79">
        <f>G210+G212</f>
        <v>4541610.1500000004</v>
      </c>
      <c r="H209" s="79">
        <f>H210+H212</f>
        <v>-1522592.29</v>
      </c>
      <c r="I209" s="78">
        <f t="shared" si="10"/>
        <v>3019017.8600000003</v>
      </c>
    </row>
    <row r="210" spans="1:17" s="83" customFormat="1" ht="25.5" x14ac:dyDescent="0.2">
      <c r="A210" s="154"/>
      <c r="B210" s="82" t="s">
        <v>181</v>
      </c>
      <c r="C210" s="82" t="s">
        <v>124</v>
      </c>
      <c r="D210" s="82" t="s">
        <v>300</v>
      </c>
      <c r="E210" s="82" t="s">
        <v>370</v>
      </c>
      <c r="F210" s="175" t="s">
        <v>379</v>
      </c>
      <c r="G210" s="79">
        <f>G211</f>
        <v>4541239.37</v>
      </c>
      <c r="H210" s="79">
        <f>H211</f>
        <v>-1522871.6</v>
      </c>
      <c r="I210" s="78">
        <f t="shared" si="10"/>
        <v>3018367.77</v>
      </c>
    </row>
    <row r="211" spans="1:17" s="83" customFormat="1" ht="38.25" x14ac:dyDescent="0.2">
      <c r="A211" s="167"/>
      <c r="B211" s="82" t="s">
        <v>181</v>
      </c>
      <c r="C211" s="82" t="s">
        <v>124</v>
      </c>
      <c r="D211" s="82" t="s">
        <v>300</v>
      </c>
      <c r="E211" s="82" t="s">
        <v>372</v>
      </c>
      <c r="F211" s="179" t="s">
        <v>373</v>
      </c>
      <c r="G211" s="79">
        <v>4541239.37</v>
      </c>
      <c r="H211" s="79">
        <v>-1522871.6</v>
      </c>
      <c r="I211" s="78">
        <f t="shared" si="10"/>
        <v>3018367.77</v>
      </c>
      <c r="J211" s="87"/>
      <c r="K211" s="87"/>
      <c r="L211" s="87"/>
      <c r="M211" s="87"/>
      <c r="N211" s="87"/>
      <c r="O211" s="87"/>
      <c r="P211" s="87"/>
      <c r="Q211" s="87"/>
    </row>
    <row r="212" spans="1:17" s="83" customFormat="1" x14ac:dyDescent="0.2">
      <c r="A212" s="167"/>
      <c r="B212" s="82" t="s">
        <v>181</v>
      </c>
      <c r="C212" s="82" t="s">
        <v>124</v>
      </c>
      <c r="D212" s="82" t="s">
        <v>300</v>
      </c>
      <c r="E212" s="82" t="s">
        <v>242</v>
      </c>
      <c r="F212" s="175" t="s">
        <v>337</v>
      </c>
      <c r="G212" s="79">
        <f>G213</f>
        <v>370.78</v>
      </c>
      <c r="H212" s="79">
        <f>H213</f>
        <v>279.31</v>
      </c>
      <c r="I212" s="78">
        <f t="shared" si="10"/>
        <v>650.08999999999992</v>
      </c>
      <c r="J212" s="87"/>
      <c r="K212" s="87"/>
      <c r="L212" s="87"/>
      <c r="M212" s="87"/>
      <c r="N212" s="87"/>
      <c r="O212" s="87"/>
      <c r="P212" s="87"/>
      <c r="Q212" s="87"/>
    </row>
    <row r="213" spans="1:17" s="83" customFormat="1" x14ac:dyDescent="0.2">
      <c r="A213" s="167"/>
      <c r="B213" s="82" t="s">
        <v>181</v>
      </c>
      <c r="C213" s="82" t="s">
        <v>124</v>
      </c>
      <c r="D213" s="82" t="s">
        <v>300</v>
      </c>
      <c r="E213" s="82" t="s">
        <v>374</v>
      </c>
      <c r="F213" s="179" t="s">
        <v>375</v>
      </c>
      <c r="G213" s="79">
        <v>370.78</v>
      </c>
      <c r="H213" s="79">
        <v>279.31</v>
      </c>
      <c r="I213" s="78">
        <f t="shared" si="10"/>
        <v>650.08999999999992</v>
      </c>
      <c r="J213" s="87"/>
      <c r="K213" s="87"/>
      <c r="L213" s="87"/>
      <c r="M213" s="87"/>
      <c r="N213" s="87"/>
      <c r="O213" s="87"/>
      <c r="P213" s="87"/>
      <c r="Q213" s="87"/>
    </row>
    <row r="214" spans="1:17" s="83" customFormat="1" x14ac:dyDescent="0.2">
      <c r="A214" s="167">
        <v>19</v>
      </c>
      <c r="B214" s="82" t="s">
        <v>107</v>
      </c>
      <c r="C214" s="82" t="s">
        <v>124</v>
      </c>
      <c r="D214" s="82" t="s">
        <v>301</v>
      </c>
      <c r="E214" s="82"/>
      <c r="F214" s="178" t="s">
        <v>520</v>
      </c>
      <c r="G214" s="79">
        <f>G215</f>
        <v>312049.84000000003</v>
      </c>
      <c r="H214" s="79">
        <f>H215</f>
        <v>0</v>
      </c>
      <c r="I214" s="78">
        <f t="shared" si="10"/>
        <v>312049.84000000003</v>
      </c>
    </row>
    <row r="215" spans="1:17" s="83" customFormat="1" x14ac:dyDescent="0.2">
      <c r="A215" s="154"/>
      <c r="B215" s="82" t="s">
        <v>181</v>
      </c>
      <c r="C215" s="82" t="s">
        <v>124</v>
      </c>
      <c r="D215" s="82" t="s">
        <v>301</v>
      </c>
      <c r="E215" s="82" t="s">
        <v>242</v>
      </c>
      <c r="F215" s="175" t="s">
        <v>337</v>
      </c>
      <c r="G215" s="79">
        <f>G216</f>
        <v>312049.84000000003</v>
      </c>
      <c r="H215" s="79">
        <f>H216</f>
        <v>0</v>
      </c>
      <c r="I215" s="78">
        <f t="shared" si="10"/>
        <v>312049.84000000003</v>
      </c>
    </row>
    <row r="216" spans="1:17" s="83" customFormat="1" ht="38.25" x14ac:dyDescent="0.2">
      <c r="A216" s="167"/>
      <c r="B216" s="82" t="s">
        <v>181</v>
      </c>
      <c r="C216" s="82" t="s">
        <v>124</v>
      </c>
      <c r="D216" s="82" t="s">
        <v>301</v>
      </c>
      <c r="E216" s="82" t="s">
        <v>241</v>
      </c>
      <c r="F216" s="179" t="s">
        <v>336</v>
      </c>
      <c r="G216" s="79">
        <v>312049.84000000003</v>
      </c>
      <c r="H216" s="79">
        <v>0</v>
      </c>
      <c r="I216" s="78">
        <f t="shared" si="10"/>
        <v>312049.84000000003</v>
      </c>
    </row>
    <row r="217" spans="1:17" s="83" customFormat="1" ht="25.5" x14ac:dyDescent="0.2">
      <c r="A217" s="167">
        <v>20</v>
      </c>
      <c r="B217" s="82" t="s">
        <v>107</v>
      </c>
      <c r="C217" s="82" t="s">
        <v>124</v>
      </c>
      <c r="D217" s="82" t="s">
        <v>302</v>
      </c>
      <c r="E217" s="82"/>
      <c r="F217" s="178" t="s">
        <v>440</v>
      </c>
      <c r="G217" s="79">
        <f>G218</f>
        <v>250000</v>
      </c>
      <c r="H217" s="79">
        <f>H218</f>
        <v>0</v>
      </c>
      <c r="I217" s="78">
        <f t="shared" si="10"/>
        <v>250000</v>
      </c>
    </row>
    <row r="218" spans="1:17" s="83" customFormat="1" ht="25.5" x14ac:dyDescent="0.2">
      <c r="A218" s="154"/>
      <c r="B218" s="82" t="s">
        <v>181</v>
      </c>
      <c r="C218" s="82" t="s">
        <v>124</v>
      </c>
      <c r="D218" s="82" t="s">
        <v>302</v>
      </c>
      <c r="E218" s="82" t="s">
        <v>370</v>
      </c>
      <c r="F218" s="175" t="s">
        <v>379</v>
      </c>
      <c r="G218" s="79">
        <f>G219</f>
        <v>250000</v>
      </c>
      <c r="H218" s="78">
        <f>H219</f>
        <v>0</v>
      </c>
      <c r="I218" s="78">
        <f t="shared" si="10"/>
        <v>250000</v>
      </c>
    </row>
    <row r="219" spans="1:17" s="83" customFormat="1" ht="38.25" x14ac:dyDescent="0.2">
      <c r="A219" s="167"/>
      <c r="B219" s="82" t="s">
        <v>181</v>
      </c>
      <c r="C219" s="82" t="s">
        <v>124</v>
      </c>
      <c r="D219" s="82" t="s">
        <v>302</v>
      </c>
      <c r="E219" s="82" t="s">
        <v>372</v>
      </c>
      <c r="F219" s="179" t="s">
        <v>373</v>
      </c>
      <c r="G219" s="79">
        <v>250000</v>
      </c>
      <c r="H219" s="78">
        <v>0</v>
      </c>
      <c r="I219" s="78">
        <f t="shared" si="10"/>
        <v>250000</v>
      </c>
    </row>
    <row r="220" spans="1:17" s="83" customFormat="1" x14ac:dyDescent="0.2">
      <c r="A220" s="167">
        <v>21</v>
      </c>
      <c r="B220" s="82" t="s">
        <v>107</v>
      </c>
      <c r="C220" s="82" t="s">
        <v>124</v>
      </c>
      <c r="D220" s="82" t="s">
        <v>303</v>
      </c>
      <c r="E220" s="82"/>
      <c r="F220" s="178" t="s">
        <v>441</v>
      </c>
      <c r="G220" s="79">
        <f>G221</f>
        <v>3099803.54</v>
      </c>
      <c r="H220" s="79">
        <f>H221</f>
        <v>-689845</v>
      </c>
      <c r="I220" s="78">
        <f t="shared" si="10"/>
        <v>2409958.54</v>
      </c>
    </row>
    <row r="221" spans="1:17" s="83" customFormat="1" ht="25.5" x14ac:dyDescent="0.2">
      <c r="A221" s="154"/>
      <c r="B221" s="82" t="s">
        <v>181</v>
      </c>
      <c r="C221" s="82" t="s">
        <v>124</v>
      </c>
      <c r="D221" s="82" t="s">
        <v>303</v>
      </c>
      <c r="E221" s="82" t="s">
        <v>370</v>
      </c>
      <c r="F221" s="175" t="s">
        <v>379</v>
      </c>
      <c r="G221" s="79">
        <f>G222</f>
        <v>3099803.54</v>
      </c>
      <c r="H221" s="79">
        <f>H222</f>
        <v>-689845</v>
      </c>
      <c r="I221" s="78">
        <f t="shared" si="10"/>
        <v>2409958.54</v>
      </c>
    </row>
    <row r="222" spans="1:17" s="83" customFormat="1" ht="38.25" x14ac:dyDescent="0.2">
      <c r="A222" s="167"/>
      <c r="B222" s="82" t="s">
        <v>181</v>
      </c>
      <c r="C222" s="82" t="s">
        <v>124</v>
      </c>
      <c r="D222" s="82" t="s">
        <v>303</v>
      </c>
      <c r="E222" s="82" t="s">
        <v>372</v>
      </c>
      <c r="F222" s="179" t="s">
        <v>373</v>
      </c>
      <c r="G222" s="79">
        <v>3099803.54</v>
      </c>
      <c r="H222" s="78">
        <v>-689845</v>
      </c>
      <c r="I222" s="78">
        <f t="shared" si="10"/>
        <v>2409958.54</v>
      </c>
    </row>
    <row r="223" spans="1:17" s="83" customFormat="1" ht="25.5" x14ac:dyDescent="0.2">
      <c r="A223" s="167">
        <v>22</v>
      </c>
      <c r="B223" s="82" t="s">
        <v>107</v>
      </c>
      <c r="C223" s="82" t="s">
        <v>124</v>
      </c>
      <c r="D223" s="82" t="s">
        <v>304</v>
      </c>
      <c r="E223" s="82"/>
      <c r="F223" s="178" t="s">
        <v>442</v>
      </c>
      <c r="G223" s="79">
        <f>G224</f>
        <v>3826313.47</v>
      </c>
      <c r="H223" s="79">
        <f>H224</f>
        <v>-1796707.22</v>
      </c>
      <c r="I223" s="78">
        <f t="shared" si="10"/>
        <v>2029606.2500000002</v>
      </c>
      <c r="J223" s="87"/>
      <c r="K223" s="87"/>
      <c r="L223" s="87"/>
      <c r="M223" s="87"/>
      <c r="N223" s="87"/>
      <c r="O223" s="87"/>
      <c r="P223" s="87"/>
      <c r="Q223" s="87"/>
    </row>
    <row r="224" spans="1:17" s="83" customFormat="1" ht="25.5" x14ac:dyDescent="0.2">
      <c r="A224" s="154"/>
      <c r="B224" s="82" t="s">
        <v>181</v>
      </c>
      <c r="C224" s="82" t="s">
        <v>124</v>
      </c>
      <c r="D224" s="82" t="s">
        <v>304</v>
      </c>
      <c r="E224" s="82" t="s">
        <v>370</v>
      </c>
      <c r="F224" s="175" t="s">
        <v>379</v>
      </c>
      <c r="G224" s="79">
        <f>G225</f>
        <v>3826313.47</v>
      </c>
      <c r="H224" s="79">
        <f>H225</f>
        <v>-1796707.22</v>
      </c>
      <c r="I224" s="78">
        <f t="shared" si="10"/>
        <v>2029606.2500000002</v>
      </c>
    </row>
    <row r="225" spans="1:17" s="83" customFormat="1" ht="38.25" x14ac:dyDescent="0.2">
      <c r="A225" s="167"/>
      <c r="B225" s="82" t="s">
        <v>181</v>
      </c>
      <c r="C225" s="82" t="s">
        <v>124</v>
      </c>
      <c r="D225" s="82" t="s">
        <v>304</v>
      </c>
      <c r="E225" s="82" t="s">
        <v>372</v>
      </c>
      <c r="F225" s="179" t="s">
        <v>373</v>
      </c>
      <c r="G225" s="79">
        <v>3826313.47</v>
      </c>
      <c r="H225" s="79">
        <v>-1796707.22</v>
      </c>
      <c r="I225" s="78">
        <f t="shared" si="10"/>
        <v>2029606.2500000002</v>
      </c>
    </row>
    <row r="226" spans="1:17" s="83" customFormat="1" x14ac:dyDescent="0.2">
      <c r="A226" s="167"/>
      <c r="B226" s="82" t="s">
        <v>106</v>
      </c>
      <c r="C226" s="82" t="s">
        <v>124</v>
      </c>
      <c r="D226" s="82" t="s">
        <v>443</v>
      </c>
      <c r="E226" s="82"/>
      <c r="F226" s="178" t="s">
        <v>444</v>
      </c>
      <c r="G226" s="79">
        <f>G227+G229</f>
        <v>2081496.55</v>
      </c>
      <c r="H226" s="79">
        <f>H227+H229</f>
        <v>-346579.05</v>
      </c>
      <c r="I226" s="78">
        <f t="shared" si="10"/>
        <v>1734917.5</v>
      </c>
    </row>
    <row r="227" spans="1:17" s="83" customFormat="1" ht="25.5" x14ac:dyDescent="0.2">
      <c r="A227" s="167">
        <f>A225+1</f>
        <v>1</v>
      </c>
      <c r="B227" s="82" t="s">
        <v>181</v>
      </c>
      <c r="C227" s="82" t="s">
        <v>124</v>
      </c>
      <c r="D227" s="82" t="s">
        <v>443</v>
      </c>
      <c r="E227" s="82" t="s">
        <v>370</v>
      </c>
      <c r="F227" s="175" t="s">
        <v>379</v>
      </c>
      <c r="G227" s="79">
        <f>G228</f>
        <v>2038496.55</v>
      </c>
      <c r="H227" s="79">
        <f>H228</f>
        <v>-346579.05</v>
      </c>
      <c r="I227" s="78">
        <f t="shared" si="10"/>
        <v>1691917.5</v>
      </c>
    </row>
    <row r="228" spans="1:17" s="83" customFormat="1" ht="38.25" x14ac:dyDescent="0.2">
      <c r="A228" s="167"/>
      <c r="B228" s="82" t="s">
        <v>142</v>
      </c>
      <c r="C228" s="82" t="s">
        <v>124</v>
      </c>
      <c r="D228" s="82" t="s">
        <v>443</v>
      </c>
      <c r="E228" s="82" t="s">
        <v>372</v>
      </c>
      <c r="F228" s="179" t="s">
        <v>373</v>
      </c>
      <c r="G228" s="79">
        <v>2038496.55</v>
      </c>
      <c r="H228" s="79">
        <v>-346579.05</v>
      </c>
      <c r="I228" s="78">
        <f t="shared" si="10"/>
        <v>1691917.5</v>
      </c>
    </row>
    <row r="229" spans="1:17" s="83" customFormat="1" x14ac:dyDescent="0.2">
      <c r="A229" s="167"/>
      <c r="B229" s="82" t="s">
        <v>142</v>
      </c>
      <c r="C229" s="82" t="s">
        <v>124</v>
      </c>
      <c r="D229" s="82" t="s">
        <v>443</v>
      </c>
      <c r="E229" s="82" t="s">
        <v>491</v>
      </c>
      <c r="F229" s="178" t="s">
        <v>492</v>
      </c>
      <c r="G229" s="79">
        <f>G230</f>
        <v>43000</v>
      </c>
      <c r="H229" s="79">
        <f>H230</f>
        <v>0</v>
      </c>
      <c r="I229" s="78">
        <f t="shared" si="10"/>
        <v>43000</v>
      </c>
    </row>
    <row r="230" spans="1:17" s="83" customFormat="1" x14ac:dyDescent="0.2">
      <c r="A230" s="167"/>
      <c r="B230" s="82" t="s">
        <v>142</v>
      </c>
      <c r="C230" s="82" t="s">
        <v>124</v>
      </c>
      <c r="D230" s="82" t="s">
        <v>443</v>
      </c>
      <c r="E230" s="82" t="s">
        <v>305</v>
      </c>
      <c r="F230" s="175" t="s">
        <v>311</v>
      </c>
      <c r="G230" s="79">
        <v>43000</v>
      </c>
      <c r="H230" s="79">
        <v>0</v>
      </c>
      <c r="I230" s="78">
        <f t="shared" si="10"/>
        <v>43000</v>
      </c>
    </row>
    <row r="231" spans="1:17" s="87" customFormat="1" ht="27" x14ac:dyDescent="0.25">
      <c r="A231" s="167"/>
      <c r="B231" s="82" t="s">
        <v>142</v>
      </c>
      <c r="C231" s="82" t="s">
        <v>124</v>
      </c>
      <c r="D231" s="82" t="s">
        <v>445</v>
      </c>
      <c r="E231" s="82"/>
      <c r="F231" s="180" t="s">
        <v>446</v>
      </c>
      <c r="G231" s="174">
        <f>G233</f>
        <v>380563.59</v>
      </c>
      <c r="H231" s="174">
        <f>H233</f>
        <v>0</v>
      </c>
      <c r="I231" s="78">
        <f t="shared" si="10"/>
        <v>380563.59</v>
      </c>
      <c r="J231" s="83"/>
      <c r="K231" s="83"/>
      <c r="L231" s="83"/>
      <c r="M231" s="83"/>
      <c r="N231" s="83"/>
      <c r="O231" s="83"/>
      <c r="P231" s="83"/>
      <c r="Q231" s="83"/>
    </row>
    <row r="232" spans="1:17" s="87" customFormat="1" ht="25.5" x14ac:dyDescent="0.2">
      <c r="A232" s="167"/>
      <c r="B232" s="82" t="s">
        <v>142</v>
      </c>
      <c r="C232" s="82" t="s">
        <v>124</v>
      </c>
      <c r="D232" s="82" t="s">
        <v>447</v>
      </c>
      <c r="E232" s="82"/>
      <c r="F232" s="178" t="s">
        <v>448</v>
      </c>
      <c r="G232" s="79">
        <f>G233</f>
        <v>380563.59</v>
      </c>
      <c r="H232" s="79">
        <f>H233</f>
        <v>0</v>
      </c>
      <c r="I232" s="78">
        <f t="shared" si="10"/>
        <v>380563.59</v>
      </c>
      <c r="J232" s="83"/>
      <c r="K232" s="83"/>
      <c r="L232" s="83"/>
      <c r="M232" s="83"/>
      <c r="N232" s="83"/>
      <c r="O232" s="83"/>
      <c r="P232" s="83"/>
      <c r="Q232" s="83"/>
    </row>
    <row r="233" spans="1:17" s="83" customFormat="1" x14ac:dyDescent="0.2">
      <c r="A233" s="167"/>
      <c r="B233" s="82" t="s">
        <v>107</v>
      </c>
      <c r="C233" s="82" t="s">
        <v>124</v>
      </c>
      <c r="D233" s="82" t="s">
        <v>447</v>
      </c>
      <c r="E233" s="82" t="s">
        <v>242</v>
      </c>
      <c r="F233" s="175" t="s">
        <v>337</v>
      </c>
      <c r="G233" s="79">
        <f>G234</f>
        <v>380563.59</v>
      </c>
      <c r="H233" s="79">
        <f>H234</f>
        <v>0</v>
      </c>
      <c r="I233" s="78">
        <f t="shared" si="10"/>
        <v>380563.59</v>
      </c>
    </row>
    <row r="234" spans="1:17" s="83" customFormat="1" ht="38.25" x14ac:dyDescent="0.2">
      <c r="A234" s="167"/>
      <c r="B234" s="82" t="s">
        <v>142</v>
      </c>
      <c r="C234" s="82" t="s">
        <v>124</v>
      </c>
      <c r="D234" s="82" t="s">
        <v>447</v>
      </c>
      <c r="E234" s="82" t="s">
        <v>241</v>
      </c>
      <c r="F234" s="179" t="s">
        <v>336</v>
      </c>
      <c r="G234" s="79">
        <v>380563.59</v>
      </c>
      <c r="H234" s="78"/>
      <c r="I234" s="78">
        <f t="shared" si="10"/>
        <v>380563.59</v>
      </c>
    </row>
    <row r="235" spans="1:17" x14ac:dyDescent="0.2">
      <c r="A235" s="166"/>
      <c r="B235" s="244" t="s">
        <v>62</v>
      </c>
      <c r="C235" s="244"/>
      <c r="D235" s="244"/>
      <c r="E235" s="244"/>
      <c r="F235" s="142" t="s">
        <v>147</v>
      </c>
      <c r="G235" s="143">
        <f>G236+G246</f>
        <v>150000</v>
      </c>
      <c r="H235" s="143">
        <f>H236</f>
        <v>-2373.7800000000002</v>
      </c>
      <c r="I235" s="197">
        <f t="shared" si="10"/>
        <v>147626.22</v>
      </c>
    </row>
    <row r="236" spans="1:17" hidden="1" x14ac:dyDescent="0.2">
      <c r="A236" s="167"/>
      <c r="B236" s="82" t="s">
        <v>62</v>
      </c>
      <c r="C236" s="82" t="s">
        <v>121</v>
      </c>
      <c r="D236" s="82"/>
      <c r="E236" s="82"/>
      <c r="F236" s="168" t="s">
        <v>258</v>
      </c>
      <c r="G236" s="79">
        <f>G237+G241</f>
        <v>0</v>
      </c>
      <c r="H236" s="21">
        <f>H237+H243+H249+H245</f>
        <v>-2373.7800000000002</v>
      </c>
      <c r="I236" s="62">
        <f t="shared" si="10"/>
        <v>-2373.7800000000002</v>
      </c>
    </row>
    <row r="237" spans="1:17" ht="72" hidden="1" x14ac:dyDescent="0.2">
      <c r="A237" s="167"/>
      <c r="B237" s="82" t="s">
        <v>108</v>
      </c>
      <c r="C237" s="82" t="s">
        <v>121</v>
      </c>
      <c r="D237" s="82" t="s">
        <v>449</v>
      </c>
      <c r="E237" s="82"/>
      <c r="F237" s="169" t="s">
        <v>586</v>
      </c>
      <c r="G237" s="79">
        <f>G238</f>
        <v>0</v>
      </c>
      <c r="H237" s="21">
        <f>H238</f>
        <v>0</v>
      </c>
      <c r="I237" s="62">
        <f t="shared" si="10"/>
        <v>0</v>
      </c>
    </row>
    <row r="238" spans="1:17" hidden="1" x14ac:dyDescent="0.2">
      <c r="A238" s="167" t="s">
        <v>217</v>
      </c>
      <c r="B238" s="82" t="s">
        <v>108</v>
      </c>
      <c r="C238" s="82" t="s">
        <v>121</v>
      </c>
      <c r="D238" s="82" t="s">
        <v>449</v>
      </c>
      <c r="E238" s="82" t="s">
        <v>165</v>
      </c>
      <c r="F238" s="168" t="s">
        <v>145</v>
      </c>
      <c r="G238" s="79">
        <v>0</v>
      </c>
      <c r="H238" s="21">
        <f>H239+H240+H241+H242</f>
        <v>0</v>
      </c>
      <c r="I238" s="62">
        <f t="shared" si="10"/>
        <v>0</v>
      </c>
    </row>
    <row r="239" spans="1:17" ht="38.25" hidden="1" x14ac:dyDescent="0.2">
      <c r="A239" s="167"/>
      <c r="B239" s="82" t="s">
        <v>109</v>
      </c>
      <c r="C239" s="82" t="s">
        <v>121</v>
      </c>
      <c r="D239" s="82" t="s">
        <v>450</v>
      </c>
      <c r="E239" s="82"/>
      <c r="F239" s="168" t="s">
        <v>63</v>
      </c>
      <c r="G239" s="79">
        <f>G240</f>
        <v>0</v>
      </c>
      <c r="H239" s="62">
        <v>0</v>
      </c>
      <c r="I239" s="62">
        <f t="shared" si="10"/>
        <v>0</v>
      </c>
    </row>
    <row r="240" spans="1:17" hidden="1" x14ac:dyDescent="0.2">
      <c r="A240" s="167" t="s">
        <v>218</v>
      </c>
      <c r="B240" s="82" t="s">
        <v>451</v>
      </c>
      <c r="C240" s="82" t="s">
        <v>121</v>
      </c>
      <c r="D240" s="82" t="s">
        <v>450</v>
      </c>
      <c r="E240" s="82" t="s">
        <v>165</v>
      </c>
      <c r="F240" s="168" t="s">
        <v>145</v>
      </c>
      <c r="G240" s="79">
        <v>0</v>
      </c>
      <c r="H240" s="62"/>
      <c r="I240" s="62">
        <f t="shared" si="10"/>
        <v>0</v>
      </c>
    </row>
    <row r="241" spans="1:17" ht="38.25" hidden="1" x14ac:dyDescent="0.2">
      <c r="A241" s="167"/>
      <c r="B241" s="82" t="s">
        <v>452</v>
      </c>
      <c r="C241" s="82" t="s">
        <v>121</v>
      </c>
      <c r="D241" s="82" t="s">
        <v>87</v>
      </c>
      <c r="E241" s="82"/>
      <c r="F241" s="168" t="s">
        <v>174</v>
      </c>
      <c r="G241" s="79">
        <f>G242</f>
        <v>0</v>
      </c>
      <c r="H241" s="62"/>
      <c r="I241" s="62">
        <f t="shared" si="10"/>
        <v>0</v>
      </c>
    </row>
    <row r="242" spans="1:17" hidden="1" x14ac:dyDescent="0.2">
      <c r="A242" s="167" t="s">
        <v>218</v>
      </c>
      <c r="B242" s="82" t="s">
        <v>451</v>
      </c>
      <c r="C242" s="82" t="s">
        <v>121</v>
      </c>
      <c r="D242" s="82" t="s">
        <v>87</v>
      </c>
      <c r="E242" s="82" t="s">
        <v>165</v>
      </c>
      <c r="F242" s="168" t="s">
        <v>145</v>
      </c>
      <c r="G242" s="79">
        <v>0</v>
      </c>
      <c r="H242" s="62"/>
      <c r="I242" s="62">
        <f t="shared" si="10"/>
        <v>0</v>
      </c>
    </row>
    <row r="243" spans="1:17" hidden="1" x14ac:dyDescent="0.2">
      <c r="A243" s="167"/>
      <c r="B243" s="82" t="s">
        <v>62</v>
      </c>
      <c r="C243" s="82" t="s">
        <v>142</v>
      </c>
      <c r="D243" s="82"/>
      <c r="E243" s="82"/>
      <c r="F243" s="168" t="s">
        <v>64</v>
      </c>
      <c r="G243" s="79">
        <v>0</v>
      </c>
      <c r="H243" s="21">
        <f>H244</f>
        <v>0</v>
      </c>
      <c r="I243" s="62">
        <f t="shared" si="10"/>
        <v>0</v>
      </c>
    </row>
    <row r="244" spans="1:17" ht="25.5" hidden="1" x14ac:dyDescent="0.2">
      <c r="A244" s="167"/>
      <c r="B244" s="82" t="s">
        <v>108</v>
      </c>
      <c r="C244" s="82" t="s">
        <v>142</v>
      </c>
      <c r="D244" s="82" t="s">
        <v>110</v>
      </c>
      <c r="E244" s="82"/>
      <c r="F244" s="168" t="s">
        <v>65</v>
      </c>
      <c r="G244" s="79">
        <v>0</v>
      </c>
      <c r="H244" s="62">
        <v>0</v>
      </c>
      <c r="I244" s="62">
        <f t="shared" si="10"/>
        <v>0</v>
      </c>
    </row>
    <row r="245" spans="1:17" ht="25.5" hidden="1" x14ac:dyDescent="0.2">
      <c r="A245" s="167">
        <v>35</v>
      </c>
      <c r="B245" s="82" t="s">
        <v>108</v>
      </c>
      <c r="C245" s="82" t="s">
        <v>142</v>
      </c>
      <c r="D245" s="82" t="s">
        <v>110</v>
      </c>
      <c r="E245" s="82" t="s">
        <v>81</v>
      </c>
      <c r="F245" s="168" t="s">
        <v>143</v>
      </c>
      <c r="G245" s="79">
        <v>0</v>
      </c>
      <c r="H245" s="21"/>
      <c r="I245" s="62">
        <f t="shared" si="10"/>
        <v>0</v>
      </c>
    </row>
    <row r="246" spans="1:17" x14ac:dyDescent="0.2">
      <c r="A246" s="167"/>
      <c r="B246" s="82" t="s">
        <v>62</v>
      </c>
      <c r="C246" s="82" t="s">
        <v>166</v>
      </c>
      <c r="D246" s="82"/>
      <c r="E246" s="82"/>
      <c r="F246" s="170" t="s">
        <v>66</v>
      </c>
      <c r="G246" s="85">
        <f>G249</f>
        <v>150000</v>
      </c>
      <c r="H246" s="62">
        <f>H249</f>
        <v>-2373.7800000000002</v>
      </c>
      <c r="I246" s="62">
        <f t="shared" si="10"/>
        <v>147626.22</v>
      </c>
    </row>
    <row r="247" spans="1:17" hidden="1" x14ac:dyDescent="0.2">
      <c r="A247" s="167"/>
      <c r="B247" s="82" t="s">
        <v>111</v>
      </c>
      <c r="C247" s="82" t="s">
        <v>166</v>
      </c>
      <c r="D247" s="82" t="s">
        <v>453</v>
      </c>
      <c r="E247" s="82"/>
      <c r="F247" s="171" t="s">
        <v>234</v>
      </c>
      <c r="G247" s="85">
        <f>G248</f>
        <v>0</v>
      </c>
      <c r="H247" s="217"/>
      <c r="I247" s="62">
        <f t="shared" si="10"/>
        <v>0</v>
      </c>
    </row>
    <row r="248" spans="1:17" s="9" customFormat="1" ht="25.5" hidden="1" x14ac:dyDescent="0.2">
      <c r="A248" s="167">
        <f>A227+1</f>
        <v>2</v>
      </c>
      <c r="B248" s="82" t="s">
        <v>109</v>
      </c>
      <c r="C248" s="82" t="s">
        <v>166</v>
      </c>
      <c r="D248" s="82" t="s">
        <v>453</v>
      </c>
      <c r="E248" s="82" t="s">
        <v>30</v>
      </c>
      <c r="F248" s="172" t="s">
        <v>143</v>
      </c>
      <c r="G248" s="85">
        <v>0</v>
      </c>
      <c r="H248" s="217"/>
      <c r="I248" s="62">
        <f t="shared" si="10"/>
        <v>0</v>
      </c>
      <c r="J248"/>
      <c r="K248"/>
      <c r="L248"/>
      <c r="M248"/>
      <c r="N248"/>
      <c r="O248"/>
      <c r="P248"/>
      <c r="Q248"/>
    </row>
    <row r="249" spans="1:17" s="9" customFormat="1" ht="27" x14ac:dyDescent="0.25">
      <c r="A249" s="167">
        <v>23</v>
      </c>
      <c r="B249" s="82" t="s">
        <v>166</v>
      </c>
      <c r="C249" s="82" t="s">
        <v>166</v>
      </c>
      <c r="D249" s="82" t="s">
        <v>445</v>
      </c>
      <c r="E249" s="173"/>
      <c r="F249" s="180" t="s">
        <v>446</v>
      </c>
      <c r="G249" s="85">
        <f t="shared" ref="G249:H251" si="11">G250</f>
        <v>150000</v>
      </c>
      <c r="H249" s="62">
        <f t="shared" si="11"/>
        <v>-2373.7800000000002</v>
      </c>
      <c r="I249" s="62">
        <f t="shared" si="10"/>
        <v>147626.22</v>
      </c>
      <c r="J249"/>
      <c r="K249"/>
      <c r="L249"/>
      <c r="M249"/>
      <c r="N249"/>
      <c r="O249"/>
      <c r="P249"/>
      <c r="Q249"/>
    </row>
    <row r="250" spans="1:17" s="9" customFormat="1" x14ac:dyDescent="0.2">
      <c r="A250" s="167"/>
      <c r="B250" s="82" t="s">
        <v>166</v>
      </c>
      <c r="C250" s="82" t="s">
        <v>166</v>
      </c>
      <c r="D250" s="82" t="s">
        <v>454</v>
      </c>
      <c r="E250" s="173"/>
      <c r="F250" s="178" t="s">
        <v>455</v>
      </c>
      <c r="G250" s="79">
        <f t="shared" si="11"/>
        <v>150000</v>
      </c>
      <c r="H250" s="63">
        <f t="shared" si="11"/>
        <v>-2373.7800000000002</v>
      </c>
      <c r="I250" s="63">
        <f t="shared" si="10"/>
        <v>147626.22</v>
      </c>
      <c r="J250"/>
      <c r="K250"/>
      <c r="L250"/>
      <c r="M250"/>
      <c r="N250"/>
      <c r="O250"/>
      <c r="P250"/>
      <c r="Q250"/>
    </row>
    <row r="251" spans="1:17" ht="25.5" x14ac:dyDescent="0.2">
      <c r="A251" s="144"/>
      <c r="B251" s="82" t="s">
        <v>166</v>
      </c>
      <c r="C251" s="82" t="s">
        <v>166</v>
      </c>
      <c r="D251" s="82" t="s">
        <v>454</v>
      </c>
      <c r="E251" s="17" t="s">
        <v>370</v>
      </c>
      <c r="F251" s="22" t="s">
        <v>379</v>
      </c>
      <c r="G251" s="20">
        <f t="shared" si="11"/>
        <v>150000</v>
      </c>
      <c r="H251" s="20">
        <f t="shared" si="11"/>
        <v>-2373.7800000000002</v>
      </c>
      <c r="I251" s="63">
        <f t="shared" si="10"/>
        <v>147626.22</v>
      </c>
      <c r="J251" s="9"/>
      <c r="K251" s="9"/>
      <c r="L251" s="9"/>
      <c r="M251" s="9"/>
      <c r="N251" s="9"/>
      <c r="O251" s="9"/>
      <c r="P251" s="9"/>
      <c r="Q251" s="9"/>
    </row>
    <row r="252" spans="1:17" s="83" customFormat="1" ht="38.25" x14ac:dyDescent="0.2">
      <c r="A252" s="167"/>
      <c r="B252" s="82" t="s">
        <v>166</v>
      </c>
      <c r="C252" s="82" t="s">
        <v>166</v>
      </c>
      <c r="D252" s="82" t="s">
        <v>454</v>
      </c>
      <c r="E252" s="82" t="s">
        <v>372</v>
      </c>
      <c r="F252" s="179" t="s">
        <v>373</v>
      </c>
      <c r="G252" s="79">
        <v>150000</v>
      </c>
      <c r="H252" s="79">
        <v>-2373.7800000000002</v>
      </c>
      <c r="I252" s="78">
        <f t="shared" si="10"/>
        <v>147626.22</v>
      </c>
    </row>
    <row r="253" spans="1:17" x14ac:dyDescent="0.2">
      <c r="A253" s="166"/>
      <c r="B253" s="244" t="s">
        <v>67</v>
      </c>
      <c r="C253" s="244"/>
      <c r="D253" s="176"/>
      <c r="E253" s="176"/>
      <c r="F253" s="142" t="s">
        <v>456</v>
      </c>
      <c r="G253" s="143">
        <f>G254</f>
        <v>11403663</v>
      </c>
      <c r="H253" s="143">
        <f>H254</f>
        <v>-427120.86</v>
      </c>
      <c r="I253" s="197">
        <f t="shared" si="10"/>
        <v>10976542.140000001</v>
      </c>
    </row>
    <row r="254" spans="1:17" x14ac:dyDescent="0.2">
      <c r="A254" s="167"/>
      <c r="B254" s="82" t="s">
        <v>112</v>
      </c>
      <c r="C254" s="82" t="s">
        <v>123</v>
      </c>
      <c r="D254" s="173"/>
      <c r="E254" s="173"/>
      <c r="F254" s="170" t="s">
        <v>146</v>
      </c>
      <c r="G254" s="85">
        <f>G256</f>
        <v>11403663</v>
      </c>
      <c r="H254" s="85">
        <f>H256</f>
        <v>-427120.86</v>
      </c>
      <c r="I254" s="62">
        <f t="shared" si="10"/>
        <v>10976542.140000001</v>
      </c>
    </row>
    <row r="255" spans="1:17" hidden="1" x14ac:dyDescent="0.2">
      <c r="A255" s="167"/>
      <c r="B255" s="82" t="s">
        <v>113</v>
      </c>
      <c r="C255" s="82" t="s">
        <v>123</v>
      </c>
      <c r="D255" s="173" t="s">
        <v>457</v>
      </c>
      <c r="E255" s="173"/>
      <c r="F255" s="177" t="s">
        <v>458</v>
      </c>
      <c r="G255" s="85"/>
      <c r="H255" s="63"/>
      <c r="I255" s="63">
        <f t="shared" si="10"/>
        <v>0</v>
      </c>
    </row>
    <row r="256" spans="1:17" ht="27" x14ac:dyDescent="0.25">
      <c r="A256" s="167"/>
      <c r="B256" s="82" t="s">
        <v>113</v>
      </c>
      <c r="C256" s="82" t="s">
        <v>123</v>
      </c>
      <c r="D256" s="82" t="s">
        <v>459</v>
      </c>
      <c r="E256" s="82"/>
      <c r="F256" s="180" t="s">
        <v>460</v>
      </c>
      <c r="G256" s="174">
        <f>G257+G265</f>
        <v>11403663</v>
      </c>
      <c r="H256" s="174">
        <f>H257+H265</f>
        <v>-427120.86</v>
      </c>
      <c r="I256" s="63">
        <f t="shared" si="10"/>
        <v>10976542.140000001</v>
      </c>
    </row>
    <row r="257" spans="1:17" ht="38.25" x14ac:dyDescent="0.2">
      <c r="A257" s="167"/>
      <c r="B257" s="82" t="s">
        <v>126</v>
      </c>
      <c r="C257" s="82" t="s">
        <v>123</v>
      </c>
      <c r="D257" s="82" t="s">
        <v>461</v>
      </c>
      <c r="E257" s="82"/>
      <c r="F257" s="178" t="s">
        <v>462</v>
      </c>
      <c r="G257" s="79">
        <f>G258</f>
        <v>10416291.91</v>
      </c>
      <c r="H257" s="79">
        <f>H258</f>
        <v>-318497.25</v>
      </c>
      <c r="I257" s="63">
        <f t="shared" si="10"/>
        <v>10097794.66</v>
      </c>
    </row>
    <row r="258" spans="1:17" s="87" customFormat="1" ht="25.5" x14ac:dyDescent="0.2">
      <c r="A258" s="167">
        <v>24</v>
      </c>
      <c r="B258" s="82" t="s">
        <v>67</v>
      </c>
      <c r="C258" s="82" t="s">
        <v>123</v>
      </c>
      <c r="D258" s="82" t="s">
        <v>463</v>
      </c>
      <c r="E258" s="82"/>
      <c r="F258" s="178" t="s">
        <v>464</v>
      </c>
      <c r="G258" s="79">
        <f>G259+G261+G263</f>
        <v>10416291.91</v>
      </c>
      <c r="H258" s="79">
        <f>H259+H261+H263</f>
        <v>-318497.25</v>
      </c>
      <c r="I258" s="63">
        <f t="shared" si="10"/>
        <v>10097794.66</v>
      </c>
    </row>
    <row r="259" spans="1:17" s="83" customFormat="1" ht="63.75" x14ac:dyDescent="0.2">
      <c r="A259" s="144"/>
      <c r="B259" s="82" t="s">
        <v>67</v>
      </c>
      <c r="C259" s="82" t="s">
        <v>123</v>
      </c>
      <c r="D259" s="82" t="s">
        <v>463</v>
      </c>
      <c r="E259" s="17" t="s">
        <v>346</v>
      </c>
      <c r="F259" s="22" t="s">
        <v>557</v>
      </c>
      <c r="G259" s="20">
        <f>G260</f>
        <v>7679207.3200000003</v>
      </c>
      <c r="H259" s="20">
        <f>H260</f>
        <v>-251431.31</v>
      </c>
      <c r="I259" s="63">
        <f t="shared" si="10"/>
        <v>7427776.0100000007</v>
      </c>
    </row>
    <row r="260" spans="1:17" s="83" customFormat="1" ht="25.5" x14ac:dyDescent="0.2">
      <c r="A260" s="167"/>
      <c r="B260" s="82" t="s">
        <v>67</v>
      </c>
      <c r="C260" s="82" t="s">
        <v>123</v>
      </c>
      <c r="D260" s="82" t="s">
        <v>463</v>
      </c>
      <c r="E260" s="82" t="s">
        <v>15</v>
      </c>
      <c r="F260" s="148" t="s">
        <v>465</v>
      </c>
      <c r="G260" s="79">
        <v>7679207.3200000003</v>
      </c>
      <c r="H260" s="78">
        <v>-251431.31</v>
      </c>
      <c r="I260" s="63">
        <f t="shared" si="10"/>
        <v>7427776.0100000007</v>
      </c>
    </row>
    <row r="261" spans="1:17" ht="25.5" x14ac:dyDescent="0.2">
      <c r="A261" s="144"/>
      <c r="B261" s="82" t="s">
        <v>67</v>
      </c>
      <c r="C261" s="82" t="s">
        <v>123</v>
      </c>
      <c r="D261" s="82" t="s">
        <v>463</v>
      </c>
      <c r="E261" s="17" t="s">
        <v>370</v>
      </c>
      <c r="F261" s="22" t="s">
        <v>379</v>
      </c>
      <c r="G261" s="20">
        <f>G262</f>
        <v>2724741.4</v>
      </c>
      <c r="H261" s="20">
        <f>H262</f>
        <v>-63399.47</v>
      </c>
      <c r="I261" s="63">
        <f t="shared" si="10"/>
        <v>2661341.9299999997</v>
      </c>
      <c r="J261" s="9"/>
      <c r="K261" s="9"/>
      <c r="L261" s="9"/>
      <c r="M261" s="9"/>
      <c r="N261" s="9"/>
      <c r="O261" s="9"/>
      <c r="P261" s="9"/>
      <c r="Q261" s="9"/>
    </row>
    <row r="262" spans="1:17" ht="38.25" x14ac:dyDescent="0.2">
      <c r="A262" s="167"/>
      <c r="B262" s="82" t="s">
        <v>67</v>
      </c>
      <c r="C262" s="82" t="s">
        <v>123</v>
      </c>
      <c r="D262" s="82" t="s">
        <v>463</v>
      </c>
      <c r="E262" s="82" t="s">
        <v>372</v>
      </c>
      <c r="F262" s="148" t="s">
        <v>373</v>
      </c>
      <c r="G262" s="79">
        <v>2724741.4</v>
      </c>
      <c r="H262" s="20">
        <v>-63399.47</v>
      </c>
      <c r="I262" s="63">
        <f t="shared" si="10"/>
        <v>2661341.9299999997</v>
      </c>
    </row>
    <row r="263" spans="1:17" x14ac:dyDescent="0.2">
      <c r="A263" s="144"/>
      <c r="B263" s="82" t="s">
        <v>67</v>
      </c>
      <c r="C263" s="82" t="s">
        <v>123</v>
      </c>
      <c r="D263" s="82" t="s">
        <v>463</v>
      </c>
      <c r="E263" s="17" t="s">
        <v>242</v>
      </c>
      <c r="F263" s="22" t="s">
        <v>337</v>
      </c>
      <c r="G263" s="20">
        <f>G264</f>
        <v>12343.19</v>
      </c>
      <c r="H263" s="20">
        <f>H264</f>
        <v>-3666.47</v>
      </c>
      <c r="I263" s="63">
        <f t="shared" si="10"/>
        <v>8676.7200000000012</v>
      </c>
    </row>
    <row r="264" spans="1:17" s="83" customFormat="1" x14ac:dyDescent="0.2">
      <c r="A264" s="167"/>
      <c r="B264" s="82" t="s">
        <v>67</v>
      </c>
      <c r="C264" s="82" t="s">
        <v>123</v>
      </c>
      <c r="D264" s="82" t="s">
        <v>463</v>
      </c>
      <c r="E264" s="82" t="s">
        <v>374</v>
      </c>
      <c r="F264" s="179" t="s">
        <v>375</v>
      </c>
      <c r="G264" s="79">
        <v>12343.19</v>
      </c>
      <c r="H264" s="78">
        <v>-3666.47</v>
      </c>
      <c r="I264" s="78">
        <f t="shared" si="10"/>
        <v>8676.7200000000012</v>
      </c>
    </row>
    <row r="265" spans="1:17" ht="40.5" x14ac:dyDescent="0.25">
      <c r="A265" s="167"/>
      <c r="B265" s="82" t="s">
        <v>67</v>
      </c>
      <c r="C265" s="82" t="s">
        <v>123</v>
      </c>
      <c r="D265" s="82" t="s">
        <v>466</v>
      </c>
      <c r="E265" s="82"/>
      <c r="F265" s="180" t="s">
        <v>467</v>
      </c>
      <c r="G265" s="79">
        <f>G266</f>
        <v>987371.09</v>
      </c>
      <c r="H265" s="79">
        <f>H266</f>
        <v>-108623.61000000002</v>
      </c>
      <c r="I265" s="63">
        <f t="shared" si="10"/>
        <v>878747.48</v>
      </c>
    </row>
    <row r="266" spans="1:17" ht="25.5" x14ac:dyDescent="0.2">
      <c r="A266" s="167">
        <v>25</v>
      </c>
      <c r="B266" s="82" t="s">
        <v>126</v>
      </c>
      <c r="C266" s="82" t="s">
        <v>123</v>
      </c>
      <c r="D266" s="82" t="s">
        <v>468</v>
      </c>
      <c r="E266" s="82"/>
      <c r="F266" s="178" t="s">
        <v>464</v>
      </c>
      <c r="G266" s="79">
        <f>G267+G269</f>
        <v>987371.09</v>
      </c>
      <c r="H266" s="79">
        <f>H267+H269</f>
        <v>-108623.61000000002</v>
      </c>
      <c r="I266" s="63">
        <f t="shared" si="10"/>
        <v>878747.48</v>
      </c>
    </row>
    <row r="267" spans="1:17" ht="63.75" x14ac:dyDescent="0.2">
      <c r="A267" s="144"/>
      <c r="B267" s="82" t="s">
        <v>67</v>
      </c>
      <c r="C267" s="82" t="s">
        <v>123</v>
      </c>
      <c r="D267" s="82" t="s">
        <v>468</v>
      </c>
      <c r="E267" s="17" t="s">
        <v>346</v>
      </c>
      <c r="F267" s="22" t="s">
        <v>557</v>
      </c>
      <c r="G267" s="20">
        <f>G268</f>
        <v>922360.59</v>
      </c>
      <c r="H267" s="20">
        <f>H268</f>
        <v>-179792.95</v>
      </c>
      <c r="I267" s="63">
        <f t="shared" ref="I267:I331" si="12">H267+G267</f>
        <v>742567.6399999999</v>
      </c>
    </row>
    <row r="268" spans="1:17" ht="25.5" x14ac:dyDescent="0.2">
      <c r="A268" s="167"/>
      <c r="B268" s="82" t="s">
        <v>67</v>
      </c>
      <c r="C268" s="82" t="s">
        <v>123</v>
      </c>
      <c r="D268" s="82" t="s">
        <v>468</v>
      </c>
      <c r="E268" s="82" t="s">
        <v>15</v>
      </c>
      <c r="F268" s="148" t="s">
        <v>465</v>
      </c>
      <c r="G268" s="79">
        <v>922360.59</v>
      </c>
      <c r="H268" s="63">
        <v>-179792.95</v>
      </c>
      <c r="I268" s="63">
        <f t="shared" si="12"/>
        <v>742567.6399999999</v>
      </c>
    </row>
    <row r="269" spans="1:17" ht="25.5" x14ac:dyDescent="0.2">
      <c r="A269" s="144"/>
      <c r="B269" s="82" t="s">
        <v>67</v>
      </c>
      <c r="C269" s="82" t="s">
        <v>123</v>
      </c>
      <c r="D269" s="82" t="s">
        <v>468</v>
      </c>
      <c r="E269" s="17" t="s">
        <v>370</v>
      </c>
      <c r="F269" s="22" t="s">
        <v>379</v>
      </c>
      <c r="G269" s="20">
        <f>G270</f>
        <v>65010.5</v>
      </c>
      <c r="H269" s="20">
        <f>H270</f>
        <v>71169.34</v>
      </c>
      <c r="I269" s="63">
        <f t="shared" si="12"/>
        <v>136179.84</v>
      </c>
    </row>
    <row r="270" spans="1:17" s="83" customFormat="1" ht="38.25" x14ac:dyDescent="0.2">
      <c r="A270" s="167"/>
      <c r="B270" s="82" t="s">
        <v>67</v>
      </c>
      <c r="C270" s="82" t="s">
        <v>123</v>
      </c>
      <c r="D270" s="82" t="s">
        <v>468</v>
      </c>
      <c r="E270" s="82" t="s">
        <v>372</v>
      </c>
      <c r="F270" s="179" t="s">
        <v>373</v>
      </c>
      <c r="G270" s="79">
        <v>65010.5</v>
      </c>
      <c r="H270" s="78">
        <v>71169.34</v>
      </c>
      <c r="I270" s="78">
        <f t="shared" si="12"/>
        <v>136179.84</v>
      </c>
    </row>
    <row r="271" spans="1:17" ht="38.25" hidden="1" x14ac:dyDescent="0.2">
      <c r="A271" s="167"/>
      <c r="B271" s="82" t="s">
        <v>114</v>
      </c>
      <c r="C271" s="82" t="s">
        <v>123</v>
      </c>
      <c r="D271" s="173" t="s">
        <v>469</v>
      </c>
      <c r="E271" s="173"/>
      <c r="F271" s="179" t="s">
        <v>470</v>
      </c>
      <c r="G271" s="79">
        <f>G272</f>
        <v>0</v>
      </c>
      <c r="H271" s="20">
        <f>H272</f>
        <v>0</v>
      </c>
      <c r="I271" s="63">
        <f t="shared" si="12"/>
        <v>0</v>
      </c>
    </row>
    <row r="272" spans="1:17" hidden="1" x14ac:dyDescent="0.2">
      <c r="A272" s="167">
        <f>A268+1</f>
        <v>1</v>
      </c>
      <c r="B272" s="82" t="s">
        <v>471</v>
      </c>
      <c r="C272" s="82" t="s">
        <v>123</v>
      </c>
      <c r="D272" s="173" t="s">
        <v>469</v>
      </c>
      <c r="E272" s="173" t="s">
        <v>96</v>
      </c>
      <c r="F272" s="155" t="s">
        <v>244</v>
      </c>
      <c r="G272" s="79">
        <v>0</v>
      </c>
      <c r="H272" s="63"/>
      <c r="I272" s="63">
        <f t="shared" si="12"/>
        <v>0</v>
      </c>
    </row>
    <row r="273" spans="1:9" ht="25.5" hidden="1" x14ac:dyDescent="0.2">
      <c r="A273" s="167"/>
      <c r="B273" s="82" t="s">
        <v>471</v>
      </c>
      <c r="C273" s="82" t="s">
        <v>123</v>
      </c>
      <c r="D273" s="173" t="s">
        <v>472</v>
      </c>
      <c r="E273" s="173"/>
      <c r="F273" s="179" t="s">
        <v>473</v>
      </c>
      <c r="G273" s="79">
        <f>G274</f>
        <v>0</v>
      </c>
      <c r="H273" s="21"/>
      <c r="I273" s="63">
        <f t="shared" si="12"/>
        <v>0</v>
      </c>
    </row>
    <row r="274" spans="1:9" ht="25.5" hidden="1" x14ac:dyDescent="0.2">
      <c r="A274" s="167" t="s">
        <v>474</v>
      </c>
      <c r="B274" s="82" t="s">
        <v>67</v>
      </c>
      <c r="C274" s="82" t="s">
        <v>123</v>
      </c>
      <c r="D274" s="173" t="s">
        <v>472</v>
      </c>
      <c r="E274" s="173" t="s">
        <v>165</v>
      </c>
      <c r="F274" s="155" t="s">
        <v>145</v>
      </c>
      <c r="G274" s="79">
        <v>0</v>
      </c>
      <c r="H274" s="200"/>
      <c r="I274" s="63">
        <f t="shared" si="12"/>
        <v>0</v>
      </c>
    </row>
    <row r="275" spans="1:9" ht="38.25" hidden="1" x14ac:dyDescent="0.2">
      <c r="A275" s="167"/>
      <c r="B275" s="82" t="s">
        <v>475</v>
      </c>
      <c r="C275" s="82" t="s">
        <v>123</v>
      </c>
      <c r="D275" s="173" t="s">
        <v>476</v>
      </c>
      <c r="E275" s="173"/>
      <c r="F275" s="179" t="s">
        <v>477</v>
      </c>
      <c r="G275" s="79">
        <f>G276</f>
        <v>0</v>
      </c>
      <c r="H275" s="200"/>
      <c r="I275" s="63">
        <f t="shared" si="12"/>
        <v>0</v>
      </c>
    </row>
    <row r="276" spans="1:9" ht="25.5" hidden="1" x14ac:dyDescent="0.2">
      <c r="A276" s="167" t="s">
        <v>254</v>
      </c>
      <c r="B276" s="82" t="s">
        <v>478</v>
      </c>
      <c r="C276" s="82" t="s">
        <v>123</v>
      </c>
      <c r="D276" s="173" t="s">
        <v>476</v>
      </c>
      <c r="E276" s="173" t="s">
        <v>165</v>
      </c>
      <c r="F276" s="155" t="s">
        <v>145</v>
      </c>
      <c r="G276" s="79">
        <v>0</v>
      </c>
      <c r="H276" s="200"/>
      <c r="I276" s="63">
        <f t="shared" si="12"/>
        <v>0</v>
      </c>
    </row>
    <row r="277" spans="1:9" ht="51" hidden="1" x14ac:dyDescent="0.2">
      <c r="A277" s="167"/>
      <c r="B277" s="82" t="s">
        <v>67</v>
      </c>
      <c r="C277" s="82" t="s">
        <v>123</v>
      </c>
      <c r="D277" s="173" t="s">
        <v>87</v>
      </c>
      <c r="E277" s="173"/>
      <c r="F277" s="179" t="s">
        <v>174</v>
      </c>
      <c r="G277" s="79">
        <f>G278</f>
        <v>0</v>
      </c>
      <c r="H277" s="200"/>
      <c r="I277" s="63">
        <f t="shared" si="12"/>
        <v>0</v>
      </c>
    </row>
    <row r="278" spans="1:9" hidden="1" x14ac:dyDescent="0.2">
      <c r="A278" s="167">
        <f>A272+1</f>
        <v>2</v>
      </c>
      <c r="B278" s="82" t="s">
        <v>475</v>
      </c>
      <c r="C278" s="82" t="s">
        <v>123</v>
      </c>
      <c r="D278" s="173" t="s">
        <v>87</v>
      </c>
      <c r="E278" s="173" t="s">
        <v>96</v>
      </c>
      <c r="F278" s="155" t="s">
        <v>244</v>
      </c>
      <c r="G278" s="79">
        <v>0</v>
      </c>
      <c r="H278" s="200"/>
      <c r="I278" s="63">
        <f t="shared" si="12"/>
        <v>0</v>
      </c>
    </row>
    <row r="279" spans="1:9" ht="38.25" hidden="1" x14ac:dyDescent="0.2">
      <c r="A279" s="167"/>
      <c r="B279" s="82" t="s">
        <v>162</v>
      </c>
      <c r="C279" s="82" t="s">
        <v>123</v>
      </c>
      <c r="D279" s="173" t="s">
        <v>479</v>
      </c>
      <c r="E279" s="173"/>
      <c r="F279" s="179" t="s">
        <v>480</v>
      </c>
      <c r="G279" s="79">
        <f>G280</f>
        <v>0</v>
      </c>
      <c r="H279" s="200"/>
      <c r="I279" s="63">
        <f t="shared" si="12"/>
        <v>0</v>
      </c>
    </row>
    <row r="280" spans="1:9" ht="25.5" hidden="1" x14ac:dyDescent="0.2">
      <c r="A280" s="167" t="s">
        <v>223</v>
      </c>
      <c r="B280" s="82" t="s">
        <v>162</v>
      </c>
      <c r="C280" s="82" t="s">
        <v>123</v>
      </c>
      <c r="D280" s="173" t="s">
        <v>479</v>
      </c>
      <c r="E280" s="173" t="s">
        <v>81</v>
      </c>
      <c r="F280" s="155" t="s">
        <v>143</v>
      </c>
      <c r="G280" s="79">
        <v>0</v>
      </c>
      <c r="H280" s="200"/>
      <c r="I280" s="63">
        <f t="shared" si="12"/>
        <v>0</v>
      </c>
    </row>
    <row r="281" spans="1:9" ht="38.25" hidden="1" x14ac:dyDescent="0.2">
      <c r="A281" s="167"/>
      <c r="B281" s="82" t="s">
        <v>481</v>
      </c>
      <c r="C281" s="82" t="s">
        <v>126</v>
      </c>
      <c r="D281" s="173" t="s">
        <v>482</v>
      </c>
      <c r="E281" s="173"/>
      <c r="F281" s="179" t="s">
        <v>483</v>
      </c>
      <c r="G281" s="79">
        <f>G282</f>
        <v>0</v>
      </c>
      <c r="H281" s="200"/>
      <c r="I281" s="63">
        <f t="shared" si="12"/>
        <v>0</v>
      </c>
    </row>
    <row r="282" spans="1:9" ht="25.5" hidden="1" x14ac:dyDescent="0.2">
      <c r="A282" s="167" t="s">
        <v>219</v>
      </c>
      <c r="B282" s="82" t="s">
        <v>484</v>
      </c>
      <c r="C282" s="82" t="s">
        <v>126</v>
      </c>
      <c r="D282" s="173" t="s">
        <v>482</v>
      </c>
      <c r="E282" s="173" t="s">
        <v>81</v>
      </c>
      <c r="F282" s="155" t="s">
        <v>143</v>
      </c>
      <c r="G282" s="79">
        <v>0</v>
      </c>
      <c r="H282" s="200"/>
      <c r="I282" s="63">
        <f t="shared" si="12"/>
        <v>0</v>
      </c>
    </row>
    <row r="283" spans="1:9" ht="25.5" hidden="1" x14ac:dyDescent="0.2">
      <c r="A283" s="167"/>
      <c r="B283" s="82" t="s">
        <v>484</v>
      </c>
      <c r="C283" s="82" t="s">
        <v>126</v>
      </c>
      <c r="D283" s="173" t="s">
        <v>115</v>
      </c>
      <c r="E283" s="173"/>
      <c r="F283" s="179" t="s">
        <v>70</v>
      </c>
      <c r="G283" s="79">
        <v>0</v>
      </c>
      <c r="H283" s="200"/>
      <c r="I283" s="63">
        <f t="shared" si="12"/>
        <v>0</v>
      </c>
    </row>
    <row r="284" spans="1:9" ht="25.5" hidden="1" x14ac:dyDescent="0.2">
      <c r="A284" s="167">
        <v>49</v>
      </c>
      <c r="B284" s="82" t="s">
        <v>485</v>
      </c>
      <c r="C284" s="82" t="s">
        <v>126</v>
      </c>
      <c r="D284" s="173" t="s">
        <v>115</v>
      </c>
      <c r="E284" s="173" t="s">
        <v>81</v>
      </c>
      <c r="F284" s="155" t="s">
        <v>143</v>
      </c>
      <c r="G284" s="79">
        <v>0</v>
      </c>
      <c r="H284" s="200"/>
      <c r="I284" s="63">
        <f t="shared" si="12"/>
        <v>0</v>
      </c>
    </row>
    <row r="285" spans="1:9" x14ac:dyDescent="0.2">
      <c r="A285" s="166"/>
      <c r="B285" s="244" t="s">
        <v>71</v>
      </c>
      <c r="C285" s="244"/>
      <c r="D285" s="176"/>
      <c r="E285" s="176"/>
      <c r="F285" s="142" t="s">
        <v>72</v>
      </c>
      <c r="G285" s="143">
        <f>G286</f>
        <v>1526009.43</v>
      </c>
      <c r="H285" s="143">
        <f>H286</f>
        <v>-98122.28</v>
      </c>
      <c r="I285" s="197">
        <f t="shared" si="12"/>
        <v>1427887.15</v>
      </c>
    </row>
    <row r="286" spans="1:9" ht="13.5" x14ac:dyDescent="0.25">
      <c r="A286" s="167"/>
      <c r="B286" s="82" t="s">
        <v>71</v>
      </c>
      <c r="C286" s="82" t="s">
        <v>124</v>
      </c>
      <c r="D286" s="173"/>
      <c r="E286" s="173"/>
      <c r="F286" s="180" t="s">
        <v>73</v>
      </c>
      <c r="G286" s="85">
        <f>G289+G304+G310+G300</f>
        <v>1526009.43</v>
      </c>
      <c r="H286" s="85">
        <f>H289+H304+H310+H300</f>
        <v>-98122.28</v>
      </c>
      <c r="I286" s="62">
        <f>H286+G286</f>
        <v>1427887.15</v>
      </c>
    </row>
    <row r="287" spans="1:9" s="208" customFormat="1" ht="25.5" hidden="1" x14ac:dyDescent="0.2">
      <c r="A287" s="204" t="s">
        <v>212</v>
      </c>
      <c r="B287" s="205" t="s">
        <v>79</v>
      </c>
      <c r="C287" s="205" t="s">
        <v>76</v>
      </c>
      <c r="D287" s="205" t="s">
        <v>77</v>
      </c>
      <c r="E287" s="205" t="s">
        <v>78</v>
      </c>
      <c r="F287" s="181" t="s">
        <v>167</v>
      </c>
      <c r="G287" s="220" t="s">
        <v>354</v>
      </c>
      <c r="H287" s="206" t="s">
        <v>521</v>
      </c>
      <c r="I287" s="207" t="s">
        <v>3</v>
      </c>
    </row>
    <row r="288" spans="1:9" hidden="1" x14ac:dyDescent="0.2">
      <c r="A288" s="182">
        <v>1</v>
      </c>
      <c r="B288" s="183" t="s">
        <v>128</v>
      </c>
      <c r="C288" s="183" t="s">
        <v>129</v>
      </c>
      <c r="D288" s="185" t="s">
        <v>130</v>
      </c>
      <c r="E288" s="185" t="s">
        <v>151</v>
      </c>
      <c r="F288" s="184">
        <v>6</v>
      </c>
      <c r="G288" s="184">
        <v>7</v>
      </c>
      <c r="H288" s="184">
        <v>8</v>
      </c>
      <c r="I288" s="184">
        <v>9</v>
      </c>
    </row>
    <row r="289" spans="1:9" ht="40.5" x14ac:dyDescent="0.25">
      <c r="A289" s="167"/>
      <c r="B289" s="82" t="s">
        <v>116</v>
      </c>
      <c r="C289" s="82" t="s">
        <v>124</v>
      </c>
      <c r="D289" s="82" t="s">
        <v>486</v>
      </c>
      <c r="E289" s="173"/>
      <c r="F289" s="180" t="s">
        <v>487</v>
      </c>
      <c r="G289" s="174">
        <f>G290+G293</f>
        <v>1043380</v>
      </c>
      <c r="H289" s="174">
        <f>H290+H293</f>
        <v>129880</v>
      </c>
      <c r="I289" s="63">
        <f t="shared" si="12"/>
        <v>1173260</v>
      </c>
    </row>
    <row r="290" spans="1:9" x14ac:dyDescent="0.2">
      <c r="A290" s="167">
        <v>26</v>
      </c>
      <c r="B290" s="82" t="s">
        <v>116</v>
      </c>
      <c r="C290" s="82" t="s">
        <v>124</v>
      </c>
      <c r="D290" s="82" t="s">
        <v>488</v>
      </c>
      <c r="E290" s="173"/>
      <c r="F290" s="178" t="s">
        <v>489</v>
      </c>
      <c r="G290" s="79">
        <f>G291</f>
        <v>358900</v>
      </c>
      <c r="H290" s="79">
        <f>H291</f>
        <v>-55700</v>
      </c>
      <c r="I290" s="63">
        <f t="shared" si="12"/>
        <v>303200</v>
      </c>
    </row>
    <row r="291" spans="1:9" ht="25.5" x14ac:dyDescent="0.2">
      <c r="A291" s="144"/>
      <c r="B291" s="82" t="s">
        <v>117</v>
      </c>
      <c r="C291" s="82" t="s">
        <v>124</v>
      </c>
      <c r="D291" s="82" t="s">
        <v>488</v>
      </c>
      <c r="E291" s="17" t="s">
        <v>370</v>
      </c>
      <c r="F291" s="22" t="s">
        <v>379</v>
      </c>
      <c r="G291" s="20">
        <f>G292</f>
        <v>358900</v>
      </c>
      <c r="H291" s="20">
        <f>H292</f>
        <v>-55700</v>
      </c>
      <c r="I291" s="63">
        <f t="shared" si="12"/>
        <v>303200</v>
      </c>
    </row>
    <row r="292" spans="1:9" ht="38.25" x14ac:dyDescent="0.2">
      <c r="A292" s="167"/>
      <c r="B292" s="82" t="s">
        <v>117</v>
      </c>
      <c r="C292" s="82" t="s">
        <v>124</v>
      </c>
      <c r="D292" s="82" t="s">
        <v>488</v>
      </c>
      <c r="E292" s="82" t="s">
        <v>372</v>
      </c>
      <c r="F292" s="179" t="s">
        <v>373</v>
      </c>
      <c r="G292" s="79">
        <v>358900</v>
      </c>
      <c r="H292" s="79">
        <v>-55700</v>
      </c>
      <c r="I292" s="63">
        <f t="shared" si="12"/>
        <v>303200</v>
      </c>
    </row>
    <row r="293" spans="1:9" s="134" customFormat="1" x14ac:dyDescent="0.2">
      <c r="A293" s="163"/>
      <c r="B293" s="132" t="s">
        <v>141</v>
      </c>
      <c r="C293" s="132" t="s">
        <v>124</v>
      </c>
      <c r="D293" s="132" t="s">
        <v>490</v>
      </c>
      <c r="E293" s="132"/>
      <c r="F293" s="156" t="s">
        <v>492</v>
      </c>
      <c r="G293" s="131">
        <f>G294+G298</f>
        <v>684480</v>
      </c>
      <c r="H293" s="131">
        <f>H294+H298</f>
        <v>185580</v>
      </c>
      <c r="I293" s="133">
        <f t="shared" si="12"/>
        <v>870060</v>
      </c>
    </row>
    <row r="294" spans="1:9" ht="25.5" x14ac:dyDescent="0.2">
      <c r="A294" s="144"/>
      <c r="B294" s="82" t="s">
        <v>117</v>
      </c>
      <c r="C294" s="82" t="s">
        <v>124</v>
      </c>
      <c r="D294" s="82" t="s">
        <v>490</v>
      </c>
      <c r="E294" s="17" t="s">
        <v>491</v>
      </c>
      <c r="F294" s="22" t="s">
        <v>492</v>
      </c>
      <c r="G294" s="20">
        <f>G295</f>
        <v>483600</v>
      </c>
      <c r="H294" s="20">
        <f>H295</f>
        <v>115500</v>
      </c>
      <c r="I294" s="63">
        <f t="shared" si="12"/>
        <v>599100</v>
      </c>
    </row>
    <row r="295" spans="1:9" x14ac:dyDescent="0.2">
      <c r="A295" s="167"/>
      <c r="B295" s="82" t="s">
        <v>117</v>
      </c>
      <c r="C295" s="82" t="s">
        <v>124</v>
      </c>
      <c r="D295" s="82" t="s">
        <v>490</v>
      </c>
      <c r="E295" s="82" t="s">
        <v>305</v>
      </c>
      <c r="F295" s="179" t="s">
        <v>311</v>
      </c>
      <c r="G295" s="79">
        <v>483600</v>
      </c>
      <c r="H295" s="79">
        <v>115500</v>
      </c>
      <c r="I295" s="63">
        <f t="shared" si="12"/>
        <v>599100</v>
      </c>
    </row>
    <row r="296" spans="1:9" ht="25.5" hidden="1" x14ac:dyDescent="0.2">
      <c r="A296" s="167"/>
      <c r="B296" s="82" t="s">
        <v>116</v>
      </c>
      <c r="C296" s="82" t="s">
        <v>124</v>
      </c>
      <c r="D296" s="82" t="s">
        <v>490</v>
      </c>
      <c r="E296" s="82"/>
      <c r="F296" s="179" t="s">
        <v>493</v>
      </c>
      <c r="G296" s="79">
        <f>G297</f>
        <v>0</v>
      </c>
      <c r="H296" s="200"/>
      <c r="I296" s="63">
        <f t="shared" si="12"/>
        <v>0</v>
      </c>
    </row>
    <row r="297" spans="1:9" hidden="1" x14ac:dyDescent="0.2">
      <c r="A297" s="167" t="s">
        <v>255</v>
      </c>
      <c r="B297" s="82" t="s">
        <v>117</v>
      </c>
      <c r="C297" s="82" t="s">
        <v>124</v>
      </c>
      <c r="D297" s="82" t="s">
        <v>490</v>
      </c>
      <c r="E297" s="82" t="s">
        <v>494</v>
      </c>
      <c r="F297" s="155" t="s">
        <v>495</v>
      </c>
      <c r="G297" s="79">
        <v>0</v>
      </c>
      <c r="H297" s="200"/>
      <c r="I297" s="63">
        <f t="shared" si="12"/>
        <v>0</v>
      </c>
    </row>
    <row r="298" spans="1:9" x14ac:dyDescent="0.2">
      <c r="A298" s="167"/>
      <c r="B298" s="82" t="s">
        <v>141</v>
      </c>
      <c r="C298" s="82" t="s">
        <v>124</v>
      </c>
      <c r="D298" s="82" t="s">
        <v>490</v>
      </c>
      <c r="E298" s="82" t="s">
        <v>242</v>
      </c>
      <c r="F298" s="175" t="s">
        <v>496</v>
      </c>
      <c r="G298" s="79">
        <f>G299</f>
        <v>200880</v>
      </c>
      <c r="H298" s="79">
        <f>H299</f>
        <v>70080</v>
      </c>
      <c r="I298" s="63">
        <f t="shared" si="12"/>
        <v>270960</v>
      </c>
    </row>
    <row r="299" spans="1:9" ht="38.25" x14ac:dyDescent="0.2">
      <c r="A299" s="167"/>
      <c r="B299" s="82" t="s">
        <v>141</v>
      </c>
      <c r="C299" s="82" t="s">
        <v>124</v>
      </c>
      <c r="D299" s="82" t="s">
        <v>490</v>
      </c>
      <c r="E299" s="82" t="s">
        <v>241</v>
      </c>
      <c r="F299" s="179" t="s">
        <v>336</v>
      </c>
      <c r="G299" s="79">
        <v>200880</v>
      </c>
      <c r="H299" s="79">
        <v>70080</v>
      </c>
      <c r="I299" s="63">
        <f t="shared" si="12"/>
        <v>270960</v>
      </c>
    </row>
    <row r="300" spans="1:9" ht="13.5" x14ac:dyDescent="0.25">
      <c r="A300" s="167"/>
      <c r="B300" s="82" t="s">
        <v>141</v>
      </c>
      <c r="C300" s="82" t="s">
        <v>124</v>
      </c>
      <c r="D300" s="82" t="s">
        <v>497</v>
      </c>
      <c r="E300" s="82"/>
      <c r="F300" s="180" t="s">
        <v>498</v>
      </c>
      <c r="G300" s="85">
        <f t="shared" ref="G300:H302" si="13">G301</f>
        <v>186842.55</v>
      </c>
      <c r="H300" s="85">
        <f t="shared" si="13"/>
        <v>-166315.4</v>
      </c>
      <c r="I300" s="62">
        <f t="shared" si="12"/>
        <v>20527.149999999994</v>
      </c>
    </row>
    <row r="301" spans="1:9" ht="38.25" x14ac:dyDescent="0.2">
      <c r="A301" s="167"/>
      <c r="B301" s="82" t="s">
        <v>141</v>
      </c>
      <c r="C301" s="82" t="s">
        <v>124</v>
      </c>
      <c r="D301" s="82" t="s">
        <v>499</v>
      </c>
      <c r="E301" s="82"/>
      <c r="F301" s="178" t="s">
        <v>500</v>
      </c>
      <c r="G301" s="79">
        <f t="shared" si="13"/>
        <v>186842.55</v>
      </c>
      <c r="H301" s="79">
        <f t="shared" si="13"/>
        <v>-166315.4</v>
      </c>
      <c r="I301" s="63">
        <f t="shared" si="12"/>
        <v>20527.149999999994</v>
      </c>
    </row>
    <row r="302" spans="1:9" ht="25.5" x14ac:dyDescent="0.2">
      <c r="A302" s="167"/>
      <c r="B302" s="82" t="s">
        <v>141</v>
      </c>
      <c r="C302" s="82" t="s">
        <v>124</v>
      </c>
      <c r="D302" s="82" t="s">
        <v>499</v>
      </c>
      <c r="E302" s="82" t="s">
        <v>370</v>
      </c>
      <c r="F302" s="22" t="s">
        <v>379</v>
      </c>
      <c r="G302" s="79">
        <f t="shared" si="13"/>
        <v>186842.55</v>
      </c>
      <c r="H302" s="79">
        <f t="shared" si="13"/>
        <v>-166315.4</v>
      </c>
      <c r="I302" s="63">
        <f t="shared" si="12"/>
        <v>20527.149999999994</v>
      </c>
    </row>
    <row r="303" spans="1:9" ht="38.25" x14ac:dyDescent="0.2">
      <c r="A303" s="167"/>
      <c r="B303" s="82" t="s">
        <v>141</v>
      </c>
      <c r="C303" s="82" t="s">
        <v>124</v>
      </c>
      <c r="D303" s="82" t="s">
        <v>499</v>
      </c>
      <c r="E303" s="82" t="s">
        <v>372</v>
      </c>
      <c r="F303" s="179" t="s">
        <v>373</v>
      </c>
      <c r="G303" s="79">
        <v>186842.55</v>
      </c>
      <c r="H303" s="79">
        <v>-166315.4</v>
      </c>
      <c r="I303" s="63">
        <f t="shared" si="12"/>
        <v>20527.149999999994</v>
      </c>
    </row>
    <row r="304" spans="1:9" ht="27" x14ac:dyDescent="0.25">
      <c r="A304" s="167"/>
      <c r="B304" s="82" t="s">
        <v>118</v>
      </c>
      <c r="C304" s="82" t="s">
        <v>124</v>
      </c>
      <c r="D304" s="82" t="s">
        <v>501</v>
      </c>
      <c r="E304" s="82"/>
      <c r="F304" s="180" t="s">
        <v>502</v>
      </c>
      <c r="G304" s="85">
        <f>G305</f>
        <v>145786.88</v>
      </c>
      <c r="H304" s="85">
        <f>H305</f>
        <v>-61686.879999999997</v>
      </c>
      <c r="I304" s="62">
        <f t="shared" si="12"/>
        <v>84100</v>
      </c>
    </row>
    <row r="305" spans="1:9" ht="25.5" x14ac:dyDescent="0.2">
      <c r="A305" s="167">
        <v>27</v>
      </c>
      <c r="B305" s="82" t="s">
        <v>141</v>
      </c>
      <c r="C305" s="82" t="s">
        <v>124</v>
      </c>
      <c r="D305" s="82" t="s">
        <v>306</v>
      </c>
      <c r="E305" s="82"/>
      <c r="F305" s="178" t="s">
        <v>503</v>
      </c>
      <c r="G305" s="79">
        <f>G306+G308</f>
        <v>145786.88</v>
      </c>
      <c r="H305" s="79">
        <f>H306+H308</f>
        <v>-61686.879999999997</v>
      </c>
      <c r="I305" s="63">
        <f t="shared" si="12"/>
        <v>84100</v>
      </c>
    </row>
    <row r="306" spans="1:9" ht="25.5" x14ac:dyDescent="0.2">
      <c r="A306" s="144"/>
      <c r="B306" s="82" t="s">
        <v>71</v>
      </c>
      <c r="C306" s="82" t="s">
        <v>124</v>
      </c>
      <c r="D306" s="82" t="s">
        <v>306</v>
      </c>
      <c r="E306" s="17" t="s">
        <v>370</v>
      </c>
      <c r="F306" s="22" t="s">
        <v>371</v>
      </c>
      <c r="G306" s="20">
        <f>G307</f>
        <v>22000</v>
      </c>
      <c r="H306" s="20">
        <f>H307</f>
        <v>0</v>
      </c>
      <c r="I306" s="63">
        <f t="shared" si="12"/>
        <v>22000</v>
      </c>
    </row>
    <row r="307" spans="1:9" ht="38.25" x14ac:dyDescent="0.2">
      <c r="A307" s="167"/>
      <c r="B307" s="82" t="s">
        <v>71</v>
      </c>
      <c r="C307" s="82" t="s">
        <v>124</v>
      </c>
      <c r="D307" s="82" t="s">
        <v>306</v>
      </c>
      <c r="E307" s="82" t="s">
        <v>372</v>
      </c>
      <c r="F307" s="179" t="s">
        <v>373</v>
      </c>
      <c r="G307" s="79">
        <v>22000</v>
      </c>
      <c r="H307" s="79">
        <v>0</v>
      </c>
      <c r="I307" s="63">
        <f t="shared" si="12"/>
        <v>22000</v>
      </c>
    </row>
    <row r="308" spans="1:9" ht="25.5" x14ac:dyDescent="0.2">
      <c r="A308" s="144"/>
      <c r="B308" s="82" t="s">
        <v>117</v>
      </c>
      <c r="C308" s="82" t="s">
        <v>124</v>
      </c>
      <c r="D308" s="82" t="s">
        <v>306</v>
      </c>
      <c r="E308" s="17" t="s">
        <v>491</v>
      </c>
      <c r="F308" s="22" t="s">
        <v>492</v>
      </c>
      <c r="G308" s="20">
        <f>G309</f>
        <v>123786.88</v>
      </c>
      <c r="H308" s="20">
        <f>H309</f>
        <v>-61686.879999999997</v>
      </c>
      <c r="I308" s="63">
        <f>H308+G308</f>
        <v>62100.000000000007</v>
      </c>
    </row>
    <row r="309" spans="1:9" x14ac:dyDescent="0.2">
      <c r="A309" s="167"/>
      <c r="B309" s="82" t="s">
        <v>117</v>
      </c>
      <c r="C309" s="82" t="s">
        <v>124</v>
      </c>
      <c r="D309" s="82" t="s">
        <v>306</v>
      </c>
      <c r="E309" s="82" t="s">
        <v>305</v>
      </c>
      <c r="F309" s="179" t="s">
        <v>311</v>
      </c>
      <c r="G309" s="79">
        <v>123786.88</v>
      </c>
      <c r="H309" s="79">
        <v>-61686.879999999997</v>
      </c>
      <c r="I309" s="63">
        <f t="shared" si="12"/>
        <v>62100.000000000007</v>
      </c>
    </row>
    <row r="310" spans="1:9" ht="13.5" x14ac:dyDescent="0.25">
      <c r="A310" s="167"/>
      <c r="B310" s="82" t="s">
        <v>118</v>
      </c>
      <c r="C310" s="82" t="s">
        <v>124</v>
      </c>
      <c r="D310" s="82" t="s">
        <v>504</v>
      </c>
      <c r="E310" s="82"/>
      <c r="F310" s="233" t="s">
        <v>489</v>
      </c>
      <c r="G310" s="85">
        <f>G313</f>
        <v>150000</v>
      </c>
      <c r="H310" s="85">
        <f>H313</f>
        <v>0</v>
      </c>
      <c r="I310" s="62">
        <f t="shared" si="12"/>
        <v>150000</v>
      </c>
    </row>
    <row r="311" spans="1:9" ht="25.5" hidden="1" x14ac:dyDescent="0.2">
      <c r="A311" s="204" t="s">
        <v>212</v>
      </c>
      <c r="B311" s="205" t="s">
        <v>79</v>
      </c>
      <c r="C311" s="205" t="s">
        <v>76</v>
      </c>
      <c r="D311" s="205" t="s">
        <v>77</v>
      </c>
      <c r="E311" s="205" t="s">
        <v>78</v>
      </c>
      <c r="F311" s="209" t="s">
        <v>167</v>
      </c>
      <c r="G311" s="213" t="s">
        <v>354</v>
      </c>
      <c r="H311" s="206" t="s">
        <v>521</v>
      </c>
      <c r="I311" s="207" t="s">
        <v>3</v>
      </c>
    </row>
    <row r="312" spans="1:9" hidden="1" x14ac:dyDescent="0.2">
      <c r="A312" s="210">
        <v>1</v>
      </c>
      <c r="B312" s="211" t="s">
        <v>128</v>
      </c>
      <c r="C312" s="211" t="s">
        <v>129</v>
      </c>
      <c r="D312" s="211" t="s">
        <v>130</v>
      </c>
      <c r="E312" s="211" t="s">
        <v>151</v>
      </c>
      <c r="F312" s="212">
        <v>6</v>
      </c>
      <c r="G312" s="212">
        <v>7</v>
      </c>
      <c r="H312" s="212">
        <v>8</v>
      </c>
      <c r="I312" s="212">
        <v>9</v>
      </c>
    </row>
    <row r="313" spans="1:9" ht="102" x14ac:dyDescent="0.2">
      <c r="A313" s="154">
        <v>28</v>
      </c>
      <c r="B313" s="82" t="s">
        <v>118</v>
      </c>
      <c r="C313" s="82" t="s">
        <v>124</v>
      </c>
      <c r="D313" s="82" t="s">
        <v>307</v>
      </c>
      <c r="E313" s="186"/>
      <c r="F313" s="236" t="s">
        <v>505</v>
      </c>
      <c r="G313" s="187">
        <f>G314</f>
        <v>150000</v>
      </c>
      <c r="H313" s="229">
        <f>H314</f>
        <v>0</v>
      </c>
      <c r="I313" s="214">
        <f t="shared" si="12"/>
        <v>150000</v>
      </c>
    </row>
    <row r="314" spans="1:9" ht="25.5" x14ac:dyDescent="0.2">
      <c r="A314" s="188"/>
      <c r="B314" s="82" t="s">
        <v>118</v>
      </c>
      <c r="C314" s="82" t="s">
        <v>124</v>
      </c>
      <c r="D314" s="82" t="s">
        <v>307</v>
      </c>
      <c r="E314" s="189" t="s">
        <v>81</v>
      </c>
      <c r="F314" s="237" t="s">
        <v>74</v>
      </c>
      <c r="G314" s="187">
        <f>G315</f>
        <v>150000</v>
      </c>
      <c r="H314" s="229">
        <f>H315</f>
        <v>0</v>
      </c>
      <c r="I314" s="214">
        <f t="shared" si="12"/>
        <v>150000</v>
      </c>
    </row>
    <row r="315" spans="1:9" s="83" customFormat="1" x14ac:dyDescent="0.2">
      <c r="A315" s="167"/>
      <c r="B315" s="82" t="s">
        <v>71</v>
      </c>
      <c r="C315" s="82" t="s">
        <v>124</v>
      </c>
      <c r="D315" s="82" t="s">
        <v>307</v>
      </c>
      <c r="E315" s="82" t="s">
        <v>245</v>
      </c>
      <c r="F315" s="179" t="s">
        <v>155</v>
      </c>
      <c r="G315" s="79">
        <v>150000</v>
      </c>
      <c r="H315" s="230">
        <v>0</v>
      </c>
      <c r="I315" s="215">
        <f t="shared" si="12"/>
        <v>150000</v>
      </c>
    </row>
    <row r="316" spans="1:9" x14ac:dyDescent="0.2">
      <c r="A316" s="166"/>
      <c r="B316" s="244" t="s">
        <v>162</v>
      </c>
      <c r="C316" s="244"/>
      <c r="D316" s="176"/>
      <c r="E316" s="176"/>
      <c r="F316" s="142" t="s">
        <v>69</v>
      </c>
      <c r="G316" s="143">
        <f t="shared" ref="G316:H318" si="14">G317</f>
        <v>9373472</v>
      </c>
      <c r="H316" s="143">
        <f t="shared" si="14"/>
        <v>-364909.07999999996</v>
      </c>
      <c r="I316" s="197">
        <f t="shared" si="12"/>
        <v>9008562.9199999999</v>
      </c>
    </row>
    <row r="317" spans="1:9" x14ac:dyDescent="0.2">
      <c r="A317" s="167"/>
      <c r="B317" s="82" t="s">
        <v>162</v>
      </c>
      <c r="C317" s="82" t="s">
        <v>123</v>
      </c>
      <c r="D317" s="173"/>
      <c r="E317" s="173"/>
      <c r="F317" s="170" t="s">
        <v>246</v>
      </c>
      <c r="G317" s="85">
        <f t="shared" si="14"/>
        <v>9373472</v>
      </c>
      <c r="H317" s="85">
        <f t="shared" si="14"/>
        <v>-364909.07999999996</v>
      </c>
      <c r="I317" s="62">
        <f t="shared" si="12"/>
        <v>9008562.9199999999</v>
      </c>
    </row>
    <row r="318" spans="1:9" ht="40.5" x14ac:dyDescent="0.25">
      <c r="A318" s="167"/>
      <c r="B318" s="82" t="s">
        <v>162</v>
      </c>
      <c r="C318" s="82" t="s">
        <v>123</v>
      </c>
      <c r="D318" s="82" t="s">
        <v>506</v>
      </c>
      <c r="E318" s="82"/>
      <c r="F318" s="180" t="s">
        <v>507</v>
      </c>
      <c r="G318" s="85">
        <f t="shared" si="14"/>
        <v>9373472</v>
      </c>
      <c r="H318" s="85">
        <f t="shared" si="14"/>
        <v>-364909.07999999996</v>
      </c>
      <c r="I318" s="63">
        <f t="shared" si="12"/>
        <v>9008562.9199999999</v>
      </c>
    </row>
    <row r="319" spans="1:9" ht="25.5" x14ac:dyDescent="0.2">
      <c r="A319" s="167">
        <v>29</v>
      </c>
      <c r="B319" s="82" t="s">
        <v>162</v>
      </c>
      <c r="C319" s="82" t="s">
        <v>123</v>
      </c>
      <c r="D319" s="82" t="s">
        <v>508</v>
      </c>
      <c r="E319" s="82"/>
      <c r="F319" s="178" t="s">
        <v>464</v>
      </c>
      <c r="G319" s="79">
        <f>G320+G322+G324</f>
        <v>9373472</v>
      </c>
      <c r="H319" s="79">
        <f>H320+H322+H324</f>
        <v>-364909.07999999996</v>
      </c>
      <c r="I319" s="63">
        <f t="shared" si="12"/>
        <v>9008562.9199999999</v>
      </c>
    </row>
    <row r="320" spans="1:9" ht="63.75" x14ac:dyDescent="0.2">
      <c r="A320" s="144"/>
      <c r="B320" s="82" t="s">
        <v>162</v>
      </c>
      <c r="C320" s="82" t="s">
        <v>123</v>
      </c>
      <c r="D320" s="82" t="s">
        <v>508</v>
      </c>
      <c r="E320" s="17" t="s">
        <v>346</v>
      </c>
      <c r="F320" s="22" t="s">
        <v>557</v>
      </c>
      <c r="G320" s="20">
        <f>G321</f>
        <v>7073472</v>
      </c>
      <c r="H320" s="20">
        <f>H321</f>
        <v>170937.68</v>
      </c>
      <c r="I320" s="63">
        <f t="shared" si="12"/>
        <v>7244409.6799999997</v>
      </c>
    </row>
    <row r="321" spans="1:9" ht="25.5" x14ac:dyDescent="0.2">
      <c r="A321" s="167"/>
      <c r="B321" s="82" t="s">
        <v>162</v>
      </c>
      <c r="C321" s="82" t="s">
        <v>123</v>
      </c>
      <c r="D321" s="82" t="s">
        <v>508</v>
      </c>
      <c r="E321" s="82" t="s">
        <v>15</v>
      </c>
      <c r="F321" s="148" t="s">
        <v>465</v>
      </c>
      <c r="G321" s="79">
        <v>7073472</v>
      </c>
      <c r="H321" s="79">
        <v>170937.68</v>
      </c>
      <c r="I321" s="63">
        <f t="shared" si="12"/>
        <v>7244409.6799999997</v>
      </c>
    </row>
    <row r="322" spans="1:9" ht="25.5" x14ac:dyDescent="0.2">
      <c r="A322" s="144"/>
      <c r="B322" s="82" t="s">
        <v>162</v>
      </c>
      <c r="C322" s="82" t="s">
        <v>123</v>
      </c>
      <c r="D322" s="82" t="s">
        <v>508</v>
      </c>
      <c r="E322" s="17" t="s">
        <v>370</v>
      </c>
      <c r="F322" s="22" t="s">
        <v>379</v>
      </c>
      <c r="G322" s="20">
        <f>G323</f>
        <v>2283809.92</v>
      </c>
      <c r="H322" s="20">
        <f>H323</f>
        <v>-535694.21</v>
      </c>
      <c r="I322" s="63">
        <f t="shared" si="12"/>
        <v>1748115.71</v>
      </c>
    </row>
    <row r="323" spans="1:9" ht="38.25" x14ac:dyDescent="0.2">
      <c r="A323" s="167"/>
      <c r="B323" s="82" t="s">
        <v>162</v>
      </c>
      <c r="C323" s="82" t="s">
        <v>123</v>
      </c>
      <c r="D323" s="82" t="s">
        <v>508</v>
      </c>
      <c r="E323" s="82" t="s">
        <v>372</v>
      </c>
      <c r="F323" s="148" t="s">
        <v>373</v>
      </c>
      <c r="G323" s="79">
        <v>2283809.92</v>
      </c>
      <c r="H323" s="79">
        <v>-535694.21</v>
      </c>
      <c r="I323" s="63">
        <f t="shared" si="12"/>
        <v>1748115.71</v>
      </c>
    </row>
    <row r="324" spans="1:9" x14ac:dyDescent="0.2">
      <c r="A324" s="144"/>
      <c r="B324" s="82" t="s">
        <v>162</v>
      </c>
      <c r="C324" s="82" t="s">
        <v>123</v>
      </c>
      <c r="D324" s="82" t="s">
        <v>508</v>
      </c>
      <c r="E324" s="17" t="s">
        <v>242</v>
      </c>
      <c r="F324" s="22" t="s">
        <v>337</v>
      </c>
      <c r="G324" s="20">
        <f>G325</f>
        <v>16190.08</v>
      </c>
      <c r="H324" s="20">
        <f>H325</f>
        <v>-152.55000000000001</v>
      </c>
      <c r="I324" s="63">
        <f t="shared" si="12"/>
        <v>16037.53</v>
      </c>
    </row>
    <row r="325" spans="1:9" s="83" customFormat="1" x14ac:dyDescent="0.2">
      <c r="A325" s="167"/>
      <c r="B325" s="82" t="s">
        <v>162</v>
      </c>
      <c r="C325" s="82" t="s">
        <v>123</v>
      </c>
      <c r="D325" s="82" t="s">
        <v>508</v>
      </c>
      <c r="E325" s="82" t="s">
        <v>374</v>
      </c>
      <c r="F325" s="179" t="s">
        <v>375</v>
      </c>
      <c r="G325" s="79">
        <v>16190.08</v>
      </c>
      <c r="H325" s="79">
        <v>-152.55000000000001</v>
      </c>
      <c r="I325" s="78">
        <f t="shared" si="12"/>
        <v>16037.53</v>
      </c>
    </row>
    <row r="326" spans="1:9" ht="25.5" hidden="1" x14ac:dyDescent="0.2">
      <c r="A326" s="167"/>
      <c r="B326" s="82" t="s">
        <v>162</v>
      </c>
      <c r="C326" s="82" t="s">
        <v>123</v>
      </c>
      <c r="D326" s="82" t="s">
        <v>115</v>
      </c>
      <c r="E326" s="82"/>
      <c r="F326" s="179" t="s">
        <v>235</v>
      </c>
      <c r="G326" s="79">
        <f>G327</f>
        <v>0</v>
      </c>
      <c r="H326" s="200"/>
      <c r="I326" s="63">
        <f t="shared" si="12"/>
        <v>0</v>
      </c>
    </row>
    <row r="327" spans="1:9" hidden="1" x14ac:dyDescent="0.2">
      <c r="A327" s="167">
        <f>A321+1</f>
        <v>1</v>
      </c>
      <c r="B327" s="82" t="s">
        <v>162</v>
      </c>
      <c r="C327" s="82" t="s">
        <v>123</v>
      </c>
      <c r="D327" s="82" t="s">
        <v>115</v>
      </c>
      <c r="E327" s="82" t="s">
        <v>247</v>
      </c>
      <c r="F327" s="155" t="s">
        <v>244</v>
      </c>
      <c r="G327" s="79"/>
      <c r="H327" s="200"/>
      <c r="I327" s="63">
        <f t="shared" si="12"/>
        <v>0</v>
      </c>
    </row>
    <row r="328" spans="1:9" x14ac:dyDescent="0.2">
      <c r="A328" s="166"/>
      <c r="B328" s="440" t="s">
        <v>85</v>
      </c>
      <c r="C328" s="440"/>
      <c r="D328" s="244"/>
      <c r="E328" s="244"/>
      <c r="F328" s="142" t="s">
        <v>236</v>
      </c>
      <c r="G328" s="143">
        <f t="shared" ref="G328:H330" si="15">G329</f>
        <v>3358399</v>
      </c>
      <c r="H328" s="143">
        <f t="shared" si="15"/>
        <v>-345225.58</v>
      </c>
      <c r="I328" s="197">
        <f t="shared" si="12"/>
        <v>3013173.42</v>
      </c>
    </row>
    <row r="329" spans="1:9" x14ac:dyDescent="0.2">
      <c r="A329" s="167"/>
      <c r="B329" s="82" t="s">
        <v>85</v>
      </c>
      <c r="C329" s="82" t="s">
        <v>121</v>
      </c>
      <c r="D329" s="82"/>
      <c r="E329" s="82"/>
      <c r="F329" s="170" t="s">
        <v>68</v>
      </c>
      <c r="G329" s="85">
        <f>G330+G338</f>
        <v>3358399</v>
      </c>
      <c r="H329" s="85">
        <f>H330+H338</f>
        <v>-345225.58</v>
      </c>
      <c r="I329" s="62">
        <f t="shared" si="12"/>
        <v>3013173.42</v>
      </c>
    </row>
    <row r="330" spans="1:9" ht="54" x14ac:dyDescent="0.25">
      <c r="A330" s="167"/>
      <c r="B330" s="82" t="s">
        <v>85</v>
      </c>
      <c r="C330" s="82" t="s">
        <v>121</v>
      </c>
      <c r="D330" s="82" t="s">
        <v>509</v>
      </c>
      <c r="E330" s="82"/>
      <c r="F330" s="180" t="s">
        <v>510</v>
      </c>
      <c r="G330" s="85">
        <f t="shared" si="15"/>
        <v>2983399</v>
      </c>
      <c r="H330" s="85">
        <f t="shared" si="15"/>
        <v>-270225.58</v>
      </c>
      <c r="I330" s="62">
        <f t="shared" si="12"/>
        <v>2713173.42</v>
      </c>
    </row>
    <row r="331" spans="1:9" ht="25.5" x14ac:dyDescent="0.2">
      <c r="A331" s="167">
        <v>30</v>
      </c>
      <c r="B331" s="82" t="s">
        <v>85</v>
      </c>
      <c r="C331" s="82" t="s">
        <v>121</v>
      </c>
      <c r="D331" s="82" t="s">
        <v>511</v>
      </c>
      <c r="E331" s="82"/>
      <c r="F331" s="178" t="s">
        <v>464</v>
      </c>
      <c r="G331" s="79">
        <f>G332+G334+G336</f>
        <v>2983399</v>
      </c>
      <c r="H331" s="79">
        <f>H332+H334+H336</f>
        <v>-270225.58</v>
      </c>
      <c r="I331" s="63">
        <f t="shared" si="12"/>
        <v>2713173.42</v>
      </c>
    </row>
    <row r="332" spans="1:9" ht="63.75" x14ac:dyDescent="0.2">
      <c r="A332" s="144"/>
      <c r="B332" s="82" t="s">
        <v>85</v>
      </c>
      <c r="C332" s="82" t="s">
        <v>121</v>
      </c>
      <c r="D332" s="82" t="s">
        <v>511</v>
      </c>
      <c r="E332" s="17" t="s">
        <v>346</v>
      </c>
      <c r="F332" s="22" t="s">
        <v>557</v>
      </c>
      <c r="G332" s="20">
        <f>G333</f>
        <v>2650430.19</v>
      </c>
      <c r="H332" s="20">
        <f>H333</f>
        <v>-181082.5</v>
      </c>
      <c r="I332" s="63">
        <f t="shared" ref="I332:I353" si="16">H332+G332</f>
        <v>2469347.69</v>
      </c>
    </row>
    <row r="333" spans="1:9" ht="25.5" x14ac:dyDescent="0.2">
      <c r="A333" s="167"/>
      <c r="B333" s="82" t="s">
        <v>85</v>
      </c>
      <c r="C333" s="82" t="s">
        <v>121</v>
      </c>
      <c r="D333" s="82" t="s">
        <v>511</v>
      </c>
      <c r="E333" s="82" t="s">
        <v>15</v>
      </c>
      <c r="F333" s="148" t="s">
        <v>465</v>
      </c>
      <c r="G333" s="79">
        <v>2650430.19</v>
      </c>
      <c r="H333" s="216">
        <v>-181082.5</v>
      </c>
      <c r="I333" s="63">
        <f t="shared" si="16"/>
        <v>2469347.69</v>
      </c>
    </row>
    <row r="334" spans="1:9" ht="25.5" x14ac:dyDescent="0.2">
      <c r="A334" s="144"/>
      <c r="B334" s="82" t="s">
        <v>85</v>
      </c>
      <c r="C334" s="82" t="s">
        <v>121</v>
      </c>
      <c r="D334" s="82" t="s">
        <v>511</v>
      </c>
      <c r="E334" s="17" t="s">
        <v>370</v>
      </c>
      <c r="F334" s="22" t="s">
        <v>379</v>
      </c>
      <c r="G334" s="20">
        <f>G335</f>
        <v>330128.81</v>
      </c>
      <c r="H334" s="20">
        <f>H335</f>
        <v>-88019.18</v>
      </c>
      <c r="I334" s="63">
        <f t="shared" si="16"/>
        <v>242109.63</v>
      </c>
    </row>
    <row r="335" spans="1:9" ht="38.25" x14ac:dyDescent="0.2">
      <c r="A335" s="167"/>
      <c r="B335" s="82" t="s">
        <v>85</v>
      </c>
      <c r="C335" s="82" t="s">
        <v>121</v>
      </c>
      <c r="D335" s="82" t="s">
        <v>511</v>
      </c>
      <c r="E335" s="82" t="s">
        <v>372</v>
      </c>
      <c r="F335" s="148" t="s">
        <v>373</v>
      </c>
      <c r="G335" s="79">
        <v>330128.81</v>
      </c>
      <c r="H335" s="81">
        <v>-88019.18</v>
      </c>
      <c r="I335" s="63">
        <f t="shared" si="16"/>
        <v>242109.63</v>
      </c>
    </row>
    <row r="336" spans="1:9" x14ac:dyDescent="0.2">
      <c r="A336" s="144"/>
      <c r="B336" s="82" t="s">
        <v>85</v>
      </c>
      <c r="C336" s="82" t="s">
        <v>121</v>
      </c>
      <c r="D336" s="82" t="s">
        <v>511</v>
      </c>
      <c r="E336" s="17" t="s">
        <v>242</v>
      </c>
      <c r="F336" s="22" t="s">
        <v>337</v>
      </c>
      <c r="G336" s="20">
        <f>G337</f>
        <v>2840</v>
      </c>
      <c r="H336" s="20">
        <f>H337</f>
        <v>-1123.9000000000001</v>
      </c>
      <c r="I336" s="63">
        <f t="shared" si="16"/>
        <v>1716.1</v>
      </c>
    </row>
    <row r="337" spans="1:9" s="83" customFormat="1" x14ac:dyDescent="0.2">
      <c r="A337" s="167"/>
      <c r="B337" s="82" t="s">
        <v>85</v>
      </c>
      <c r="C337" s="82" t="s">
        <v>121</v>
      </c>
      <c r="D337" s="82" t="s">
        <v>511</v>
      </c>
      <c r="E337" s="82" t="s">
        <v>374</v>
      </c>
      <c r="F337" s="179" t="s">
        <v>375</v>
      </c>
      <c r="G337" s="79">
        <v>2840</v>
      </c>
      <c r="H337" s="231">
        <v>-1123.9000000000001</v>
      </c>
      <c r="I337" s="78">
        <f t="shared" si="16"/>
        <v>1716.1</v>
      </c>
    </row>
    <row r="338" spans="1:9" s="83" customFormat="1" x14ac:dyDescent="0.2">
      <c r="A338" s="167"/>
      <c r="B338" s="82" t="s">
        <v>85</v>
      </c>
      <c r="C338" s="82" t="s">
        <v>121</v>
      </c>
      <c r="D338" s="82" t="s">
        <v>555</v>
      </c>
      <c r="E338" s="82"/>
      <c r="F338" s="178" t="s">
        <v>556</v>
      </c>
      <c r="G338" s="79">
        <f>G339</f>
        <v>375000</v>
      </c>
      <c r="H338" s="79">
        <f>H339</f>
        <v>-75000</v>
      </c>
      <c r="I338" s="78">
        <f t="shared" si="16"/>
        <v>300000</v>
      </c>
    </row>
    <row r="339" spans="1:9" s="83" customFormat="1" ht="25.5" x14ac:dyDescent="0.2">
      <c r="A339" s="167"/>
      <c r="B339" s="82" t="s">
        <v>85</v>
      </c>
      <c r="C339" s="82" t="s">
        <v>121</v>
      </c>
      <c r="D339" s="82" t="s">
        <v>555</v>
      </c>
      <c r="E339" s="82" t="s">
        <v>370</v>
      </c>
      <c r="F339" s="175" t="s">
        <v>379</v>
      </c>
      <c r="G339" s="79">
        <f>G340</f>
        <v>375000</v>
      </c>
      <c r="H339" s="79">
        <f>H340</f>
        <v>-75000</v>
      </c>
      <c r="I339" s="78">
        <f t="shared" si="16"/>
        <v>300000</v>
      </c>
    </row>
    <row r="340" spans="1:9" s="83" customFormat="1" ht="38.25" x14ac:dyDescent="0.2">
      <c r="A340" s="167"/>
      <c r="B340" s="82" t="s">
        <v>85</v>
      </c>
      <c r="C340" s="82" t="s">
        <v>121</v>
      </c>
      <c r="D340" s="82" t="s">
        <v>555</v>
      </c>
      <c r="E340" s="82" t="s">
        <v>372</v>
      </c>
      <c r="F340" s="179" t="s">
        <v>373</v>
      </c>
      <c r="G340" s="79">
        <v>375000</v>
      </c>
      <c r="H340" s="79">
        <v>-75000</v>
      </c>
      <c r="I340" s="78">
        <f t="shared" si="16"/>
        <v>300000</v>
      </c>
    </row>
    <row r="341" spans="1:9" ht="25.5" x14ac:dyDescent="0.2">
      <c r="A341" s="190"/>
      <c r="B341" s="440" t="s">
        <v>213</v>
      </c>
      <c r="C341" s="441"/>
      <c r="D341" s="191"/>
      <c r="E341" s="191"/>
      <c r="F341" s="142" t="s">
        <v>172</v>
      </c>
      <c r="G341" s="143">
        <f t="shared" ref="G341:H345" si="17">G342</f>
        <v>3030392.08</v>
      </c>
      <c r="H341" s="143">
        <f t="shared" si="17"/>
        <v>488814.84</v>
      </c>
      <c r="I341" s="197">
        <f t="shared" si="16"/>
        <v>3519206.92</v>
      </c>
    </row>
    <row r="342" spans="1:9" ht="25.5" x14ac:dyDescent="0.2">
      <c r="A342" s="154"/>
      <c r="B342" s="82" t="s">
        <v>213</v>
      </c>
      <c r="C342" s="82" t="s">
        <v>123</v>
      </c>
      <c r="D342" s="82"/>
      <c r="E342" s="82"/>
      <c r="F342" s="170" t="s">
        <v>262</v>
      </c>
      <c r="G342" s="85">
        <f t="shared" si="17"/>
        <v>3030392.08</v>
      </c>
      <c r="H342" s="85">
        <f t="shared" si="17"/>
        <v>488814.84</v>
      </c>
      <c r="I342" s="62">
        <f t="shared" si="16"/>
        <v>3519206.92</v>
      </c>
    </row>
    <row r="343" spans="1:9" ht="54" x14ac:dyDescent="0.25">
      <c r="A343" s="154"/>
      <c r="B343" s="82" t="s">
        <v>213</v>
      </c>
      <c r="C343" s="82" t="s">
        <v>123</v>
      </c>
      <c r="D343" s="82" t="s">
        <v>358</v>
      </c>
      <c r="E343" s="82"/>
      <c r="F343" s="180" t="s">
        <v>369</v>
      </c>
      <c r="G343" s="85">
        <f t="shared" si="17"/>
        <v>3030392.08</v>
      </c>
      <c r="H343" s="85">
        <f t="shared" si="17"/>
        <v>488814.84</v>
      </c>
      <c r="I343" s="62">
        <f t="shared" si="16"/>
        <v>3519206.92</v>
      </c>
    </row>
    <row r="344" spans="1:9" x14ac:dyDescent="0.2">
      <c r="A344" s="154">
        <v>31</v>
      </c>
      <c r="B344" s="82" t="s">
        <v>213</v>
      </c>
      <c r="C344" s="82" t="s">
        <v>123</v>
      </c>
      <c r="D344" s="82" t="s">
        <v>308</v>
      </c>
      <c r="E344" s="82"/>
      <c r="F344" s="178" t="s">
        <v>381</v>
      </c>
      <c r="G344" s="79">
        <f t="shared" si="17"/>
        <v>3030392.08</v>
      </c>
      <c r="H344" s="79">
        <f t="shared" si="17"/>
        <v>488814.84</v>
      </c>
      <c r="I344" s="63">
        <f t="shared" si="16"/>
        <v>3519206.92</v>
      </c>
    </row>
    <row r="345" spans="1:9" ht="25.5" x14ac:dyDescent="0.2">
      <c r="A345" s="154"/>
      <c r="B345" s="82" t="s">
        <v>213</v>
      </c>
      <c r="C345" s="82" t="s">
        <v>123</v>
      </c>
      <c r="D345" s="82" t="s">
        <v>308</v>
      </c>
      <c r="E345" s="82" t="s">
        <v>512</v>
      </c>
      <c r="F345" s="175" t="s">
        <v>513</v>
      </c>
      <c r="G345" s="79">
        <f t="shared" si="17"/>
        <v>3030392.08</v>
      </c>
      <c r="H345" s="79">
        <f t="shared" si="17"/>
        <v>488814.84</v>
      </c>
      <c r="I345" s="63">
        <f t="shared" si="16"/>
        <v>3519206.92</v>
      </c>
    </row>
    <row r="346" spans="1:9" x14ac:dyDescent="0.2">
      <c r="A346" s="154"/>
      <c r="B346" s="82" t="s">
        <v>213</v>
      </c>
      <c r="C346" s="82" t="s">
        <v>123</v>
      </c>
      <c r="D346" s="82" t="s">
        <v>308</v>
      </c>
      <c r="E346" s="82" t="s">
        <v>309</v>
      </c>
      <c r="F346" s="179" t="s">
        <v>338</v>
      </c>
      <c r="G346" s="79">
        <v>3030392.08</v>
      </c>
      <c r="H346" s="20">
        <v>488814.84</v>
      </c>
      <c r="I346" s="63">
        <f t="shared" si="16"/>
        <v>3519206.92</v>
      </c>
    </row>
    <row r="347" spans="1:9" hidden="1" x14ac:dyDescent="0.2">
      <c r="A347" s="192"/>
      <c r="B347" s="84" t="s">
        <v>514</v>
      </c>
      <c r="C347" s="84"/>
      <c r="D347" s="84"/>
      <c r="E347" s="84"/>
      <c r="F347" s="193" t="s">
        <v>74</v>
      </c>
      <c r="G347" s="85">
        <f>G348</f>
        <v>0</v>
      </c>
      <c r="H347" s="200"/>
      <c r="I347" s="63">
        <f t="shared" si="16"/>
        <v>0</v>
      </c>
    </row>
    <row r="348" spans="1:9" ht="38.25" hidden="1" x14ac:dyDescent="0.2">
      <c r="A348" s="194"/>
      <c r="B348" s="82" t="s">
        <v>515</v>
      </c>
      <c r="C348" s="82" t="s">
        <v>124</v>
      </c>
      <c r="D348" s="82"/>
      <c r="E348" s="82"/>
      <c r="F348" s="175" t="s">
        <v>516</v>
      </c>
      <c r="G348" s="79">
        <f>G349+G351</f>
        <v>0</v>
      </c>
      <c r="H348" s="200"/>
      <c r="I348" s="63">
        <f t="shared" si="16"/>
        <v>0</v>
      </c>
    </row>
    <row r="349" spans="1:9" ht="38.25" hidden="1" x14ac:dyDescent="0.2">
      <c r="A349" s="194"/>
      <c r="B349" s="82" t="s">
        <v>514</v>
      </c>
      <c r="C349" s="82" t="s">
        <v>124</v>
      </c>
      <c r="D349" s="82" t="s">
        <v>228</v>
      </c>
      <c r="E349" s="82"/>
      <c r="F349" s="179" t="s">
        <v>63</v>
      </c>
      <c r="G349" s="79">
        <f>G350</f>
        <v>0</v>
      </c>
      <c r="H349" s="200"/>
      <c r="I349" s="63">
        <f t="shared" si="16"/>
        <v>0</v>
      </c>
    </row>
    <row r="350" spans="1:9" hidden="1" x14ac:dyDescent="0.2">
      <c r="A350" s="194" t="s">
        <v>227</v>
      </c>
      <c r="B350" s="82" t="s">
        <v>517</v>
      </c>
      <c r="C350" s="82" t="s">
        <v>124</v>
      </c>
      <c r="D350" s="82" t="s">
        <v>228</v>
      </c>
      <c r="E350" s="82" t="s">
        <v>120</v>
      </c>
      <c r="F350" s="155" t="s">
        <v>155</v>
      </c>
      <c r="G350" s="79">
        <v>0</v>
      </c>
      <c r="H350" s="200"/>
      <c r="I350" s="63">
        <f t="shared" si="16"/>
        <v>0</v>
      </c>
    </row>
    <row r="351" spans="1:9" hidden="1" x14ac:dyDescent="0.2">
      <c r="A351" s="194"/>
      <c r="B351" s="82" t="s">
        <v>518</v>
      </c>
      <c r="C351" s="82" t="s">
        <v>124</v>
      </c>
      <c r="D351" s="82" t="s">
        <v>119</v>
      </c>
      <c r="E351" s="82"/>
      <c r="F351" s="179" t="s">
        <v>75</v>
      </c>
      <c r="G351" s="79">
        <f>G352</f>
        <v>0</v>
      </c>
      <c r="H351" s="200"/>
      <c r="I351" s="63">
        <f t="shared" si="16"/>
        <v>0</v>
      </c>
    </row>
    <row r="352" spans="1:9" hidden="1" x14ac:dyDescent="0.2">
      <c r="A352" s="194" t="s">
        <v>219</v>
      </c>
      <c r="B352" s="82" t="s">
        <v>163</v>
      </c>
      <c r="C352" s="82" t="s">
        <v>124</v>
      </c>
      <c r="D352" s="82" t="s">
        <v>119</v>
      </c>
      <c r="E352" s="82" t="s">
        <v>120</v>
      </c>
      <c r="F352" s="201" t="s">
        <v>155</v>
      </c>
      <c r="G352" s="79">
        <v>0</v>
      </c>
      <c r="H352" s="200"/>
      <c r="I352" s="63">
        <f t="shared" si="16"/>
        <v>0</v>
      </c>
    </row>
    <row r="353" spans="1:9" ht="15.75" x14ac:dyDescent="0.25">
      <c r="A353" s="195"/>
      <c r="B353" s="195"/>
      <c r="C353" s="195"/>
      <c r="D353" s="195"/>
      <c r="E353" s="195"/>
      <c r="F353" s="196" t="s">
        <v>168</v>
      </c>
      <c r="G353" s="202">
        <f>G11+G75+G84+G95+G140+G235+G253+G285+G316+G328+G341+G347</f>
        <v>123342540.53</v>
      </c>
      <c r="H353" s="202">
        <f>H11+H75+H84+H95+H140+H235+H253+H285+H316+H328+H341+H347</f>
        <v>-24200817.839999996</v>
      </c>
      <c r="I353" s="219">
        <f t="shared" si="16"/>
        <v>99141722.689999998</v>
      </c>
    </row>
  </sheetData>
  <mergeCells count="15">
    <mergeCell ref="H1:I1"/>
    <mergeCell ref="B328:C328"/>
    <mergeCell ref="B341:C341"/>
    <mergeCell ref="D7:D9"/>
    <mergeCell ref="E7:E9"/>
    <mergeCell ref="A3:I3"/>
    <mergeCell ref="A4:I4"/>
    <mergeCell ref="A5:I5"/>
    <mergeCell ref="H7:H9"/>
    <mergeCell ref="I7:I9"/>
    <mergeCell ref="B7:B9"/>
    <mergeCell ref="F7:F9"/>
    <mergeCell ref="G7:G9"/>
    <mergeCell ref="A7:A9"/>
    <mergeCell ref="C7:C9"/>
  </mergeCells>
  <phoneticPr fontId="5" type="noConversion"/>
  <pageMargins left="0.55118110236220474" right="0.15748031496062992" top="0.70866141732283472" bottom="0.62992125984251968" header="0.15748031496062992" footer="0.27559055118110237"/>
  <pageSetup paperSize="9" scale="87" orientation="portrait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zoomScaleNormal="100" workbookViewId="0">
      <selection activeCell="C1" sqref="C1:D1"/>
    </sheetView>
  </sheetViews>
  <sheetFormatPr defaultRowHeight="12.75" x14ac:dyDescent="0.2"/>
  <cols>
    <col min="1" max="1" width="60" customWidth="1"/>
    <col min="2" max="2" width="28.42578125" style="329" customWidth="1"/>
    <col min="3" max="3" width="11.85546875" customWidth="1"/>
    <col min="4" max="4" width="18.5703125" customWidth="1"/>
    <col min="255" max="255" width="60" customWidth="1"/>
    <col min="256" max="256" width="28.42578125" customWidth="1"/>
    <col min="257" max="257" width="11.85546875" customWidth="1"/>
    <col min="258" max="258" width="18.5703125" customWidth="1"/>
    <col min="511" max="511" width="60" customWidth="1"/>
    <col min="512" max="512" width="28.42578125" customWidth="1"/>
    <col min="513" max="513" width="11.85546875" customWidth="1"/>
    <col min="514" max="514" width="18.5703125" customWidth="1"/>
    <col min="767" max="767" width="60" customWidth="1"/>
    <col min="768" max="768" width="28.42578125" customWidth="1"/>
    <col min="769" max="769" width="11.85546875" customWidth="1"/>
    <col min="770" max="770" width="18.5703125" customWidth="1"/>
    <col min="1023" max="1023" width="60" customWidth="1"/>
    <col min="1024" max="1024" width="28.42578125" customWidth="1"/>
    <col min="1025" max="1025" width="11.85546875" customWidth="1"/>
    <col min="1026" max="1026" width="18.5703125" customWidth="1"/>
    <col min="1279" max="1279" width="60" customWidth="1"/>
    <col min="1280" max="1280" width="28.42578125" customWidth="1"/>
    <col min="1281" max="1281" width="11.85546875" customWidth="1"/>
    <col min="1282" max="1282" width="18.5703125" customWidth="1"/>
    <col min="1535" max="1535" width="60" customWidth="1"/>
    <col min="1536" max="1536" width="28.42578125" customWidth="1"/>
    <col min="1537" max="1537" width="11.85546875" customWidth="1"/>
    <col min="1538" max="1538" width="18.5703125" customWidth="1"/>
    <col min="1791" max="1791" width="60" customWidth="1"/>
    <col min="1792" max="1792" width="28.42578125" customWidth="1"/>
    <col min="1793" max="1793" width="11.85546875" customWidth="1"/>
    <col min="1794" max="1794" width="18.5703125" customWidth="1"/>
    <col min="2047" max="2047" width="60" customWidth="1"/>
    <col min="2048" max="2048" width="28.42578125" customWidth="1"/>
    <col min="2049" max="2049" width="11.85546875" customWidth="1"/>
    <col min="2050" max="2050" width="18.5703125" customWidth="1"/>
    <col min="2303" max="2303" width="60" customWidth="1"/>
    <col min="2304" max="2304" width="28.42578125" customWidth="1"/>
    <col min="2305" max="2305" width="11.85546875" customWidth="1"/>
    <col min="2306" max="2306" width="18.5703125" customWidth="1"/>
    <col min="2559" max="2559" width="60" customWidth="1"/>
    <col min="2560" max="2560" width="28.42578125" customWidth="1"/>
    <col min="2561" max="2561" width="11.85546875" customWidth="1"/>
    <col min="2562" max="2562" width="18.5703125" customWidth="1"/>
    <col min="2815" max="2815" width="60" customWidth="1"/>
    <col min="2816" max="2816" width="28.42578125" customWidth="1"/>
    <col min="2817" max="2817" width="11.85546875" customWidth="1"/>
    <col min="2818" max="2818" width="18.5703125" customWidth="1"/>
    <col min="3071" max="3071" width="60" customWidth="1"/>
    <col min="3072" max="3072" width="28.42578125" customWidth="1"/>
    <col min="3073" max="3073" width="11.85546875" customWidth="1"/>
    <col min="3074" max="3074" width="18.5703125" customWidth="1"/>
    <col min="3327" max="3327" width="60" customWidth="1"/>
    <col min="3328" max="3328" width="28.42578125" customWidth="1"/>
    <col min="3329" max="3329" width="11.85546875" customWidth="1"/>
    <col min="3330" max="3330" width="18.5703125" customWidth="1"/>
    <col min="3583" max="3583" width="60" customWidth="1"/>
    <col min="3584" max="3584" width="28.42578125" customWidth="1"/>
    <col min="3585" max="3585" width="11.85546875" customWidth="1"/>
    <col min="3586" max="3586" width="18.5703125" customWidth="1"/>
    <col min="3839" max="3839" width="60" customWidth="1"/>
    <col min="3840" max="3840" width="28.42578125" customWidth="1"/>
    <col min="3841" max="3841" width="11.85546875" customWidth="1"/>
    <col min="3842" max="3842" width="18.5703125" customWidth="1"/>
    <col min="4095" max="4095" width="60" customWidth="1"/>
    <col min="4096" max="4096" width="28.42578125" customWidth="1"/>
    <col min="4097" max="4097" width="11.85546875" customWidth="1"/>
    <col min="4098" max="4098" width="18.5703125" customWidth="1"/>
    <col min="4351" max="4351" width="60" customWidth="1"/>
    <col min="4352" max="4352" width="28.42578125" customWidth="1"/>
    <col min="4353" max="4353" width="11.85546875" customWidth="1"/>
    <col min="4354" max="4354" width="18.5703125" customWidth="1"/>
    <col min="4607" max="4607" width="60" customWidth="1"/>
    <col min="4608" max="4608" width="28.42578125" customWidth="1"/>
    <col min="4609" max="4609" width="11.85546875" customWidth="1"/>
    <col min="4610" max="4610" width="18.5703125" customWidth="1"/>
    <col min="4863" max="4863" width="60" customWidth="1"/>
    <col min="4864" max="4864" width="28.42578125" customWidth="1"/>
    <col min="4865" max="4865" width="11.85546875" customWidth="1"/>
    <col min="4866" max="4866" width="18.5703125" customWidth="1"/>
    <col min="5119" max="5119" width="60" customWidth="1"/>
    <col min="5120" max="5120" width="28.42578125" customWidth="1"/>
    <col min="5121" max="5121" width="11.85546875" customWidth="1"/>
    <col min="5122" max="5122" width="18.5703125" customWidth="1"/>
    <col min="5375" max="5375" width="60" customWidth="1"/>
    <col min="5376" max="5376" width="28.42578125" customWidth="1"/>
    <col min="5377" max="5377" width="11.85546875" customWidth="1"/>
    <col min="5378" max="5378" width="18.5703125" customWidth="1"/>
    <col min="5631" max="5631" width="60" customWidth="1"/>
    <col min="5632" max="5632" width="28.42578125" customWidth="1"/>
    <col min="5633" max="5633" width="11.85546875" customWidth="1"/>
    <col min="5634" max="5634" width="18.5703125" customWidth="1"/>
    <col min="5887" max="5887" width="60" customWidth="1"/>
    <col min="5888" max="5888" width="28.42578125" customWidth="1"/>
    <col min="5889" max="5889" width="11.85546875" customWidth="1"/>
    <col min="5890" max="5890" width="18.5703125" customWidth="1"/>
    <col min="6143" max="6143" width="60" customWidth="1"/>
    <col min="6144" max="6144" width="28.42578125" customWidth="1"/>
    <col min="6145" max="6145" width="11.85546875" customWidth="1"/>
    <col min="6146" max="6146" width="18.5703125" customWidth="1"/>
    <col min="6399" max="6399" width="60" customWidth="1"/>
    <col min="6400" max="6400" width="28.42578125" customWidth="1"/>
    <col min="6401" max="6401" width="11.85546875" customWidth="1"/>
    <col min="6402" max="6402" width="18.5703125" customWidth="1"/>
    <col min="6655" max="6655" width="60" customWidth="1"/>
    <col min="6656" max="6656" width="28.42578125" customWidth="1"/>
    <col min="6657" max="6657" width="11.85546875" customWidth="1"/>
    <col min="6658" max="6658" width="18.5703125" customWidth="1"/>
    <col min="6911" max="6911" width="60" customWidth="1"/>
    <col min="6912" max="6912" width="28.42578125" customWidth="1"/>
    <col min="6913" max="6913" width="11.85546875" customWidth="1"/>
    <col min="6914" max="6914" width="18.5703125" customWidth="1"/>
    <col min="7167" max="7167" width="60" customWidth="1"/>
    <col min="7168" max="7168" width="28.42578125" customWidth="1"/>
    <col min="7169" max="7169" width="11.85546875" customWidth="1"/>
    <col min="7170" max="7170" width="18.5703125" customWidth="1"/>
    <col min="7423" max="7423" width="60" customWidth="1"/>
    <col min="7424" max="7424" width="28.42578125" customWidth="1"/>
    <col min="7425" max="7425" width="11.85546875" customWidth="1"/>
    <col min="7426" max="7426" width="18.5703125" customWidth="1"/>
    <col min="7679" max="7679" width="60" customWidth="1"/>
    <col min="7680" max="7680" width="28.42578125" customWidth="1"/>
    <col min="7681" max="7681" width="11.85546875" customWidth="1"/>
    <col min="7682" max="7682" width="18.5703125" customWidth="1"/>
    <col min="7935" max="7935" width="60" customWidth="1"/>
    <col min="7936" max="7936" width="28.42578125" customWidth="1"/>
    <col min="7937" max="7937" width="11.85546875" customWidth="1"/>
    <col min="7938" max="7938" width="18.5703125" customWidth="1"/>
    <col min="8191" max="8191" width="60" customWidth="1"/>
    <col min="8192" max="8192" width="28.42578125" customWidth="1"/>
    <col min="8193" max="8193" width="11.85546875" customWidth="1"/>
    <col min="8194" max="8194" width="18.5703125" customWidth="1"/>
    <col min="8447" max="8447" width="60" customWidth="1"/>
    <col min="8448" max="8448" width="28.42578125" customWidth="1"/>
    <col min="8449" max="8449" width="11.85546875" customWidth="1"/>
    <col min="8450" max="8450" width="18.5703125" customWidth="1"/>
    <col min="8703" max="8703" width="60" customWidth="1"/>
    <col min="8704" max="8704" width="28.42578125" customWidth="1"/>
    <col min="8705" max="8705" width="11.85546875" customWidth="1"/>
    <col min="8706" max="8706" width="18.5703125" customWidth="1"/>
    <col min="8959" max="8959" width="60" customWidth="1"/>
    <col min="8960" max="8960" width="28.42578125" customWidth="1"/>
    <col min="8961" max="8961" width="11.85546875" customWidth="1"/>
    <col min="8962" max="8962" width="18.5703125" customWidth="1"/>
    <col min="9215" max="9215" width="60" customWidth="1"/>
    <col min="9216" max="9216" width="28.42578125" customWidth="1"/>
    <col min="9217" max="9217" width="11.85546875" customWidth="1"/>
    <col min="9218" max="9218" width="18.5703125" customWidth="1"/>
    <col min="9471" max="9471" width="60" customWidth="1"/>
    <col min="9472" max="9472" width="28.42578125" customWidth="1"/>
    <col min="9473" max="9473" width="11.85546875" customWidth="1"/>
    <col min="9474" max="9474" width="18.5703125" customWidth="1"/>
    <col min="9727" max="9727" width="60" customWidth="1"/>
    <col min="9728" max="9728" width="28.42578125" customWidth="1"/>
    <col min="9729" max="9729" width="11.85546875" customWidth="1"/>
    <col min="9730" max="9730" width="18.5703125" customWidth="1"/>
    <col min="9983" max="9983" width="60" customWidth="1"/>
    <col min="9984" max="9984" width="28.42578125" customWidth="1"/>
    <col min="9985" max="9985" width="11.85546875" customWidth="1"/>
    <col min="9986" max="9986" width="18.5703125" customWidth="1"/>
    <col min="10239" max="10239" width="60" customWidth="1"/>
    <col min="10240" max="10240" width="28.42578125" customWidth="1"/>
    <col min="10241" max="10241" width="11.85546875" customWidth="1"/>
    <col min="10242" max="10242" width="18.5703125" customWidth="1"/>
    <col min="10495" max="10495" width="60" customWidth="1"/>
    <col min="10496" max="10496" width="28.42578125" customWidth="1"/>
    <col min="10497" max="10497" width="11.85546875" customWidth="1"/>
    <col min="10498" max="10498" width="18.5703125" customWidth="1"/>
    <col min="10751" max="10751" width="60" customWidth="1"/>
    <col min="10752" max="10752" width="28.42578125" customWidth="1"/>
    <col min="10753" max="10753" width="11.85546875" customWidth="1"/>
    <col min="10754" max="10754" width="18.5703125" customWidth="1"/>
    <col min="11007" max="11007" width="60" customWidth="1"/>
    <col min="11008" max="11008" width="28.42578125" customWidth="1"/>
    <col min="11009" max="11009" width="11.85546875" customWidth="1"/>
    <col min="11010" max="11010" width="18.5703125" customWidth="1"/>
    <col min="11263" max="11263" width="60" customWidth="1"/>
    <col min="11264" max="11264" width="28.42578125" customWidth="1"/>
    <col min="11265" max="11265" width="11.85546875" customWidth="1"/>
    <col min="11266" max="11266" width="18.5703125" customWidth="1"/>
    <col min="11519" max="11519" width="60" customWidth="1"/>
    <col min="11520" max="11520" width="28.42578125" customWidth="1"/>
    <col min="11521" max="11521" width="11.85546875" customWidth="1"/>
    <col min="11522" max="11522" width="18.5703125" customWidth="1"/>
    <col min="11775" max="11775" width="60" customWidth="1"/>
    <col min="11776" max="11776" width="28.42578125" customWidth="1"/>
    <col min="11777" max="11777" width="11.85546875" customWidth="1"/>
    <col min="11778" max="11778" width="18.5703125" customWidth="1"/>
    <col min="12031" max="12031" width="60" customWidth="1"/>
    <col min="12032" max="12032" width="28.42578125" customWidth="1"/>
    <col min="12033" max="12033" width="11.85546875" customWidth="1"/>
    <col min="12034" max="12034" width="18.5703125" customWidth="1"/>
    <col min="12287" max="12287" width="60" customWidth="1"/>
    <col min="12288" max="12288" width="28.42578125" customWidth="1"/>
    <col min="12289" max="12289" width="11.85546875" customWidth="1"/>
    <col min="12290" max="12290" width="18.5703125" customWidth="1"/>
    <col min="12543" max="12543" width="60" customWidth="1"/>
    <col min="12544" max="12544" width="28.42578125" customWidth="1"/>
    <col min="12545" max="12545" width="11.85546875" customWidth="1"/>
    <col min="12546" max="12546" width="18.5703125" customWidth="1"/>
    <col min="12799" max="12799" width="60" customWidth="1"/>
    <col min="12800" max="12800" width="28.42578125" customWidth="1"/>
    <col min="12801" max="12801" width="11.85546875" customWidth="1"/>
    <col min="12802" max="12802" width="18.5703125" customWidth="1"/>
    <col min="13055" max="13055" width="60" customWidth="1"/>
    <col min="13056" max="13056" width="28.42578125" customWidth="1"/>
    <col min="13057" max="13057" width="11.85546875" customWidth="1"/>
    <col min="13058" max="13058" width="18.5703125" customWidth="1"/>
    <col min="13311" max="13311" width="60" customWidth="1"/>
    <col min="13312" max="13312" width="28.42578125" customWidth="1"/>
    <col min="13313" max="13313" width="11.85546875" customWidth="1"/>
    <col min="13314" max="13314" width="18.5703125" customWidth="1"/>
    <col min="13567" max="13567" width="60" customWidth="1"/>
    <col min="13568" max="13568" width="28.42578125" customWidth="1"/>
    <col min="13569" max="13569" width="11.85546875" customWidth="1"/>
    <col min="13570" max="13570" width="18.5703125" customWidth="1"/>
    <col min="13823" max="13823" width="60" customWidth="1"/>
    <col min="13824" max="13824" width="28.42578125" customWidth="1"/>
    <col min="13825" max="13825" width="11.85546875" customWidth="1"/>
    <col min="13826" max="13826" width="18.5703125" customWidth="1"/>
    <col min="14079" max="14079" width="60" customWidth="1"/>
    <col min="14080" max="14080" width="28.42578125" customWidth="1"/>
    <col min="14081" max="14081" width="11.85546875" customWidth="1"/>
    <col min="14082" max="14082" width="18.5703125" customWidth="1"/>
    <col min="14335" max="14335" width="60" customWidth="1"/>
    <col min="14336" max="14336" width="28.42578125" customWidth="1"/>
    <col min="14337" max="14337" width="11.85546875" customWidth="1"/>
    <col min="14338" max="14338" width="18.5703125" customWidth="1"/>
    <col min="14591" max="14591" width="60" customWidth="1"/>
    <col min="14592" max="14592" width="28.42578125" customWidth="1"/>
    <col min="14593" max="14593" width="11.85546875" customWidth="1"/>
    <col min="14594" max="14594" width="18.5703125" customWidth="1"/>
    <col min="14847" max="14847" width="60" customWidth="1"/>
    <col min="14848" max="14848" width="28.42578125" customWidth="1"/>
    <col min="14849" max="14849" width="11.85546875" customWidth="1"/>
    <col min="14850" max="14850" width="18.5703125" customWidth="1"/>
    <col min="15103" max="15103" width="60" customWidth="1"/>
    <col min="15104" max="15104" width="28.42578125" customWidth="1"/>
    <col min="15105" max="15105" width="11.85546875" customWidth="1"/>
    <col min="15106" max="15106" width="18.5703125" customWidth="1"/>
    <col min="15359" max="15359" width="60" customWidth="1"/>
    <col min="15360" max="15360" width="28.42578125" customWidth="1"/>
    <col min="15361" max="15361" width="11.85546875" customWidth="1"/>
    <col min="15362" max="15362" width="18.5703125" customWidth="1"/>
    <col min="15615" max="15615" width="60" customWidth="1"/>
    <col min="15616" max="15616" width="28.42578125" customWidth="1"/>
    <col min="15617" max="15617" width="11.85546875" customWidth="1"/>
    <col min="15618" max="15618" width="18.5703125" customWidth="1"/>
    <col min="15871" max="15871" width="60" customWidth="1"/>
    <col min="15872" max="15872" width="28.42578125" customWidth="1"/>
    <col min="15873" max="15873" width="11.85546875" customWidth="1"/>
    <col min="15874" max="15874" width="18.5703125" customWidth="1"/>
    <col min="16127" max="16127" width="60" customWidth="1"/>
    <col min="16128" max="16128" width="28.42578125" customWidth="1"/>
    <col min="16129" max="16129" width="11.85546875" customWidth="1"/>
    <col min="16130" max="16130" width="18.5703125" customWidth="1"/>
  </cols>
  <sheetData>
    <row r="1" spans="1:4" ht="63.75" customHeight="1" x14ac:dyDescent="0.2">
      <c r="A1" s="1"/>
      <c r="B1" s="284"/>
      <c r="C1" s="449" t="s">
        <v>899</v>
      </c>
      <c r="D1" s="449"/>
    </row>
    <row r="2" spans="1:4" ht="40.5" customHeight="1" x14ac:dyDescent="0.2">
      <c r="A2" s="433" t="s">
        <v>634</v>
      </c>
      <c r="B2" s="433"/>
      <c r="C2" s="433"/>
      <c r="D2" s="433"/>
    </row>
    <row r="3" spans="1:4" ht="15" customHeight="1" thickBot="1" x14ac:dyDescent="0.25">
      <c r="A3" s="1"/>
      <c r="B3" s="285"/>
    </row>
    <row r="4" spans="1:4" s="4" customFormat="1" ht="60.75" customHeight="1" thickBot="1" x14ac:dyDescent="0.25">
      <c r="A4" s="286" t="s">
        <v>9</v>
      </c>
      <c r="B4" s="287" t="s">
        <v>635</v>
      </c>
      <c r="C4" s="286" t="s">
        <v>636</v>
      </c>
      <c r="D4" s="288" t="s">
        <v>648</v>
      </c>
    </row>
    <row r="5" spans="1:4" s="4" customFormat="1" ht="17.25" customHeight="1" thickBot="1" x14ac:dyDescent="0.25">
      <c r="A5" s="289">
        <v>1</v>
      </c>
      <c r="B5" s="290" t="s">
        <v>128</v>
      </c>
      <c r="C5" s="291">
        <v>3</v>
      </c>
      <c r="D5" s="332">
        <v>4</v>
      </c>
    </row>
    <row r="6" spans="1:4" s="4" customFormat="1" ht="26.25" customHeight="1" x14ac:dyDescent="0.2">
      <c r="A6" s="292" t="s">
        <v>487</v>
      </c>
      <c r="B6" s="293" t="s">
        <v>486</v>
      </c>
      <c r="C6" s="294"/>
      <c r="D6" s="295">
        <f>D7+D10</f>
        <v>1173260</v>
      </c>
    </row>
    <row r="7" spans="1:4" s="4" customFormat="1" ht="17.25" customHeight="1" x14ac:dyDescent="0.2">
      <c r="A7" s="296" t="s">
        <v>489</v>
      </c>
      <c r="B7" s="297" t="s">
        <v>488</v>
      </c>
      <c r="C7" s="298"/>
      <c r="D7" s="299">
        <f>D8</f>
        <v>303200</v>
      </c>
    </row>
    <row r="8" spans="1:4" s="4" customFormat="1" ht="24" customHeight="1" x14ac:dyDescent="0.2">
      <c r="A8" s="305" t="s">
        <v>379</v>
      </c>
      <c r="B8" s="297" t="s">
        <v>488</v>
      </c>
      <c r="C8" s="298">
        <v>200</v>
      </c>
      <c r="D8" s="299">
        <f>D9</f>
        <v>303200</v>
      </c>
    </row>
    <row r="9" spans="1:4" s="4" customFormat="1" ht="24.75" customHeight="1" x14ac:dyDescent="0.2">
      <c r="A9" s="305" t="s">
        <v>373</v>
      </c>
      <c r="B9" s="297" t="s">
        <v>488</v>
      </c>
      <c r="C9" s="298">
        <v>240</v>
      </c>
      <c r="D9" s="299">
        <v>303200</v>
      </c>
    </row>
    <row r="10" spans="1:4" s="4" customFormat="1" ht="17.25" customHeight="1" x14ac:dyDescent="0.2">
      <c r="A10" s="296" t="s">
        <v>492</v>
      </c>
      <c r="B10" s="297" t="s">
        <v>490</v>
      </c>
      <c r="C10" s="298"/>
      <c r="D10" s="299">
        <f>D11+D13</f>
        <v>870060</v>
      </c>
    </row>
    <row r="11" spans="1:4" s="4" customFormat="1" ht="17.25" customHeight="1" x14ac:dyDescent="0.2">
      <c r="A11" s="305" t="s">
        <v>492</v>
      </c>
      <c r="B11" s="297" t="s">
        <v>490</v>
      </c>
      <c r="C11" s="298">
        <v>300</v>
      </c>
      <c r="D11" s="299">
        <f>D12</f>
        <v>599100</v>
      </c>
    </row>
    <row r="12" spans="1:4" s="4" customFormat="1" ht="17.25" customHeight="1" x14ac:dyDescent="0.2">
      <c r="A12" s="312" t="s">
        <v>311</v>
      </c>
      <c r="B12" s="297" t="s">
        <v>490</v>
      </c>
      <c r="C12" s="298">
        <v>360</v>
      </c>
      <c r="D12" s="299">
        <v>599100</v>
      </c>
    </row>
    <row r="13" spans="1:4" s="4" customFormat="1" ht="17.25" customHeight="1" x14ac:dyDescent="0.2">
      <c r="A13" s="312" t="s">
        <v>637</v>
      </c>
      <c r="B13" s="297" t="s">
        <v>490</v>
      </c>
      <c r="C13" s="298">
        <v>800</v>
      </c>
      <c r="D13" s="299">
        <f>D14</f>
        <v>270960</v>
      </c>
    </row>
    <row r="14" spans="1:4" s="4" customFormat="1" ht="28.5" customHeight="1" x14ac:dyDescent="0.2">
      <c r="A14" s="312" t="s">
        <v>336</v>
      </c>
      <c r="B14" s="297" t="s">
        <v>490</v>
      </c>
      <c r="C14" s="298">
        <v>810</v>
      </c>
      <c r="D14" s="299">
        <v>270960</v>
      </c>
    </row>
    <row r="15" spans="1:4" s="4" customFormat="1" ht="17.25" customHeight="1" x14ac:dyDescent="0.2">
      <c r="A15" s="292" t="s">
        <v>498</v>
      </c>
      <c r="B15" s="293" t="s">
        <v>497</v>
      </c>
      <c r="C15" s="72"/>
      <c r="D15" s="300">
        <f>D16</f>
        <v>20527.150000000001</v>
      </c>
    </row>
    <row r="16" spans="1:4" s="4" customFormat="1" ht="28.5" customHeight="1" x14ac:dyDescent="0.2">
      <c r="A16" s="301" t="s">
        <v>500</v>
      </c>
      <c r="B16" s="302" t="s">
        <v>499</v>
      </c>
      <c r="C16" s="298"/>
      <c r="D16" s="299">
        <f>D17</f>
        <v>20527.150000000001</v>
      </c>
    </row>
    <row r="17" spans="1:4" s="4" customFormat="1" ht="27" customHeight="1" x14ac:dyDescent="0.2">
      <c r="A17" s="305" t="s">
        <v>379</v>
      </c>
      <c r="B17" s="302" t="s">
        <v>499</v>
      </c>
      <c r="C17" s="298">
        <v>200</v>
      </c>
      <c r="D17" s="299">
        <f>D18</f>
        <v>20527.150000000001</v>
      </c>
    </row>
    <row r="18" spans="1:4" s="4" customFormat="1" ht="27" customHeight="1" x14ac:dyDescent="0.2">
      <c r="A18" s="305" t="s">
        <v>373</v>
      </c>
      <c r="B18" s="302" t="s">
        <v>499</v>
      </c>
      <c r="C18" s="298">
        <v>240</v>
      </c>
      <c r="D18" s="299">
        <v>20527.150000000001</v>
      </c>
    </row>
    <row r="19" spans="1:4" s="2" customFormat="1" ht="24.75" customHeight="1" x14ac:dyDescent="0.2">
      <c r="A19" s="303" t="s">
        <v>603</v>
      </c>
      <c r="B19" s="304" t="s">
        <v>387</v>
      </c>
      <c r="C19" s="72"/>
      <c r="D19" s="300">
        <f>D20</f>
        <v>252000</v>
      </c>
    </row>
    <row r="20" spans="1:4" ht="18" customHeight="1" x14ac:dyDescent="0.2">
      <c r="A20" s="305" t="s">
        <v>389</v>
      </c>
      <c r="B20" s="306" t="s">
        <v>290</v>
      </c>
      <c r="C20" s="298"/>
      <c r="D20" s="299">
        <f>D21</f>
        <v>252000</v>
      </c>
    </row>
    <row r="21" spans="1:4" ht="25.5" customHeight="1" x14ac:dyDescent="0.2">
      <c r="A21" s="305" t="s">
        <v>379</v>
      </c>
      <c r="B21" s="306" t="s">
        <v>290</v>
      </c>
      <c r="C21" s="298">
        <v>200</v>
      </c>
      <c r="D21" s="299">
        <f>D22</f>
        <v>252000</v>
      </c>
    </row>
    <row r="22" spans="1:4" ht="26.25" customHeight="1" x14ac:dyDescent="0.2">
      <c r="A22" s="305" t="s">
        <v>373</v>
      </c>
      <c r="B22" s="306" t="s">
        <v>290</v>
      </c>
      <c r="C22" s="298">
        <v>240</v>
      </c>
      <c r="D22" s="299">
        <v>252000</v>
      </c>
    </row>
    <row r="23" spans="1:4" ht="18" customHeight="1" x14ac:dyDescent="0.2">
      <c r="A23" s="307" t="s">
        <v>446</v>
      </c>
      <c r="B23" s="308" t="s">
        <v>445</v>
      </c>
      <c r="C23" s="72"/>
      <c r="D23" s="300">
        <f>D24+D27</f>
        <v>528189.81000000006</v>
      </c>
    </row>
    <row r="24" spans="1:4" ht="18" customHeight="1" x14ac:dyDescent="0.2">
      <c r="A24" s="305" t="s">
        <v>455</v>
      </c>
      <c r="B24" s="306" t="s">
        <v>454</v>
      </c>
      <c r="C24" s="298"/>
      <c r="D24" s="299">
        <f>D25</f>
        <v>147626.22</v>
      </c>
    </row>
    <row r="25" spans="1:4" ht="26.25" customHeight="1" x14ac:dyDescent="0.2">
      <c r="A25" s="305" t="s">
        <v>379</v>
      </c>
      <c r="B25" s="306" t="s">
        <v>454</v>
      </c>
      <c r="C25" s="298">
        <v>200</v>
      </c>
      <c r="D25" s="299">
        <f>D26</f>
        <v>147626.22</v>
      </c>
    </row>
    <row r="26" spans="1:4" ht="25.5" customHeight="1" x14ac:dyDescent="0.2">
      <c r="A26" s="305" t="s">
        <v>373</v>
      </c>
      <c r="B26" s="306" t="s">
        <v>454</v>
      </c>
      <c r="C26" s="298">
        <v>240</v>
      </c>
      <c r="D26" s="299">
        <v>147626.22</v>
      </c>
    </row>
    <row r="27" spans="1:4" ht="18" customHeight="1" x14ac:dyDescent="0.2">
      <c r="A27" s="305" t="s">
        <v>448</v>
      </c>
      <c r="B27" s="306" t="s">
        <v>447</v>
      </c>
      <c r="C27" s="298"/>
      <c r="D27" s="299">
        <f>D28</f>
        <v>380563.59</v>
      </c>
    </row>
    <row r="28" spans="1:4" ht="18" customHeight="1" x14ac:dyDescent="0.2">
      <c r="A28" s="312" t="s">
        <v>637</v>
      </c>
      <c r="B28" s="306" t="s">
        <v>447</v>
      </c>
      <c r="C28" s="298">
        <v>800</v>
      </c>
      <c r="D28" s="299">
        <f>D29</f>
        <v>380563.59</v>
      </c>
    </row>
    <row r="29" spans="1:4" ht="26.25" customHeight="1" x14ac:dyDescent="0.2">
      <c r="A29" s="312" t="s">
        <v>336</v>
      </c>
      <c r="B29" s="306" t="s">
        <v>447</v>
      </c>
      <c r="C29" s="298">
        <v>810</v>
      </c>
      <c r="D29" s="299">
        <v>380563.59</v>
      </c>
    </row>
    <row r="30" spans="1:4" ht="18" customHeight="1" x14ac:dyDescent="0.2">
      <c r="A30" s="307" t="s">
        <v>385</v>
      </c>
      <c r="B30" s="308" t="s">
        <v>384</v>
      </c>
      <c r="C30" s="72"/>
      <c r="D30" s="300">
        <f>D31</f>
        <v>18259.400000000001</v>
      </c>
    </row>
    <row r="31" spans="1:4" ht="27.75" customHeight="1" x14ac:dyDescent="0.2">
      <c r="A31" s="305" t="s">
        <v>386</v>
      </c>
      <c r="B31" s="306" t="s">
        <v>289</v>
      </c>
      <c r="C31" s="298"/>
      <c r="D31" s="299">
        <f>D32+D34</f>
        <v>18259.400000000001</v>
      </c>
    </row>
    <row r="32" spans="1:4" ht="27.75" hidden="1" customHeight="1" x14ac:dyDescent="0.2">
      <c r="A32" s="305" t="s">
        <v>638</v>
      </c>
      <c r="B32" s="306" t="s">
        <v>289</v>
      </c>
      <c r="C32" s="298">
        <v>100</v>
      </c>
      <c r="D32" s="299">
        <f>D33</f>
        <v>0</v>
      </c>
    </row>
    <row r="33" spans="1:4" ht="27.75" hidden="1" customHeight="1" x14ac:dyDescent="0.2">
      <c r="A33" s="305" t="s">
        <v>368</v>
      </c>
      <c r="B33" s="306" t="s">
        <v>289</v>
      </c>
      <c r="C33" s="298">
        <v>120</v>
      </c>
      <c r="D33" s="299">
        <v>0</v>
      </c>
    </row>
    <row r="34" spans="1:4" ht="27.75" customHeight="1" x14ac:dyDescent="0.2">
      <c r="A34" s="305" t="s">
        <v>379</v>
      </c>
      <c r="B34" s="306" t="s">
        <v>289</v>
      </c>
      <c r="C34" s="298">
        <v>200</v>
      </c>
      <c r="D34" s="299">
        <f>D35</f>
        <v>18259.400000000001</v>
      </c>
    </row>
    <row r="35" spans="1:4" ht="27.75" customHeight="1" x14ac:dyDescent="0.2">
      <c r="A35" s="305" t="s">
        <v>373</v>
      </c>
      <c r="B35" s="306" t="s">
        <v>289</v>
      </c>
      <c r="C35" s="298">
        <v>240</v>
      </c>
      <c r="D35" s="299">
        <v>18259.400000000001</v>
      </c>
    </row>
    <row r="36" spans="1:4" ht="17.25" customHeight="1" x14ac:dyDescent="0.2">
      <c r="A36" s="307" t="s">
        <v>460</v>
      </c>
      <c r="B36" s="308" t="s">
        <v>459</v>
      </c>
      <c r="C36" s="72"/>
      <c r="D36" s="300">
        <f>D37+D45</f>
        <v>10976542.140000001</v>
      </c>
    </row>
    <row r="37" spans="1:4" ht="24.75" customHeight="1" x14ac:dyDescent="0.2">
      <c r="A37" s="305" t="s">
        <v>462</v>
      </c>
      <c r="B37" s="306" t="s">
        <v>461</v>
      </c>
      <c r="C37" s="298"/>
      <c r="D37" s="299">
        <f>D38</f>
        <v>10097794.66</v>
      </c>
    </row>
    <row r="38" spans="1:4" ht="13.5" customHeight="1" x14ac:dyDescent="0.2">
      <c r="A38" s="305" t="s">
        <v>464</v>
      </c>
      <c r="B38" s="306" t="s">
        <v>463</v>
      </c>
      <c r="C38" s="298"/>
      <c r="D38" s="299">
        <f>D39+D41+D43</f>
        <v>10097794.66</v>
      </c>
    </row>
    <row r="39" spans="1:4" ht="52.5" customHeight="1" x14ac:dyDescent="0.2">
      <c r="A39" s="305" t="s">
        <v>638</v>
      </c>
      <c r="B39" s="306" t="s">
        <v>463</v>
      </c>
      <c r="C39" s="298">
        <v>100</v>
      </c>
      <c r="D39" s="299">
        <f>D40</f>
        <v>7427776.0099999998</v>
      </c>
    </row>
    <row r="40" spans="1:4" ht="15" customHeight="1" x14ac:dyDescent="0.2">
      <c r="A40" s="305" t="s">
        <v>465</v>
      </c>
      <c r="B40" s="306" t="s">
        <v>463</v>
      </c>
      <c r="C40" s="298">
        <v>110</v>
      </c>
      <c r="D40" s="299">
        <v>7427776.0099999998</v>
      </c>
    </row>
    <row r="41" spans="1:4" ht="27" customHeight="1" x14ac:dyDescent="0.2">
      <c r="A41" s="305" t="s">
        <v>379</v>
      </c>
      <c r="B41" s="306" t="s">
        <v>463</v>
      </c>
      <c r="C41" s="298">
        <v>200</v>
      </c>
      <c r="D41" s="299">
        <f>D42</f>
        <v>2661341.9300000002</v>
      </c>
    </row>
    <row r="42" spans="1:4" ht="28.5" customHeight="1" x14ac:dyDescent="0.2">
      <c r="A42" s="305" t="s">
        <v>373</v>
      </c>
      <c r="B42" s="306" t="s">
        <v>463</v>
      </c>
      <c r="C42" s="298">
        <v>240</v>
      </c>
      <c r="D42" s="299">
        <v>2661341.9300000002</v>
      </c>
    </row>
    <row r="43" spans="1:4" ht="13.5" customHeight="1" x14ac:dyDescent="0.2">
      <c r="A43" s="305" t="s">
        <v>337</v>
      </c>
      <c r="B43" s="306" t="s">
        <v>463</v>
      </c>
      <c r="C43" s="298">
        <v>800</v>
      </c>
      <c r="D43" s="299">
        <f>D44</f>
        <v>8676.7199999999993</v>
      </c>
    </row>
    <row r="44" spans="1:4" ht="13.5" customHeight="1" x14ac:dyDescent="0.2">
      <c r="A44" s="305" t="s">
        <v>375</v>
      </c>
      <c r="B44" s="306" t="s">
        <v>463</v>
      </c>
      <c r="C44" s="298">
        <v>850</v>
      </c>
      <c r="D44" s="299">
        <v>8676.7199999999993</v>
      </c>
    </row>
    <row r="45" spans="1:4" ht="25.5" customHeight="1" x14ac:dyDescent="0.2">
      <c r="A45" s="305" t="s">
        <v>467</v>
      </c>
      <c r="B45" s="306" t="s">
        <v>466</v>
      </c>
      <c r="C45" s="298"/>
      <c r="D45" s="299">
        <f>D46</f>
        <v>878747.48</v>
      </c>
    </row>
    <row r="46" spans="1:4" ht="15" customHeight="1" x14ac:dyDescent="0.2">
      <c r="A46" s="305" t="s">
        <v>464</v>
      </c>
      <c r="B46" s="306" t="s">
        <v>468</v>
      </c>
      <c r="C46" s="298"/>
      <c r="D46" s="299">
        <f>D47+D49</f>
        <v>878747.48</v>
      </c>
    </row>
    <row r="47" spans="1:4" ht="54" customHeight="1" x14ac:dyDescent="0.2">
      <c r="A47" s="305" t="s">
        <v>638</v>
      </c>
      <c r="B47" s="306" t="s">
        <v>468</v>
      </c>
      <c r="C47" s="298">
        <v>100</v>
      </c>
      <c r="D47" s="299">
        <f>D48</f>
        <v>742567.64</v>
      </c>
    </row>
    <row r="48" spans="1:4" ht="15" customHeight="1" x14ac:dyDescent="0.2">
      <c r="A48" s="305" t="s">
        <v>465</v>
      </c>
      <c r="B48" s="306" t="s">
        <v>468</v>
      </c>
      <c r="C48" s="298">
        <v>110</v>
      </c>
      <c r="D48" s="299">
        <v>742567.64</v>
      </c>
    </row>
    <row r="49" spans="1:4" ht="29.25" customHeight="1" x14ac:dyDescent="0.2">
      <c r="A49" s="305" t="s">
        <v>379</v>
      </c>
      <c r="B49" s="306" t="s">
        <v>468</v>
      </c>
      <c r="C49" s="298">
        <v>200</v>
      </c>
      <c r="D49" s="299">
        <f>D50</f>
        <v>136179.84</v>
      </c>
    </row>
    <row r="50" spans="1:4" ht="29.25" customHeight="1" x14ac:dyDescent="0.2">
      <c r="A50" s="305" t="s">
        <v>373</v>
      </c>
      <c r="B50" s="306" t="s">
        <v>468</v>
      </c>
      <c r="C50" s="298">
        <v>240</v>
      </c>
      <c r="D50" s="299">
        <v>136179.84</v>
      </c>
    </row>
    <row r="51" spans="1:4" ht="26.25" customHeight="1" x14ac:dyDescent="0.2">
      <c r="A51" s="307" t="s">
        <v>507</v>
      </c>
      <c r="B51" s="308" t="s">
        <v>506</v>
      </c>
      <c r="C51" s="72"/>
      <c r="D51" s="300">
        <f>D52</f>
        <v>9008562.9199999999</v>
      </c>
    </row>
    <row r="52" spans="1:4" ht="20.25" customHeight="1" x14ac:dyDescent="0.2">
      <c r="A52" s="305" t="s">
        <v>464</v>
      </c>
      <c r="B52" s="306" t="s">
        <v>508</v>
      </c>
      <c r="C52" s="298"/>
      <c r="D52" s="299">
        <f>D53+D55+D57</f>
        <v>9008562.9199999999</v>
      </c>
    </row>
    <row r="53" spans="1:4" ht="53.25" customHeight="1" x14ac:dyDescent="0.2">
      <c r="A53" s="305" t="s">
        <v>638</v>
      </c>
      <c r="B53" s="306" t="s">
        <v>508</v>
      </c>
      <c r="C53" s="298">
        <v>100</v>
      </c>
      <c r="D53" s="299">
        <f>D54</f>
        <v>7244409.6799999997</v>
      </c>
    </row>
    <row r="54" spans="1:4" ht="15.75" customHeight="1" x14ac:dyDescent="0.2">
      <c r="A54" s="305" t="s">
        <v>465</v>
      </c>
      <c r="B54" s="306" t="s">
        <v>508</v>
      </c>
      <c r="C54" s="298">
        <v>110</v>
      </c>
      <c r="D54" s="299">
        <v>7244409.6799999997</v>
      </c>
    </row>
    <row r="55" spans="1:4" ht="24" customHeight="1" x14ac:dyDescent="0.2">
      <c r="A55" s="305" t="s">
        <v>379</v>
      </c>
      <c r="B55" s="306" t="s">
        <v>508</v>
      </c>
      <c r="C55" s="298">
        <v>200</v>
      </c>
      <c r="D55" s="299">
        <f>D56</f>
        <v>1748115.71</v>
      </c>
    </row>
    <row r="56" spans="1:4" ht="29.25" customHeight="1" x14ac:dyDescent="0.2">
      <c r="A56" s="305" t="s">
        <v>373</v>
      </c>
      <c r="B56" s="306" t="s">
        <v>508</v>
      </c>
      <c r="C56" s="298">
        <v>240</v>
      </c>
      <c r="D56" s="299">
        <v>1748115.71</v>
      </c>
    </row>
    <row r="57" spans="1:4" ht="17.25" customHeight="1" x14ac:dyDescent="0.2">
      <c r="A57" s="305" t="s">
        <v>337</v>
      </c>
      <c r="B57" s="306" t="s">
        <v>508</v>
      </c>
      <c r="C57" s="298">
        <v>800</v>
      </c>
      <c r="D57" s="299">
        <f>D58</f>
        <v>16037.53</v>
      </c>
    </row>
    <row r="58" spans="1:4" ht="17.25" customHeight="1" x14ac:dyDescent="0.2">
      <c r="A58" s="305" t="s">
        <v>375</v>
      </c>
      <c r="B58" s="306" t="s">
        <v>508</v>
      </c>
      <c r="C58" s="298">
        <v>850</v>
      </c>
      <c r="D58" s="299">
        <v>16037.53</v>
      </c>
    </row>
    <row r="59" spans="1:4" ht="27.75" customHeight="1" x14ac:dyDescent="0.2">
      <c r="A59" s="307" t="s">
        <v>639</v>
      </c>
      <c r="B59" s="308" t="s">
        <v>401</v>
      </c>
      <c r="C59" s="72"/>
      <c r="D59" s="300">
        <f>D60+D68+D71+D74+D77+D80+D85</f>
        <v>16815600.98</v>
      </c>
    </row>
    <row r="60" spans="1:4" ht="18" customHeight="1" x14ac:dyDescent="0.2">
      <c r="A60" s="305" t="s">
        <v>438</v>
      </c>
      <c r="B60" s="306" t="s">
        <v>300</v>
      </c>
      <c r="C60" s="298"/>
      <c r="D60" s="317">
        <f>D61+D66</f>
        <v>3019017.86</v>
      </c>
    </row>
    <row r="61" spans="1:4" ht="27" customHeight="1" x14ac:dyDescent="0.2">
      <c r="A61" s="305" t="s">
        <v>379</v>
      </c>
      <c r="B61" s="306" t="s">
        <v>300</v>
      </c>
      <c r="C61" s="298">
        <v>200</v>
      </c>
      <c r="D61" s="317">
        <f>D62</f>
        <v>3018367.77</v>
      </c>
    </row>
    <row r="62" spans="1:4" ht="26.25" customHeight="1" x14ac:dyDescent="0.2">
      <c r="A62" s="305" t="s">
        <v>373</v>
      </c>
      <c r="B62" s="306" t="s">
        <v>300</v>
      </c>
      <c r="C62" s="298">
        <v>240</v>
      </c>
      <c r="D62" s="317">
        <v>3018367.77</v>
      </c>
    </row>
    <row r="63" spans="1:4" ht="18" hidden="1" customHeight="1" x14ac:dyDescent="0.2">
      <c r="A63" s="305" t="s">
        <v>520</v>
      </c>
      <c r="B63" s="306" t="s">
        <v>300</v>
      </c>
      <c r="C63" s="298"/>
      <c r="D63" s="317">
        <f>D64</f>
        <v>0</v>
      </c>
    </row>
    <row r="64" spans="1:4" ht="25.5" hidden="1" customHeight="1" x14ac:dyDescent="0.2">
      <c r="A64" s="305" t="s">
        <v>379</v>
      </c>
      <c r="B64" s="306" t="s">
        <v>300</v>
      </c>
      <c r="C64" s="298">
        <v>200</v>
      </c>
      <c r="D64" s="317">
        <f>D65</f>
        <v>0</v>
      </c>
    </row>
    <row r="65" spans="1:4" ht="24.75" hidden="1" customHeight="1" x14ac:dyDescent="0.2">
      <c r="A65" s="305" t="s">
        <v>373</v>
      </c>
      <c r="B65" s="306" t="s">
        <v>300</v>
      </c>
      <c r="C65" s="298">
        <v>240</v>
      </c>
      <c r="D65" s="317">
        <v>0</v>
      </c>
    </row>
    <row r="66" spans="1:4" ht="24.75" customHeight="1" x14ac:dyDescent="0.2">
      <c r="A66" s="305" t="s">
        <v>337</v>
      </c>
      <c r="B66" s="306" t="s">
        <v>300</v>
      </c>
      <c r="C66" s="298">
        <v>800</v>
      </c>
      <c r="D66" s="317">
        <f>D67</f>
        <v>650.09</v>
      </c>
    </row>
    <row r="67" spans="1:4" ht="24.75" customHeight="1" x14ac:dyDescent="0.2">
      <c r="A67" s="305" t="s">
        <v>375</v>
      </c>
      <c r="B67" s="306" t="s">
        <v>300</v>
      </c>
      <c r="C67" s="298">
        <v>850</v>
      </c>
      <c r="D67" s="317">
        <v>650.09</v>
      </c>
    </row>
    <row r="68" spans="1:4" ht="24.75" customHeight="1" x14ac:dyDescent="0.2">
      <c r="A68" s="333" t="s">
        <v>520</v>
      </c>
      <c r="B68" s="306" t="s">
        <v>301</v>
      </c>
      <c r="C68" s="298"/>
      <c r="D68" s="317">
        <f>D69</f>
        <v>312049.84000000003</v>
      </c>
    </row>
    <row r="69" spans="1:4" ht="24.75" customHeight="1" x14ac:dyDescent="0.2">
      <c r="A69" s="333" t="s">
        <v>337</v>
      </c>
      <c r="B69" s="306" t="s">
        <v>301</v>
      </c>
      <c r="C69" s="298">
        <v>800</v>
      </c>
      <c r="D69" s="317">
        <f>D70</f>
        <v>312049.84000000003</v>
      </c>
    </row>
    <row r="70" spans="1:4" ht="24.75" customHeight="1" x14ac:dyDescent="0.2">
      <c r="A70" s="333" t="s">
        <v>336</v>
      </c>
      <c r="B70" s="306" t="s">
        <v>301</v>
      </c>
      <c r="C70" s="298">
        <v>810</v>
      </c>
      <c r="D70" s="317">
        <v>312049.84000000003</v>
      </c>
    </row>
    <row r="71" spans="1:4" ht="18" customHeight="1" x14ac:dyDescent="0.2">
      <c r="A71" s="305" t="s">
        <v>440</v>
      </c>
      <c r="B71" s="306" t="s">
        <v>302</v>
      </c>
      <c r="C71" s="298"/>
      <c r="D71" s="317">
        <f>D72</f>
        <v>250000</v>
      </c>
    </row>
    <row r="72" spans="1:4" ht="25.5" customHeight="1" x14ac:dyDescent="0.2">
      <c r="A72" s="305" t="s">
        <v>379</v>
      </c>
      <c r="B72" s="306" t="s">
        <v>302</v>
      </c>
      <c r="C72" s="298">
        <v>200</v>
      </c>
      <c r="D72" s="317">
        <f>D73</f>
        <v>250000</v>
      </c>
    </row>
    <row r="73" spans="1:4" ht="24.75" customHeight="1" x14ac:dyDescent="0.2">
      <c r="A73" s="305" t="s">
        <v>373</v>
      </c>
      <c r="B73" s="306" t="s">
        <v>302</v>
      </c>
      <c r="C73" s="298">
        <v>240</v>
      </c>
      <c r="D73" s="317">
        <v>250000</v>
      </c>
    </row>
    <row r="74" spans="1:4" ht="18" customHeight="1" x14ac:dyDescent="0.2">
      <c r="A74" s="305" t="s">
        <v>441</v>
      </c>
      <c r="B74" s="306" t="s">
        <v>303</v>
      </c>
      <c r="C74" s="298"/>
      <c r="D74" s="317">
        <f>D75</f>
        <v>2409958.54</v>
      </c>
    </row>
    <row r="75" spans="1:4" ht="24" customHeight="1" x14ac:dyDescent="0.2">
      <c r="A75" s="305" t="s">
        <v>379</v>
      </c>
      <c r="B75" s="306" t="s">
        <v>303</v>
      </c>
      <c r="C75" s="298">
        <v>200</v>
      </c>
      <c r="D75" s="317">
        <f>D76</f>
        <v>2409958.54</v>
      </c>
    </row>
    <row r="76" spans="1:4" ht="27.75" customHeight="1" x14ac:dyDescent="0.2">
      <c r="A76" s="305" t="s">
        <v>373</v>
      </c>
      <c r="B76" s="306" t="s">
        <v>303</v>
      </c>
      <c r="C76" s="298">
        <v>240</v>
      </c>
      <c r="D76" s="317">
        <v>2409958.54</v>
      </c>
    </row>
    <row r="77" spans="1:4" ht="18" customHeight="1" x14ac:dyDescent="0.2">
      <c r="A77" s="305" t="s">
        <v>442</v>
      </c>
      <c r="B77" s="306" t="s">
        <v>304</v>
      </c>
      <c r="C77" s="298"/>
      <c r="D77" s="317">
        <f>D78</f>
        <v>2029606.25</v>
      </c>
    </row>
    <row r="78" spans="1:4" ht="25.5" customHeight="1" x14ac:dyDescent="0.2">
      <c r="A78" s="305" t="s">
        <v>379</v>
      </c>
      <c r="B78" s="306" t="s">
        <v>304</v>
      </c>
      <c r="C78" s="298">
        <v>200</v>
      </c>
      <c r="D78" s="317">
        <f>D79</f>
        <v>2029606.25</v>
      </c>
    </row>
    <row r="79" spans="1:4" ht="23.25" customHeight="1" x14ac:dyDescent="0.2">
      <c r="A79" s="305" t="s">
        <v>373</v>
      </c>
      <c r="B79" s="306" t="s">
        <v>304</v>
      </c>
      <c r="C79" s="298">
        <v>240</v>
      </c>
      <c r="D79" s="317">
        <v>2029606.25</v>
      </c>
    </row>
    <row r="80" spans="1:4" ht="18" customHeight="1" x14ac:dyDescent="0.2">
      <c r="A80" s="305" t="s">
        <v>444</v>
      </c>
      <c r="B80" s="306" t="s">
        <v>443</v>
      </c>
      <c r="C80" s="298"/>
      <c r="D80" s="317">
        <f>D81+D83</f>
        <v>1734917.5</v>
      </c>
    </row>
    <row r="81" spans="1:4" ht="27" customHeight="1" x14ac:dyDescent="0.2">
      <c r="A81" s="305" t="s">
        <v>379</v>
      </c>
      <c r="B81" s="306" t="s">
        <v>443</v>
      </c>
      <c r="C81" s="298">
        <v>200</v>
      </c>
      <c r="D81" s="317">
        <f>D82</f>
        <v>1691917.5</v>
      </c>
    </row>
    <row r="82" spans="1:4" ht="25.5" customHeight="1" x14ac:dyDescent="0.2">
      <c r="A82" s="305" t="s">
        <v>373</v>
      </c>
      <c r="B82" s="306" t="s">
        <v>443</v>
      </c>
      <c r="C82" s="298">
        <v>240</v>
      </c>
      <c r="D82" s="317">
        <v>1691917.5</v>
      </c>
    </row>
    <row r="83" spans="1:4" ht="25.5" customHeight="1" x14ac:dyDescent="0.2">
      <c r="A83" s="333" t="s">
        <v>492</v>
      </c>
      <c r="B83" s="306" t="s">
        <v>443</v>
      </c>
      <c r="C83" s="298">
        <v>300</v>
      </c>
      <c r="D83" s="317">
        <f>D84</f>
        <v>43000</v>
      </c>
    </row>
    <row r="84" spans="1:4" ht="25.5" customHeight="1" x14ac:dyDescent="0.2">
      <c r="A84" s="333" t="s">
        <v>311</v>
      </c>
      <c r="B84" s="306" t="s">
        <v>443</v>
      </c>
      <c r="C84" s="298">
        <v>360</v>
      </c>
      <c r="D84" s="317">
        <v>43000</v>
      </c>
    </row>
    <row r="85" spans="1:4" ht="18" customHeight="1" x14ac:dyDescent="0.2">
      <c r="A85" s="305" t="s">
        <v>361</v>
      </c>
      <c r="B85" s="306" t="s">
        <v>362</v>
      </c>
      <c r="C85" s="298"/>
      <c r="D85" s="317">
        <f>D86</f>
        <v>7060050.9900000002</v>
      </c>
    </row>
    <row r="86" spans="1:4" ht="27" customHeight="1" x14ac:dyDescent="0.2">
      <c r="A86" s="305" t="s">
        <v>379</v>
      </c>
      <c r="B86" s="306" t="s">
        <v>362</v>
      </c>
      <c r="C86" s="298">
        <v>200</v>
      </c>
      <c r="D86" s="317">
        <f>D87</f>
        <v>7060050.9900000002</v>
      </c>
    </row>
    <row r="87" spans="1:4" ht="28.5" customHeight="1" x14ac:dyDescent="0.2">
      <c r="A87" s="305" t="s">
        <v>373</v>
      </c>
      <c r="B87" s="306" t="s">
        <v>362</v>
      </c>
      <c r="C87" s="298">
        <v>240</v>
      </c>
      <c r="D87" s="317">
        <v>7060050.9900000002</v>
      </c>
    </row>
    <row r="88" spans="1:4" ht="27.75" customHeight="1" x14ac:dyDescent="0.2">
      <c r="A88" s="307" t="s">
        <v>640</v>
      </c>
      <c r="B88" s="309" t="s">
        <v>420</v>
      </c>
      <c r="C88" s="72"/>
      <c r="D88" s="300">
        <f>D89</f>
        <v>1385304.8</v>
      </c>
    </row>
    <row r="89" spans="1:4" ht="18" customHeight="1" x14ac:dyDescent="0.2">
      <c r="A89" s="305" t="s">
        <v>568</v>
      </c>
      <c r="B89" s="310" t="s">
        <v>296</v>
      </c>
      <c r="C89" s="298"/>
      <c r="D89" s="299">
        <f>D90+D92</f>
        <v>1385304.8</v>
      </c>
    </row>
    <row r="90" spans="1:4" ht="29.25" customHeight="1" x14ac:dyDescent="0.2">
      <c r="A90" s="305" t="s">
        <v>379</v>
      </c>
      <c r="B90" s="310" t="s">
        <v>296</v>
      </c>
      <c r="C90" s="298">
        <v>200</v>
      </c>
      <c r="D90" s="299">
        <f>D91</f>
        <v>890436.56</v>
      </c>
    </row>
    <row r="91" spans="1:4" ht="24.75" customHeight="1" x14ac:dyDescent="0.2">
      <c r="A91" s="305" t="s">
        <v>373</v>
      </c>
      <c r="B91" s="310" t="s">
        <v>296</v>
      </c>
      <c r="C91" s="298">
        <v>240</v>
      </c>
      <c r="D91" s="299">
        <v>890436.56</v>
      </c>
    </row>
    <row r="92" spans="1:4" ht="24.75" customHeight="1" x14ac:dyDescent="0.2">
      <c r="A92" s="333" t="s">
        <v>337</v>
      </c>
      <c r="B92" s="310" t="s">
        <v>296</v>
      </c>
      <c r="C92" s="298">
        <v>800</v>
      </c>
      <c r="D92" s="299">
        <f>D93</f>
        <v>494868.24</v>
      </c>
    </row>
    <row r="93" spans="1:4" ht="24.75" customHeight="1" x14ac:dyDescent="0.2">
      <c r="A93" s="333" t="s">
        <v>336</v>
      </c>
      <c r="B93" s="310" t="s">
        <v>296</v>
      </c>
      <c r="C93" s="298">
        <v>810</v>
      </c>
      <c r="D93" s="299">
        <v>494868.24</v>
      </c>
    </row>
    <row r="94" spans="1:4" ht="27" customHeight="1" x14ac:dyDescent="0.2">
      <c r="A94" s="311" t="s">
        <v>510</v>
      </c>
      <c r="B94" s="309" t="s">
        <v>509</v>
      </c>
      <c r="C94" s="72"/>
      <c r="D94" s="300">
        <f>D95</f>
        <v>2713173.42</v>
      </c>
    </row>
    <row r="95" spans="1:4" ht="16.5" customHeight="1" x14ac:dyDescent="0.2">
      <c r="A95" s="312" t="s">
        <v>464</v>
      </c>
      <c r="B95" s="310" t="s">
        <v>511</v>
      </c>
      <c r="C95" s="298"/>
      <c r="D95" s="299">
        <f>D96+D98+D100</f>
        <v>2713173.42</v>
      </c>
    </row>
    <row r="96" spans="1:4" ht="54" customHeight="1" x14ac:dyDescent="0.2">
      <c r="A96" s="305" t="s">
        <v>638</v>
      </c>
      <c r="B96" s="310" t="s">
        <v>511</v>
      </c>
      <c r="C96" s="298">
        <v>100</v>
      </c>
      <c r="D96" s="299">
        <f>D97</f>
        <v>2469347.69</v>
      </c>
    </row>
    <row r="97" spans="1:4" ht="16.5" customHeight="1" x14ac:dyDescent="0.2">
      <c r="A97" s="305" t="s">
        <v>465</v>
      </c>
      <c r="B97" s="310" t="s">
        <v>511</v>
      </c>
      <c r="C97" s="298">
        <v>110</v>
      </c>
      <c r="D97" s="299">
        <v>2469347.69</v>
      </c>
    </row>
    <row r="98" spans="1:4" ht="30" customHeight="1" x14ac:dyDescent="0.2">
      <c r="A98" s="305" t="s">
        <v>379</v>
      </c>
      <c r="B98" s="310" t="s">
        <v>511</v>
      </c>
      <c r="C98" s="298">
        <v>200</v>
      </c>
      <c r="D98" s="299">
        <f>D99</f>
        <v>242109.63</v>
      </c>
    </row>
    <row r="99" spans="1:4" ht="27" customHeight="1" x14ac:dyDescent="0.2">
      <c r="A99" s="305" t="s">
        <v>373</v>
      </c>
      <c r="B99" s="310" t="s">
        <v>511</v>
      </c>
      <c r="C99" s="298">
        <v>240</v>
      </c>
      <c r="D99" s="299">
        <v>242109.63</v>
      </c>
    </row>
    <row r="100" spans="1:4" ht="16.5" customHeight="1" x14ac:dyDescent="0.2">
      <c r="A100" s="305" t="s">
        <v>337</v>
      </c>
      <c r="B100" s="310" t="s">
        <v>511</v>
      </c>
      <c r="C100" s="298">
        <v>800</v>
      </c>
      <c r="D100" s="299">
        <f>D101</f>
        <v>1716.1</v>
      </c>
    </row>
    <row r="101" spans="1:4" ht="16.5" customHeight="1" x14ac:dyDescent="0.2">
      <c r="A101" s="305" t="s">
        <v>375</v>
      </c>
      <c r="B101" s="310" t="s">
        <v>511</v>
      </c>
      <c r="C101" s="298">
        <v>850</v>
      </c>
      <c r="D101" s="299">
        <v>1716.1</v>
      </c>
    </row>
    <row r="102" spans="1:4" ht="50.25" hidden="1" customHeight="1" x14ac:dyDescent="0.2">
      <c r="A102" s="307" t="s">
        <v>404</v>
      </c>
      <c r="B102" s="308" t="s">
        <v>403</v>
      </c>
      <c r="C102" s="72"/>
      <c r="D102" s="300">
        <f>D103+D104</f>
        <v>0</v>
      </c>
    </row>
    <row r="103" spans="1:4" ht="27.75" hidden="1" customHeight="1" x14ac:dyDescent="0.2">
      <c r="A103" s="305" t="s">
        <v>406</v>
      </c>
      <c r="B103" s="306" t="s">
        <v>405</v>
      </c>
      <c r="C103" s="298"/>
      <c r="D103" s="299">
        <v>0</v>
      </c>
    </row>
    <row r="104" spans="1:4" ht="41.25" hidden="1" customHeight="1" x14ac:dyDescent="0.2">
      <c r="A104" s="305" t="s">
        <v>407</v>
      </c>
      <c r="B104" s="306" t="s">
        <v>293</v>
      </c>
      <c r="C104" s="298"/>
      <c r="D104" s="299">
        <v>0</v>
      </c>
    </row>
    <row r="105" spans="1:4" s="313" customFormat="1" ht="18.75" hidden="1" customHeight="1" x14ac:dyDescent="0.2">
      <c r="A105" s="307" t="s">
        <v>641</v>
      </c>
      <c r="B105" s="309" t="s">
        <v>642</v>
      </c>
      <c r="C105" s="72"/>
      <c r="D105" s="300">
        <f>D106</f>
        <v>0</v>
      </c>
    </row>
    <row r="106" spans="1:4" s="313" customFormat="1" ht="18" hidden="1" customHeight="1" x14ac:dyDescent="0.2">
      <c r="A106" s="305" t="s">
        <v>643</v>
      </c>
      <c r="B106" s="310" t="s">
        <v>644</v>
      </c>
      <c r="C106" s="298"/>
      <c r="D106" s="299">
        <v>0</v>
      </c>
    </row>
    <row r="107" spans="1:4" s="313" customFormat="1" ht="24.75" customHeight="1" x14ac:dyDescent="0.2">
      <c r="A107" s="311" t="s">
        <v>502</v>
      </c>
      <c r="B107" s="309" t="s">
        <v>501</v>
      </c>
      <c r="C107" s="72"/>
      <c r="D107" s="300">
        <f>D108</f>
        <v>84100</v>
      </c>
    </row>
    <row r="108" spans="1:4" s="9" customFormat="1" ht="25.5" customHeight="1" x14ac:dyDescent="0.2">
      <c r="A108" s="312" t="s">
        <v>503</v>
      </c>
      <c r="B108" s="310" t="s">
        <v>306</v>
      </c>
      <c r="C108" s="72"/>
      <c r="D108" s="299">
        <f>D111+D109</f>
        <v>84100</v>
      </c>
    </row>
    <row r="109" spans="1:4" s="9" customFormat="1" ht="24" customHeight="1" x14ac:dyDescent="0.2">
      <c r="A109" s="305" t="s">
        <v>379</v>
      </c>
      <c r="B109" s="310" t="s">
        <v>306</v>
      </c>
      <c r="C109" s="298">
        <v>240</v>
      </c>
      <c r="D109" s="299">
        <f>D110</f>
        <v>22000</v>
      </c>
    </row>
    <row r="110" spans="1:4" s="9" customFormat="1" ht="24" customHeight="1" x14ac:dyDescent="0.2">
      <c r="A110" s="305" t="s">
        <v>373</v>
      </c>
      <c r="B110" s="310" t="s">
        <v>306</v>
      </c>
      <c r="C110" s="298">
        <v>240</v>
      </c>
      <c r="D110" s="299">
        <v>22000</v>
      </c>
    </row>
    <row r="111" spans="1:4" s="9" customFormat="1" ht="16.5" customHeight="1" x14ac:dyDescent="0.2">
      <c r="A111" s="305" t="s">
        <v>492</v>
      </c>
      <c r="B111" s="310" t="s">
        <v>306</v>
      </c>
      <c r="C111" s="298">
        <v>300</v>
      </c>
      <c r="D111" s="299">
        <f>D112</f>
        <v>62100</v>
      </c>
    </row>
    <row r="112" spans="1:4" s="9" customFormat="1" ht="15.75" customHeight="1" x14ac:dyDescent="0.2">
      <c r="A112" s="312" t="s">
        <v>311</v>
      </c>
      <c r="B112" s="310" t="s">
        <v>306</v>
      </c>
      <c r="C112" s="298">
        <v>360</v>
      </c>
      <c r="D112" s="299">
        <v>62100</v>
      </c>
    </row>
    <row r="113" spans="1:4" s="9" customFormat="1" ht="36.75" customHeight="1" x14ac:dyDescent="0.2">
      <c r="A113" s="307" t="s">
        <v>429</v>
      </c>
      <c r="B113" s="308" t="s">
        <v>428</v>
      </c>
      <c r="C113" s="72"/>
      <c r="D113" s="300">
        <f>D119+D124+D127+D132+D137+D114+D140+D143</f>
        <v>29657967.240000002</v>
      </c>
    </row>
    <row r="114" spans="1:4" s="9" customFormat="1" ht="36.75" customHeight="1" x14ac:dyDescent="0.2">
      <c r="A114" s="305" t="s">
        <v>650</v>
      </c>
      <c r="B114" s="306" t="s">
        <v>581</v>
      </c>
      <c r="C114" s="298"/>
      <c r="D114" s="299">
        <f>D115+D117</f>
        <v>5998614.1500000004</v>
      </c>
    </row>
    <row r="115" spans="1:4" s="9" customFormat="1" ht="36.75" customHeight="1" x14ac:dyDescent="0.2">
      <c r="A115" s="305" t="s">
        <v>379</v>
      </c>
      <c r="B115" s="306" t="s">
        <v>581</v>
      </c>
      <c r="C115" s="298">
        <v>200</v>
      </c>
      <c r="D115" s="299">
        <f>D116</f>
        <v>998614.15</v>
      </c>
    </row>
    <row r="116" spans="1:4" s="9" customFormat="1" ht="36.75" customHeight="1" x14ac:dyDescent="0.2">
      <c r="A116" s="305" t="s">
        <v>373</v>
      </c>
      <c r="B116" s="306" t="s">
        <v>581</v>
      </c>
      <c r="C116" s="298">
        <v>240</v>
      </c>
      <c r="D116" s="299">
        <v>998614.15</v>
      </c>
    </row>
    <row r="117" spans="1:4" s="9" customFormat="1" ht="36.75" customHeight="1" x14ac:dyDescent="0.2">
      <c r="A117" s="305" t="s">
        <v>337</v>
      </c>
      <c r="B117" s="306" t="s">
        <v>581</v>
      </c>
      <c r="C117" s="298">
        <v>800</v>
      </c>
      <c r="D117" s="299">
        <f>D118</f>
        <v>5000000</v>
      </c>
    </row>
    <row r="118" spans="1:4" s="9" customFormat="1" ht="36.75" customHeight="1" x14ac:dyDescent="0.2">
      <c r="A118" s="333" t="s">
        <v>336</v>
      </c>
      <c r="B118" s="306" t="s">
        <v>581</v>
      </c>
      <c r="C118" s="298">
        <v>810</v>
      </c>
      <c r="D118" s="299">
        <v>5000000</v>
      </c>
    </row>
    <row r="119" spans="1:4" ht="18.75" customHeight="1" x14ac:dyDescent="0.2">
      <c r="A119" s="305" t="s">
        <v>430</v>
      </c>
      <c r="B119" s="306" t="s">
        <v>298</v>
      </c>
      <c r="C119" s="298"/>
      <c r="D119" s="299">
        <f>D120+D122</f>
        <v>2978650.9000000004</v>
      </c>
    </row>
    <row r="120" spans="1:4" ht="27.75" customHeight="1" x14ac:dyDescent="0.2">
      <c r="A120" s="305" t="s">
        <v>379</v>
      </c>
      <c r="B120" s="306" t="s">
        <v>298</v>
      </c>
      <c r="C120" s="298">
        <v>200</v>
      </c>
      <c r="D120" s="299">
        <f>D121</f>
        <v>1790515.31</v>
      </c>
    </row>
    <row r="121" spans="1:4" ht="26.25" customHeight="1" x14ac:dyDescent="0.2">
      <c r="A121" s="305" t="s">
        <v>373</v>
      </c>
      <c r="B121" s="306" t="s">
        <v>298</v>
      </c>
      <c r="C121" s="298">
        <v>240</v>
      </c>
      <c r="D121" s="299">
        <v>1790515.31</v>
      </c>
    </row>
    <row r="122" spans="1:4" ht="26.25" customHeight="1" x14ac:dyDescent="0.2">
      <c r="A122" s="333" t="s">
        <v>337</v>
      </c>
      <c r="B122" s="306" t="s">
        <v>298</v>
      </c>
      <c r="C122" s="298">
        <v>800</v>
      </c>
      <c r="D122" s="299">
        <f>D123</f>
        <v>1188135.5900000001</v>
      </c>
    </row>
    <row r="123" spans="1:4" ht="26.25" customHeight="1" x14ac:dyDescent="0.2">
      <c r="A123" s="333" t="s">
        <v>336</v>
      </c>
      <c r="B123" s="306" t="s">
        <v>298</v>
      </c>
      <c r="C123" s="298">
        <v>810</v>
      </c>
      <c r="D123" s="299">
        <v>1188135.5900000001</v>
      </c>
    </row>
    <row r="124" spans="1:4" ht="18.75" hidden="1" customHeight="1" x14ac:dyDescent="0.2">
      <c r="A124" s="305" t="s">
        <v>431</v>
      </c>
      <c r="B124" s="306" t="s">
        <v>299</v>
      </c>
      <c r="C124" s="298"/>
      <c r="D124" s="299">
        <f>D125</f>
        <v>0</v>
      </c>
    </row>
    <row r="125" spans="1:4" ht="27" hidden="1" customHeight="1" x14ac:dyDescent="0.2">
      <c r="A125" s="305" t="s">
        <v>379</v>
      </c>
      <c r="B125" s="306" t="s">
        <v>299</v>
      </c>
      <c r="C125" s="298">
        <v>200</v>
      </c>
      <c r="D125" s="299">
        <f>D126</f>
        <v>0</v>
      </c>
    </row>
    <row r="126" spans="1:4" ht="27" hidden="1" customHeight="1" x14ac:dyDescent="0.2">
      <c r="A126" s="305" t="s">
        <v>373</v>
      </c>
      <c r="B126" s="306" t="s">
        <v>299</v>
      </c>
      <c r="C126" s="298">
        <v>240</v>
      </c>
      <c r="D126" s="299">
        <v>0</v>
      </c>
    </row>
    <row r="127" spans="1:4" ht="18.75" customHeight="1" x14ac:dyDescent="0.2">
      <c r="A127" s="305" t="s">
        <v>433</v>
      </c>
      <c r="B127" s="306" t="s">
        <v>432</v>
      </c>
      <c r="C127" s="298"/>
      <c r="D127" s="299">
        <f>D128+D130</f>
        <v>76727.09</v>
      </c>
    </row>
    <row r="128" spans="1:4" ht="30" customHeight="1" x14ac:dyDescent="0.2">
      <c r="A128" s="305" t="s">
        <v>379</v>
      </c>
      <c r="B128" s="306" t="s">
        <v>432</v>
      </c>
      <c r="C128" s="298">
        <v>200</v>
      </c>
      <c r="D128" s="299">
        <f>D129</f>
        <v>16632.099999999999</v>
      </c>
    </row>
    <row r="129" spans="1:4" ht="29.25" customHeight="1" x14ac:dyDescent="0.2">
      <c r="A129" s="305" t="s">
        <v>373</v>
      </c>
      <c r="B129" s="306" t="s">
        <v>432</v>
      </c>
      <c r="C129" s="298">
        <v>240</v>
      </c>
      <c r="D129" s="299">
        <v>16632.099999999999</v>
      </c>
    </row>
    <row r="130" spans="1:4" ht="18.75" customHeight="1" x14ac:dyDescent="0.2">
      <c r="A130" s="312" t="s">
        <v>637</v>
      </c>
      <c r="B130" s="306" t="s">
        <v>432</v>
      </c>
      <c r="C130" s="298">
        <v>800</v>
      </c>
      <c r="D130" s="299">
        <f>D131</f>
        <v>60094.99</v>
      </c>
    </row>
    <row r="131" spans="1:4" ht="27.75" customHeight="1" x14ac:dyDescent="0.2">
      <c r="A131" s="312" t="s">
        <v>336</v>
      </c>
      <c r="B131" s="306" t="s">
        <v>432</v>
      </c>
      <c r="C131" s="298">
        <v>810</v>
      </c>
      <c r="D131" s="299">
        <v>60094.99</v>
      </c>
    </row>
    <row r="132" spans="1:4" ht="18.75" customHeight="1" x14ac:dyDescent="0.2">
      <c r="A132" s="305" t="s">
        <v>435</v>
      </c>
      <c r="B132" s="306" t="s">
        <v>434</v>
      </c>
      <c r="C132" s="298"/>
      <c r="D132" s="299">
        <f>D133+D135</f>
        <v>19096331.100000001</v>
      </c>
    </row>
    <row r="133" spans="1:4" ht="27.75" customHeight="1" x14ac:dyDescent="0.2">
      <c r="A133" s="305" t="s">
        <v>379</v>
      </c>
      <c r="B133" s="306" t="s">
        <v>434</v>
      </c>
      <c r="C133" s="298">
        <v>200</v>
      </c>
      <c r="D133" s="299">
        <f>D134</f>
        <v>1705883.44</v>
      </c>
    </row>
    <row r="134" spans="1:4" ht="27.75" customHeight="1" x14ac:dyDescent="0.2">
      <c r="A134" s="305" t="s">
        <v>373</v>
      </c>
      <c r="B134" s="306" t="s">
        <v>434</v>
      </c>
      <c r="C134" s="298">
        <v>240</v>
      </c>
      <c r="D134" s="299">
        <v>1705883.44</v>
      </c>
    </row>
    <row r="135" spans="1:4" ht="18.75" customHeight="1" x14ac:dyDescent="0.2">
      <c r="A135" s="312" t="s">
        <v>637</v>
      </c>
      <c r="B135" s="306" t="s">
        <v>434</v>
      </c>
      <c r="C135" s="298">
        <v>800</v>
      </c>
      <c r="D135" s="299">
        <f>D136</f>
        <v>17390447.66</v>
      </c>
    </row>
    <row r="136" spans="1:4" ht="27.75" customHeight="1" x14ac:dyDescent="0.2">
      <c r="A136" s="312" t="s">
        <v>336</v>
      </c>
      <c r="B136" s="306" t="s">
        <v>434</v>
      </c>
      <c r="C136" s="298">
        <v>810</v>
      </c>
      <c r="D136" s="299">
        <v>17390447.66</v>
      </c>
    </row>
    <row r="137" spans="1:4" ht="25.5" customHeight="1" x14ac:dyDescent="0.2">
      <c r="A137" s="305" t="s">
        <v>437</v>
      </c>
      <c r="B137" s="306" t="s">
        <v>436</v>
      </c>
      <c r="C137" s="298"/>
      <c r="D137" s="299">
        <f>D138</f>
        <v>144780</v>
      </c>
    </row>
    <row r="138" spans="1:4" ht="25.5" customHeight="1" x14ac:dyDescent="0.2">
      <c r="A138" s="305" t="s">
        <v>379</v>
      </c>
      <c r="B138" s="306" t="s">
        <v>436</v>
      </c>
      <c r="C138" s="298">
        <v>200</v>
      </c>
      <c r="D138" s="299">
        <f>D139</f>
        <v>144780</v>
      </c>
    </row>
    <row r="139" spans="1:4" ht="25.5" customHeight="1" x14ac:dyDescent="0.2">
      <c r="A139" s="305" t="s">
        <v>373</v>
      </c>
      <c r="B139" s="306" t="s">
        <v>436</v>
      </c>
      <c r="C139" s="298">
        <v>240</v>
      </c>
      <c r="D139" s="299">
        <v>144780</v>
      </c>
    </row>
    <row r="140" spans="1:4" s="83" customFormat="1" ht="25.5" customHeight="1" x14ac:dyDescent="0.2">
      <c r="A140" s="312" t="s">
        <v>552</v>
      </c>
      <c r="B140" s="310" t="s">
        <v>551</v>
      </c>
      <c r="C140" s="316"/>
      <c r="D140" s="317">
        <f>D141</f>
        <v>993000</v>
      </c>
    </row>
    <row r="141" spans="1:4" s="83" customFormat="1" ht="25.5" customHeight="1" x14ac:dyDescent="0.2">
      <c r="A141" s="312" t="s">
        <v>379</v>
      </c>
      <c r="B141" s="310" t="s">
        <v>551</v>
      </c>
      <c r="C141" s="316">
        <v>200</v>
      </c>
      <c r="D141" s="317">
        <f>D142</f>
        <v>993000</v>
      </c>
    </row>
    <row r="142" spans="1:4" s="83" customFormat="1" ht="25.5" customHeight="1" x14ac:dyDescent="0.2">
      <c r="A142" s="312" t="s">
        <v>373</v>
      </c>
      <c r="B142" s="310" t="s">
        <v>551</v>
      </c>
      <c r="C142" s="316">
        <v>240</v>
      </c>
      <c r="D142" s="317">
        <v>993000</v>
      </c>
    </row>
    <row r="143" spans="1:4" s="83" customFormat="1" ht="25.5" customHeight="1" x14ac:dyDescent="0.2">
      <c r="A143" s="312" t="s">
        <v>554</v>
      </c>
      <c r="B143" s="310" t="s">
        <v>553</v>
      </c>
      <c r="C143" s="316"/>
      <c r="D143" s="317">
        <f>D144</f>
        <v>369864</v>
      </c>
    </row>
    <row r="144" spans="1:4" s="83" customFormat="1" ht="25.5" customHeight="1" x14ac:dyDescent="0.2">
      <c r="A144" s="312" t="s">
        <v>379</v>
      </c>
      <c r="B144" s="310" t="s">
        <v>553</v>
      </c>
      <c r="C144" s="316">
        <v>200</v>
      </c>
      <c r="D144" s="317">
        <f>D145</f>
        <v>369864</v>
      </c>
    </row>
    <row r="145" spans="1:4" s="83" customFormat="1" ht="25.5" customHeight="1" x14ac:dyDescent="0.2">
      <c r="A145" s="312" t="s">
        <v>373</v>
      </c>
      <c r="B145" s="310" t="s">
        <v>553</v>
      </c>
      <c r="C145" s="316">
        <v>240</v>
      </c>
      <c r="D145" s="317">
        <v>369864</v>
      </c>
    </row>
    <row r="146" spans="1:4" ht="27.75" customHeight="1" x14ac:dyDescent="0.2">
      <c r="A146" s="307" t="s">
        <v>411</v>
      </c>
      <c r="B146" s="308" t="s">
        <v>410</v>
      </c>
      <c r="C146" s="72"/>
      <c r="D146" s="300">
        <f>D150+D153+D147</f>
        <v>6381970.71</v>
      </c>
    </row>
    <row r="147" spans="1:4" ht="27.75" customHeight="1" x14ac:dyDescent="0.2">
      <c r="A147" s="305" t="s">
        <v>546</v>
      </c>
      <c r="B147" s="306" t="s">
        <v>578</v>
      </c>
      <c r="C147" s="298"/>
      <c r="D147" s="299">
        <f>D148</f>
        <v>5000000</v>
      </c>
    </row>
    <row r="148" spans="1:4" ht="27.75" customHeight="1" x14ac:dyDescent="0.2">
      <c r="A148" s="305" t="s">
        <v>379</v>
      </c>
      <c r="B148" s="306" t="s">
        <v>578</v>
      </c>
      <c r="C148" s="298">
        <v>200</v>
      </c>
      <c r="D148" s="299">
        <f>D149</f>
        <v>5000000</v>
      </c>
    </row>
    <row r="149" spans="1:4" ht="27.75" customHeight="1" x14ac:dyDescent="0.2">
      <c r="A149" s="305" t="s">
        <v>373</v>
      </c>
      <c r="B149" s="306" t="s">
        <v>578</v>
      </c>
      <c r="C149" s="298">
        <v>240</v>
      </c>
      <c r="D149" s="299">
        <v>5000000</v>
      </c>
    </row>
    <row r="150" spans="1:4" ht="18" customHeight="1" x14ac:dyDescent="0.2">
      <c r="A150" s="305" t="s">
        <v>412</v>
      </c>
      <c r="B150" s="306" t="s">
        <v>294</v>
      </c>
      <c r="C150" s="298"/>
      <c r="D150" s="299">
        <f>D151</f>
        <v>308362.98</v>
      </c>
    </row>
    <row r="151" spans="1:4" ht="26.25" customHeight="1" x14ac:dyDescent="0.2">
      <c r="A151" s="305" t="s">
        <v>379</v>
      </c>
      <c r="B151" s="306" t="s">
        <v>294</v>
      </c>
      <c r="C151" s="298">
        <v>200</v>
      </c>
      <c r="D151" s="299">
        <f>D152</f>
        <v>308362.98</v>
      </c>
    </row>
    <row r="152" spans="1:4" ht="24" customHeight="1" x14ac:dyDescent="0.2">
      <c r="A152" s="305" t="s">
        <v>373</v>
      </c>
      <c r="B152" s="306" t="s">
        <v>294</v>
      </c>
      <c r="C152" s="298">
        <v>240</v>
      </c>
      <c r="D152" s="299">
        <v>308362.98</v>
      </c>
    </row>
    <row r="153" spans="1:4" ht="25.5" customHeight="1" x14ac:dyDescent="0.2">
      <c r="A153" s="305" t="s">
        <v>364</v>
      </c>
      <c r="B153" s="306" t="s">
        <v>363</v>
      </c>
      <c r="C153" s="298"/>
      <c r="D153" s="299">
        <f>D154</f>
        <v>1073607.73</v>
      </c>
    </row>
    <row r="154" spans="1:4" ht="25.5" customHeight="1" x14ac:dyDescent="0.2">
      <c r="A154" s="305" t="s">
        <v>379</v>
      </c>
      <c r="B154" s="306" t="s">
        <v>363</v>
      </c>
      <c r="C154" s="298">
        <v>200</v>
      </c>
      <c r="D154" s="299">
        <f>D155</f>
        <v>1073607.73</v>
      </c>
    </row>
    <row r="155" spans="1:4" ht="25.5" customHeight="1" x14ac:dyDescent="0.2">
      <c r="A155" s="305" t="s">
        <v>373</v>
      </c>
      <c r="B155" s="306" t="s">
        <v>363</v>
      </c>
      <c r="C155" s="298">
        <v>240</v>
      </c>
      <c r="D155" s="299">
        <v>1073607.73</v>
      </c>
    </row>
    <row r="156" spans="1:4" ht="25.5" customHeight="1" x14ac:dyDescent="0.2">
      <c r="A156" s="307" t="s">
        <v>579</v>
      </c>
      <c r="B156" s="308" t="s">
        <v>594</v>
      </c>
      <c r="C156" s="298"/>
      <c r="D156" s="300">
        <f>D157</f>
        <v>655184.05000000005</v>
      </c>
    </row>
    <row r="157" spans="1:4" ht="25.5" customHeight="1" x14ac:dyDescent="0.2">
      <c r="A157" s="305" t="s">
        <v>379</v>
      </c>
      <c r="B157" s="306" t="s">
        <v>594</v>
      </c>
      <c r="C157" s="298">
        <v>200</v>
      </c>
      <c r="D157" s="299">
        <f>D158</f>
        <v>655184.05000000005</v>
      </c>
    </row>
    <row r="158" spans="1:4" ht="25.5" customHeight="1" x14ac:dyDescent="0.2">
      <c r="A158" s="305" t="s">
        <v>373</v>
      </c>
      <c r="B158" s="306" t="s">
        <v>594</v>
      </c>
      <c r="C158" s="298">
        <v>240</v>
      </c>
      <c r="D158" s="299">
        <v>655184.05000000005</v>
      </c>
    </row>
    <row r="159" spans="1:4" s="83" customFormat="1" ht="27" customHeight="1" x14ac:dyDescent="0.2">
      <c r="A159" s="311" t="s">
        <v>369</v>
      </c>
      <c r="B159" s="309" t="s">
        <v>358</v>
      </c>
      <c r="C159" s="314"/>
      <c r="D159" s="315">
        <f>D160+D167+D170</f>
        <v>14250864.85</v>
      </c>
    </row>
    <row r="160" spans="1:4" s="83" customFormat="1" ht="20.25" customHeight="1" x14ac:dyDescent="0.2">
      <c r="A160" s="305" t="s">
        <v>134</v>
      </c>
      <c r="B160" s="306" t="s">
        <v>285</v>
      </c>
      <c r="C160" s="316"/>
      <c r="D160" s="317">
        <f>D161+D163+D165</f>
        <v>9428089.9499999993</v>
      </c>
    </row>
    <row r="161" spans="1:4" s="83" customFormat="1" ht="55.5" customHeight="1" x14ac:dyDescent="0.2">
      <c r="A161" s="305" t="s">
        <v>638</v>
      </c>
      <c r="B161" s="306" t="s">
        <v>285</v>
      </c>
      <c r="C161" s="316">
        <v>100</v>
      </c>
      <c r="D161" s="317">
        <f>D162</f>
        <v>7687633.1200000001</v>
      </c>
    </row>
    <row r="162" spans="1:4" s="83" customFormat="1" ht="26.25" customHeight="1" x14ac:dyDescent="0.2">
      <c r="A162" s="305" t="s">
        <v>368</v>
      </c>
      <c r="B162" s="306" t="s">
        <v>285</v>
      </c>
      <c r="C162" s="316">
        <v>120</v>
      </c>
      <c r="D162" s="317">
        <v>7687633.1200000001</v>
      </c>
    </row>
    <row r="163" spans="1:4" s="83" customFormat="1" ht="27.75" customHeight="1" x14ac:dyDescent="0.2">
      <c r="A163" s="305" t="s">
        <v>379</v>
      </c>
      <c r="B163" s="306" t="s">
        <v>285</v>
      </c>
      <c r="C163" s="316">
        <v>200</v>
      </c>
      <c r="D163" s="317">
        <f>D164</f>
        <v>1728986.42</v>
      </c>
    </row>
    <row r="164" spans="1:4" s="83" customFormat="1" ht="29.25" customHeight="1" x14ac:dyDescent="0.2">
      <c r="A164" s="305" t="s">
        <v>373</v>
      </c>
      <c r="B164" s="306" t="s">
        <v>285</v>
      </c>
      <c r="C164" s="316">
        <v>240</v>
      </c>
      <c r="D164" s="317">
        <v>1728986.42</v>
      </c>
    </row>
    <row r="165" spans="1:4" s="83" customFormat="1" ht="20.25" customHeight="1" x14ac:dyDescent="0.2">
      <c r="A165" s="305" t="s">
        <v>337</v>
      </c>
      <c r="B165" s="306" t="s">
        <v>285</v>
      </c>
      <c r="C165" s="316">
        <v>800</v>
      </c>
      <c r="D165" s="317">
        <f>D166</f>
        <v>11470.41</v>
      </c>
    </row>
    <row r="166" spans="1:4" s="83" customFormat="1" ht="20.25" customHeight="1" x14ac:dyDescent="0.2">
      <c r="A166" s="305" t="s">
        <v>375</v>
      </c>
      <c r="B166" s="306" t="s">
        <v>285</v>
      </c>
      <c r="C166" s="316">
        <v>850</v>
      </c>
      <c r="D166" s="317">
        <v>11470.41</v>
      </c>
    </row>
    <row r="167" spans="1:4" s="83" customFormat="1" ht="18" customHeight="1" x14ac:dyDescent="0.2">
      <c r="A167" s="312" t="s">
        <v>381</v>
      </c>
      <c r="B167" s="310" t="s">
        <v>308</v>
      </c>
      <c r="C167" s="316"/>
      <c r="D167" s="317">
        <f>D168</f>
        <v>3519206.92</v>
      </c>
    </row>
    <row r="168" spans="1:4" s="83" customFormat="1" ht="18" customHeight="1" x14ac:dyDescent="0.2">
      <c r="A168" s="312" t="s">
        <v>513</v>
      </c>
      <c r="B168" s="310" t="s">
        <v>308</v>
      </c>
      <c r="C168" s="316">
        <v>700</v>
      </c>
      <c r="D168" s="317">
        <f>D169</f>
        <v>3519206.92</v>
      </c>
    </row>
    <row r="169" spans="1:4" s="83" customFormat="1" ht="18" customHeight="1" x14ac:dyDescent="0.2">
      <c r="A169" s="312" t="s">
        <v>338</v>
      </c>
      <c r="B169" s="310" t="s">
        <v>308</v>
      </c>
      <c r="C169" s="316">
        <v>730</v>
      </c>
      <c r="D169" s="317">
        <v>3519206.92</v>
      </c>
    </row>
    <row r="170" spans="1:4" s="83" customFormat="1" ht="18" customHeight="1" x14ac:dyDescent="0.2">
      <c r="A170" s="305" t="s">
        <v>383</v>
      </c>
      <c r="B170" s="306" t="s">
        <v>288</v>
      </c>
      <c r="C170" s="316"/>
      <c r="D170" s="317">
        <f>D171+D173</f>
        <v>1303567.98</v>
      </c>
    </row>
    <row r="171" spans="1:4" s="83" customFormat="1" ht="26.25" customHeight="1" x14ac:dyDescent="0.2">
      <c r="A171" s="305" t="s">
        <v>379</v>
      </c>
      <c r="B171" s="306" t="s">
        <v>288</v>
      </c>
      <c r="C171" s="316">
        <v>200</v>
      </c>
      <c r="D171" s="317">
        <f>D172</f>
        <v>847788.76</v>
      </c>
    </row>
    <row r="172" spans="1:4" s="83" customFormat="1" ht="27" customHeight="1" x14ac:dyDescent="0.2">
      <c r="A172" s="305" t="s">
        <v>373</v>
      </c>
      <c r="B172" s="306" t="s">
        <v>288</v>
      </c>
      <c r="C172" s="316">
        <v>240</v>
      </c>
      <c r="D172" s="317">
        <v>847788.76</v>
      </c>
    </row>
    <row r="173" spans="1:4" s="83" customFormat="1" ht="27" customHeight="1" x14ac:dyDescent="0.2">
      <c r="A173" s="305" t="s">
        <v>337</v>
      </c>
      <c r="B173" s="306" t="s">
        <v>288</v>
      </c>
      <c r="C173" s="316">
        <v>800</v>
      </c>
      <c r="D173" s="317">
        <f>D176+D174+D175</f>
        <v>455779.22</v>
      </c>
    </row>
    <row r="174" spans="1:4" s="83" customFormat="1" ht="56.25" x14ac:dyDescent="0.2">
      <c r="A174" s="340" t="s">
        <v>649</v>
      </c>
      <c r="B174" s="310" t="s">
        <v>288</v>
      </c>
      <c r="C174" s="316">
        <v>830</v>
      </c>
      <c r="D174" s="317">
        <v>8000</v>
      </c>
    </row>
    <row r="175" spans="1:4" s="83" customFormat="1" ht="27" customHeight="1" x14ac:dyDescent="0.2">
      <c r="A175" s="305" t="s">
        <v>375</v>
      </c>
      <c r="B175" s="306" t="s">
        <v>288</v>
      </c>
      <c r="C175" s="316">
        <v>850</v>
      </c>
      <c r="D175" s="317">
        <v>75364.22</v>
      </c>
    </row>
    <row r="176" spans="1:4" s="83" customFormat="1" ht="27" customHeight="1" x14ac:dyDescent="0.2">
      <c r="A176" s="305" t="s">
        <v>574</v>
      </c>
      <c r="B176" s="306" t="s">
        <v>288</v>
      </c>
      <c r="C176" s="316">
        <v>880</v>
      </c>
      <c r="D176" s="317">
        <v>372415</v>
      </c>
    </row>
    <row r="177" spans="1:4" s="83" customFormat="1" ht="18" customHeight="1" x14ac:dyDescent="0.2">
      <c r="A177" s="307" t="s">
        <v>418</v>
      </c>
      <c r="B177" s="309" t="s">
        <v>417</v>
      </c>
      <c r="C177" s="314"/>
      <c r="D177" s="315">
        <f>D178</f>
        <v>48000</v>
      </c>
    </row>
    <row r="178" spans="1:4" s="83" customFormat="1" ht="18" customHeight="1" x14ac:dyDescent="0.2">
      <c r="A178" s="305" t="s">
        <v>365</v>
      </c>
      <c r="B178" s="310" t="s">
        <v>295</v>
      </c>
      <c r="C178" s="316"/>
      <c r="D178" s="317">
        <f>D179</f>
        <v>48000</v>
      </c>
    </row>
    <row r="179" spans="1:4" s="83" customFormat="1" ht="28.5" customHeight="1" x14ac:dyDescent="0.2">
      <c r="A179" s="305" t="s">
        <v>379</v>
      </c>
      <c r="B179" s="310" t="s">
        <v>295</v>
      </c>
      <c r="C179" s="316">
        <v>200</v>
      </c>
      <c r="D179" s="317">
        <f>D180</f>
        <v>48000</v>
      </c>
    </row>
    <row r="180" spans="1:4" s="83" customFormat="1" ht="26.25" customHeight="1" x14ac:dyDescent="0.2">
      <c r="A180" s="305" t="s">
        <v>373</v>
      </c>
      <c r="B180" s="310" t="s">
        <v>295</v>
      </c>
      <c r="C180" s="316">
        <v>240</v>
      </c>
      <c r="D180" s="317">
        <v>48000</v>
      </c>
    </row>
    <row r="181" spans="1:4" s="83" customFormat="1" ht="26.25" customHeight="1" x14ac:dyDescent="0.2">
      <c r="A181" s="311" t="s">
        <v>654</v>
      </c>
      <c r="B181" s="309" t="s">
        <v>652</v>
      </c>
      <c r="C181" s="314"/>
      <c r="D181" s="315">
        <f>D183+D186</f>
        <v>376380</v>
      </c>
    </row>
    <row r="182" spans="1:4" s="83" customFormat="1" ht="26.25" customHeight="1" x14ac:dyDescent="0.2">
      <c r="A182" s="312" t="s">
        <v>646</v>
      </c>
      <c r="B182" s="310" t="s">
        <v>652</v>
      </c>
      <c r="C182" s="316"/>
      <c r="D182" s="317">
        <f>D181</f>
        <v>376380</v>
      </c>
    </row>
    <row r="183" spans="1:4" s="83" customFormat="1" ht="26.25" customHeight="1" x14ac:dyDescent="0.2">
      <c r="A183" s="312" t="s">
        <v>651</v>
      </c>
      <c r="B183" s="310" t="s">
        <v>592</v>
      </c>
      <c r="C183" s="316"/>
      <c r="D183" s="317">
        <f>D184</f>
        <v>76380</v>
      </c>
    </row>
    <row r="184" spans="1:4" s="83" customFormat="1" ht="51" x14ac:dyDescent="0.2">
      <c r="A184" s="312" t="s">
        <v>638</v>
      </c>
      <c r="B184" s="310" t="s">
        <v>592</v>
      </c>
      <c r="C184" s="316">
        <v>100</v>
      </c>
      <c r="D184" s="317">
        <f>D185</f>
        <v>76380</v>
      </c>
    </row>
    <row r="185" spans="1:4" s="83" customFormat="1" ht="26.25" customHeight="1" x14ac:dyDescent="0.2">
      <c r="A185" s="312" t="s">
        <v>368</v>
      </c>
      <c r="B185" s="310" t="s">
        <v>592</v>
      </c>
      <c r="C185" s="316">
        <v>120</v>
      </c>
      <c r="D185" s="317">
        <v>76380</v>
      </c>
    </row>
    <row r="186" spans="1:4" s="83" customFormat="1" ht="26.25" customHeight="1" x14ac:dyDescent="0.2">
      <c r="A186" s="312" t="s">
        <v>556</v>
      </c>
      <c r="B186" s="310" t="s">
        <v>555</v>
      </c>
      <c r="C186" s="316"/>
      <c r="D186" s="317">
        <f>D187</f>
        <v>300000</v>
      </c>
    </row>
    <row r="187" spans="1:4" s="83" customFormat="1" ht="26.25" customHeight="1" x14ac:dyDescent="0.2">
      <c r="A187" s="312" t="s">
        <v>379</v>
      </c>
      <c r="B187" s="310" t="s">
        <v>555</v>
      </c>
      <c r="C187" s="316">
        <v>200</v>
      </c>
      <c r="D187" s="317">
        <f>D188</f>
        <v>300000</v>
      </c>
    </row>
    <row r="188" spans="1:4" s="83" customFormat="1" ht="26.25" customHeight="1" x14ac:dyDescent="0.2">
      <c r="A188" s="312" t="s">
        <v>373</v>
      </c>
      <c r="B188" s="310" t="s">
        <v>555</v>
      </c>
      <c r="C188" s="316">
        <v>240</v>
      </c>
      <c r="D188" s="317">
        <v>300000</v>
      </c>
    </row>
    <row r="189" spans="1:4" s="83" customFormat="1" ht="27.75" customHeight="1" x14ac:dyDescent="0.2">
      <c r="A189" s="307" t="s">
        <v>221</v>
      </c>
      <c r="B189" s="308" t="s">
        <v>399</v>
      </c>
      <c r="C189" s="314"/>
      <c r="D189" s="315">
        <f>D190</f>
        <v>1893854.61</v>
      </c>
    </row>
    <row r="190" spans="1:4" s="83" customFormat="1" ht="15.75" customHeight="1" x14ac:dyDescent="0.2">
      <c r="A190" s="305" t="s">
        <v>400</v>
      </c>
      <c r="B190" s="306" t="s">
        <v>360</v>
      </c>
      <c r="C190" s="316"/>
      <c r="D190" s="317">
        <f>D191</f>
        <v>1893854.61</v>
      </c>
    </row>
    <row r="191" spans="1:4" s="83" customFormat="1" ht="27.75" customHeight="1" x14ac:dyDescent="0.2">
      <c r="A191" s="305" t="s">
        <v>379</v>
      </c>
      <c r="B191" s="306" t="s">
        <v>360</v>
      </c>
      <c r="C191" s="316">
        <v>200</v>
      </c>
      <c r="D191" s="317">
        <f>D192</f>
        <v>1893854.61</v>
      </c>
    </row>
    <row r="192" spans="1:4" s="83" customFormat="1" ht="27.75" customHeight="1" x14ac:dyDescent="0.2">
      <c r="A192" s="305" t="s">
        <v>373</v>
      </c>
      <c r="B192" s="306" t="s">
        <v>360</v>
      </c>
      <c r="C192" s="316">
        <v>240</v>
      </c>
      <c r="D192" s="317">
        <v>1893854.61</v>
      </c>
    </row>
    <row r="193" spans="1:4" s="83" customFormat="1" ht="18" customHeight="1" x14ac:dyDescent="0.2">
      <c r="A193" s="307" t="s">
        <v>377</v>
      </c>
      <c r="B193" s="308" t="s">
        <v>376</v>
      </c>
      <c r="C193" s="314"/>
      <c r="D193" s="315">
        <f>D194</f>
        <v>715836.32</v>
      </c>
    </row>
    <row r="194" spans="1:4" s="318" customFormat="1" ht="27.75" customHeight="1" x14ac:dyDescent="0.2">
      <c r="A194" s="305" t="s">
        <v>171</v>
      </c>
      <c r="B194" s="306" t="s">
        <v>286</v>
      </c>
      <c r="C194" s="316"/>
      <c r="D194" s="317">
        <f>D195</f>
        <v>715836.32</v>
      </c>
    </row>
    <row r="195" spans="1:4" s="318" customFormat="1" ht="52.5" customHeight="1" x14ac:dyDescent="0.2">
      <c r="A195" s="305" t="s">
        <v>638</v>
      </c>
      <c r="B195" s="306" t="s">
        <v>286</v>
      </c>
      <c r="C195" s="316">
        <v>100</v>
      </c>
      <c r="D195" s="317">
        <f>D196</f>
        <v>715836.32</v>
      </c>
    </row>
    <row r="196" spans="1:4" s="318" customFormat="1" ht="27.75" customHeight="1" x14ac:dyDescent="0.2">
      <c r="A196" s="305" t="s">
        <v>368</v>
      </c>
      <c r="B196" s="306" t="s">
        <v>286</v>
      </c>
      <c r="C196" s="316">
        <v>120</v>
      </c>
      <c r="D196" s="317">
        <v>715836.32</v>
      </c>
    </row>
    <row r="197" spans="1:4" s="83" customFormat="1" ht="17.25" customHeight="1" x14ac:dyDescent="0.2">
      <c r="A197" s="311" t="s">
        <v>489</v>
      </c>
      <c r="B197" s="309" t="s">
        <v>504</v>
      </c>
      <c r="C197" s="314"/>
      <c r="D197" s="315">
        <f>D198</f>
        <v>150000</v>
      </c>
    </row>
    <row r="198" spans="1:4" s="83" customFormat="1" ht="80.25" customHeight="1" x14ac:dyDescent="0.2">
      <c r="A198" s="319" t="s">
        <v>505</v>
      </c>
      <c r="B198" s="310" t="s">
        <v>307</v>
      </c>
      <c r="C198" s="316"/>
      <c r="D198" s="317">
        <f>D199</f>
        <v>150000</v>
      </c>
    </row>
    <row r="199" spans="1:4" s="83" customFormat="1" ht="17.25" customHeight="1" x14ac:dyDescent="0.2">
      <c r="A199" s="319" t="s">
        <v>74</v>
      </c>
      <c r="B199" s="310" t="s">
        <v>307</v>
      </c>
      <c r="C199" s="316">
        <v>500</v>
      </c>
      <c r="D199" s="317">
        <f>D200</f>
        <v>150000</v>
      </c>
    </row>
    <row r="200" spans="1:4" s="83" customFormat="1" ht="15.75" customHeight="1" x14ac:dyDescent="0.2">
      <c r="A200" s="312" t="s">
        <v>155</v>
      </c>
      <c r="B200" s="310" t="s">
        <v>307</v>
      </c>
      <c r="C200" s="316">
        <v>540</v>
      </c>
      <c r="D200" s="317">
        <v>150000</v>
      </c>
    </row>
    <row r="201" spans="1:4" s="83" customFormat="1" ht="38.25" x14ac:dyDescent="0.2">
      <c r="A201" s="307" t="s">
        <v>367</v>
      </c>
      <c r="B201" s="308" t="s">
        <v>366</v>
      </c>
      <c r="C201" s="314"/>
      <c r="D201" s="315">
        <f>D202</f>
        <v>1007964</v>
      </c>
    </row>
    <row r="202" spans="1:4" s="83" customFormat="1" ht="18" customHeight="1" x14ac:dyDescent="0.2">
      <c r="A202" s="305" t="s">
        <v>150</v>
      </c>
      <c r="B202" s="306" t="s">
        <v>284</v>
      </c>
      <c r="C202" s="316"/>
      <c r="D202" s="317">
        <f>D203</f>
        <v>1007964</v>
      </c>
    </row>
    <row r="203" spans="1:4" s="83" customFormat="1" ht="49.5" customHeight="1" x14ac:dyDescent="0.2">
      <c r="A203" s="305" t="s">
        <v>638</v>
      </c>
      <c r="B203" s="306" t="s">
        <v>284</v>
      </c>
      <c r="C203" s="316">
        <v>100</v>
      </c>
      <c r="D203" s="317">
        <f>D204</f>
        <v>1007964</v>
      </c>
    </row>
    <row r="204" spans="1:4" s="83" customFormat="1" ht="30" customHeight="1" x14ac:dyDescent="0.2">
      <c r="A204" s="305" t="s">
        <v>368</v>
      </c>
      <c r="B204" s="306" t="s">
        <v>284</v>
      </c>
      <c r="C204" s="316">
        <v>120</v>
      </c>
      <c r="D204" s="317">
        <v>1007964</v>
      </c>
    </row>
    <row r="205" spans="1:4" s="83" customFormat="1" ht="18" customHeight="1" x14ac:dyDescent="0.2">
      <c r="A205" s="307" t="s">
        <v>645</v>
      </c>
      <c r="B205" s="308" t="s">
        <v>382</v>
      </c>
      <c r="C205" s="314"/>
      <c r="D205" s="315">
        <f>D206</f>
        <v>295384.03999999998</v>
      </c>
    </row>
    <row r="206" spans="1:4" s="83" customFormat="1" ht="18" customHeight="1" x14ac:dyDescent="0.2">
      <c r="A206" s="305" t="s">
        <v>173</v>
      </c>
      <c r="B206" s="306" t="s">
        <v>359</v>
      </c>
      <c r="C206" s="316"/>
      <c r="D206" s="317">
        <f>D207</f>
        <v>295384.03999999998</v>
      </c>
    </row>
    <row r="207" spans="1:4" s="83" customFormat="1" ht="18" customHeight="1" x14ac:dyDescent="0.2">
      <c r="A207" s="305" t="s">
        <v>337</v>
      </c>
      <c r="B207" s="306" t="s">
        <v>359</v>
      </c>
      <c r="C207" s="316">
        <v>800</v>
      </c>
      <c r="D207" s="317">
        <f>D208</f>
        <v>295384.03999999998</v>
      </c>
    </row>
    <row r="208" spans="1:4" s="83" customFormat="1" ht="18" customHeight="1" x14ac:dyDescent="0.2">
      <c r="A208" s="312" t="s">
        <v>339</v>
      </c>
      <c r="B208" s="306" t="s">
        <v>359</v>
      </c>
      <c r="C208" s="316">
        <v>870</v>
      </c>
      <c r="D208" s="317">
        <v>295384.03999999998</v>
      </c>
    </row>
    <row r="209" spans="1:4" s="83" customFormat="1" ht="27.75" customHeight="1" x14ac:dyDescent="0.2">
      <c r="A209" s="307" t="s">
        <v>392</v>
      </c>
      <c r="B209" s="308" t="s">
        <v>391</v>
      </c>
      <c r="C209" s="314"/>
      <c r="D209" s="315">
        <f>D210</f>
        <v>732796.25</v>
      </c>
    </row>
    <row r="210" spans="1:4" s="83" customFormat="1" ht="15" customHeight="1" x14ac:dyDescent="0.2">
      <c r="A210" s="320" t="s">
        <v>646</v>
      </c>
      <c r="B210" s="321" t="s">
        <v>393</v>
      </c>
      <c r="C210" s="316"/>
      <c r="D210" s="315">
        <f>D211+D214</f>
        <v>732796.25</v>
      </c>
    </row>
    <row r="211" spans="1:4" s="83" customFormat="1" ht="25.5" x14ac:dyDescent="0.2">
      <c r="A211" s="341" t="s">
        <v>653</v>
      </c>
      <c r="B211" s="342" t="s">
        <v>291</v>
      </c>
      <c r="C211" s="322"/>
      <c r="D211" s="323">
        <f>D212</f>
        <v>218833.25</v>
      </c>
    </row>
    <row r="212" spans="1:4" s="83" customFormat="1" ht="51" x14ac:dyDescent="0.2">
      <c r="A212" s="320" t="s">
        <v>638</v>
      </c>
      <c r="B212" s="321" t="s">
        <v>291</v>
      </c>
      <c r="C212" s="322">
        <v>100</v>
      </c>
      <c r="D212" s="323">
        <f>D213</f>
        <v>218833.25</v>
      </c>
    </row>
    <row r="213" spans="1:4" s="83" customFormat="1" ht="25.5" x14ac:dyDescent="0.2">
      <c r="A213" s="320" t="s">
        <v>368</v>
      </c>
      <c r="B213" s="321" t="s">
        <v>291</v>
      </c>
      <c r="C213" s="322">
        <v>120</v>
      </c>
      <c r="D213" s="343">
        <v>218833.25</v>
      </c>
    </row>
    <row r="214" spans="1:4" s="83" customFormat="1" ht="27.75" customHeight="1" x14ac:dyDescent="0.2">
      <c r="A214" s="320" t="s">
        <v>395</v>
      </c>
      <c r="B214" s="321" t="s">
        <v>292</v>
      </c>
      <c r="C214" s="322"/>
      <c r="D214" s="323">
        <f>D215+D217</f>
        <v>513963</v>
      </c>
    </row>
    <row r="215" spans="1:4" s="83" customFormat="1" ht="51.75" customHeight="1" x14ac:dyDescent="0.2">
      <c r="A215" s="305" t="s">
        <v>638</v>
      </c>
      <c r="B215" s="321" t="s">
        <v>292</v>
      </c>
      <c r="C215" s="322">
        <v>100</v>
      </c>
      <c r="D215" s="323">
        <f>D216</f>
        <v>491689.55</v>
      </c>
    </row>
    <row r="216" spans="1:4" s="83" customFormat="1" ht="27.75" customHeight="1" x14ac:dyDescent="0.2">
      <c r="A216" s="305" t="s">
        <v>368</v>
      </c>
      <c r="B216" s="321" t="s">
        <v>292</v>
      </c>
      <c r="C216" s="322">
        <v>120</v>
      </c>
      <c r="D216" s="323">
        <v>491689.55</v>
      </c>
    </row>
    <row r="217" spans="1:4" s="83" customFormat="1" ht="27.75" customHeight="1" x14ac:dyDescent="0.2">
      <c r="A217" s="305" t="s">
        <v>379</v>
      </c>
      <c r="B217" s="321" t="s">
        <v>292</v>
      </c>
      <c r="C217" s="322">
        <v>200</v>
      </c>
      <c r="D217" s="323">
        <f>D218</f>
        <v>22273.45</v>
      </c>
    </row>
    <row r="218" spans="1:4" s="83" customFormat="1" ht="27.75" customHeight="1" x14ac:dyDescent="0.2">
      <c r="A218" s="305" t="s">
        <v>373</v>
      </c>
      <c r="B218" s="321" t="s">
        <v>292</v>
      </c>
      <c r="C218" s="322">
        <v>240</v>
      </c>
      <c r="D218" s="323">
        <v>22273.45</v>
      </c>
    </row>
    <row r="219" spans="1:4" s="83" customFormat="1" ht="27.75" hidden="1" customHeight="1" x14ac:dyDescent="0.2">
      <c r="A219" s="320" t="s">
        <v>550</v>
      </c>
      <c r="B219" s="321" t="s">
        <v>548</v>
      </c>
      <c r="C219" s="322"/>
      <c r="D219" s="323">
        <f>D220</f>
        <v>0</v>
      </c>
    </row>
    <row r="220" spans="1:4" s="83" customFormat="1" ht="27.75" hidden="1" customHeight="1" x14ac:dyDescent="0.2">
      <c r="A220" s="320" t="s">
        <v>379</v>
      </c>
      <c r="B220" s="321" t="s">
        <v>548</v>
      </c>
      <c r="C220" s="322">
        <v>200</v>
      </c>
      <c r="D220" s="323">
        <f>D221</f>
        <v>0</v>
      </c>
    </row>
    <row r="221" spans="1:4" s="83" customFormat="1" ht="27.75" hidden="1" customHeight="1" x14ac:dyDescent="0.2">
      <c r="A221" s="320" t="s">
        <v>373</v>
      </c>
      <c r="B221" s="321" t="s">
        <v>548</v>
      </c>
      <c r="C221" s="322">
        <v>240</v>
      </c>
      <c r="D221" s="323">
        <v>0</v>
      </c>
    </row>
    <row r="222" spans="1:4" s="83" customFormat="1" ht="27.75" customHeight="1" thickBot="1" x14ac:dyDescent="0.25">
      <c r="A222" s="324"/>
      <c r="B222" s="325" t="s">
        <v>156</v>
      </c>
      <c r="C222" s="326"/>
      <c r="D222" s="327">
        <f>D6+D15+D19+D30+D36+D51+D59+D88+D94+D107+D113+D146+D159+D177+D189+D193+D197+D201+D205+D209+D105+D102+D23+D181+D156</f>
        <v>99141722.689999998</v>
      </c>
    </row>
    <row r="223" spans="1:4" s="83" customFormat="1" x14ac:dyDescent="0.2">
      <c r="B223" s="328"/>
    </row>
  </sheetData>
  <mergeCells count="2">
    <mergeCell ref="A2:D2"/>
    <mergeCell ref="C1:D1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15" zoomScaleNormal="100" workbookViewId="0">
      <selection activeCell="A3" sqref="A3:E3"/>
    </sheetView>
  </sheetViews>
  <sheetFormatPr defaultRowHeight="16.5" x14ac:dyDescent="0.25"/>
  <cols>
    <col min="1" max="1" width="66.28515625" style="253" customWidth="1"/>
    <col min="2" max="2" width="31" style="254" customWidth="1"/>
    <col min="3" max="3" width="18.42578125" style="253" customWidth="1"/>
    <col min="4" max="4" width="18.28515625" style="253" customWidth="1"/>
    <col min="5" max="5" width="18.5703125" style="253" customWidth="1"/>
    <col min="6" max="7" width="13" style="253" customWidth="1"/>
    <col min="8" max="256" width="9.140625" style="253"/>
    <col min="257" max="257" width="66.28515625" style="253" customWidth="1"/>
    <col min="258" max="258" width="31" style="253" customWidth="1"/>
    <col min="259" max="259" width="18.42578125" style="253" customWidth="1"/>
    <col min="260" max="260" width="18.28515625" style="253" customWidth="1"/>
    <col min="261" max="261" width="18.5703125" style="253" customWidth="1"/>
    <col min="262" max="263" width="13" style="253" customWidth="1"/>
    <col min="264" max="512" width="9.140625" style="253"/>
    <col min="513" max="513" width="66.28515625" style="253" customWidth="1"/>
    <col min="514" max="514" width="31" style="253" customWidth="1"/>
    <col min="515" max="515" width="18.42578125" style="253" customWidth="1"/>
    <col min="516" max="516" width="18.28515625" style="253" customWidth="1"/>
    <col min="517" max="517" width="18.5703125" style="253" customWidth="1"/>
    <col min="518" max="519" width="13" style="253" customWidth="1"/>
    <col min="520" max="768" width="9.140625" style="253"/>
    <col min="769" max="769" width="66.28515625" style="253" customWidth="1"/>
    <col min="770" max="770" width="31" style="253" customWidth="1"/>
    <col min="771" max="771" width="18.42578125" style="253" customWidth="1"/>
    <col min="772" max="772" width="18.28515625" style="253" customWidth="1"/>
    <col min="773" max="773" width="18.5703125" style="253" customWidth="1"/>
    <col min="774" max="775" width="13" style="253" customWidth="1"/>
    <col min="776" max="1024" width="9.140625" style="253"/>
    <col min="1025" max="1025" width="66.28515625" style="253" customWidth="1"/>
    <col min="1026" max="1026" width="31" style="253" customWidth="1"/>
    <col min="1027" max="1027" width="18.42578125" style="253" customWidth="1"/>
    <col min="1028" max="1028" width="18.28515625" style="253" customWidth="1"/>
    <col min="1029" max="1029" width="18.5703125" style="253" customWidth="1"/>
    <col min="1030" max="1031" width="13" style="253" customWidth="1"/>
    <col min="1032" max="1280" width="9.140625" style="253"/>
    <col min="1281" max="1281" width="66.28515625" style="253" customWidth="1"/>
    <col min="1282" max="1282" width="31" style="253" customWidth="1"/>
    <col min="1283" max="1283" width="18.42578125" style="253" customWidth="1"/>
    <col min="1284" max="1284" width="18.28515625" style="253" customWidth="1"/>
    <col min="1285" max="1285" width="18.5703125" style="253" customWidth="1"/>
    <col min="1286" max="1287" width="13" style="253" customWidth="1"/>
    <col min="1288" max="1536" width="9.140625" style="253"/>
    <col min="1537" max="1537" width="66.28515625" style="253" customWidth="1"/>
    <col min="1538" max="1538" width="31" style="253" customWidth="1"/>
    <col min="1539" max="1539" width="18.42578125" style="253" customWidth="1"/>
    <col min="1540" max="1540" width="18.28515625" style="253" customWidth="1"/>
    <col min="1541" max="1541" width="18.5703125" style="253" customWidth="1"/>
    <col min="1542" max="1543" width="13" style="253" customWidth="1"/>
    <col min="1544" max="1792" width="9.140625" style="253"/>
    <col min="1793" max="1793" width="66.28515625" style="253" customWidth="1"/>
    <col min="1794" max="1794" width="31" style="253" customWidth="1"/>
    <col min="1795" max="1795" width="18.42578125" style="253" customWidth="1"/>
    <col min="1796" max="1796" width="18.28515625" style="253" customWidth="1"/>
    <col min="1797" max="1797" width="18.5703125" style="253" customWidth="1"/>
    <col min="1798" max="1799" width="13" style="253" customWidth="1"/>
    <col min="1800" max="2048" width="9.140625" style="253"/>
    <col min="2049" max="2049" width="66.28515625" style="253" customWidth="1"/>
    <col min="2050" max="2050" width="31" style="253" customWidth="1"/>
    <col min="2051" max="2051" width="18.42578125" style="253" customWidth="1"/>
    <col min="2052" max="2052" width="18.28515625" style="253" customWidth="1"/>
    <col min="2053" max="2053" width="18.5703125" style="253" customWidth="1"/>
    <col min="2054" max="2055" width="13" style="253" customWidth="1"/>
    <col min="2056" max="2304" width="9.140625" style="253"/>
    <col min="2305" max="2305" width="66.28515625" style="253" customWidth="1"/>
    <col min="2306" max="2306" width="31" style="253" customWidth="1"/>
    <col min="2307" max="2307" width="18.42578125" style="253" customWidth="1"/>
    <col min="2308" max="2308" width="18.28515625" style="253" customWidth="1"/>
    <col min="2309" max="2309" width="18.5703125" style="253" customWidth="1"/>
    <col min="2310" max="2311" width="13" style="253" customWidth="1"/>
    <col min="2312" max="2560" width="9.140625" style="253"/>
    <col min="2561" max="2561" width="66.28515625" style="253" customWidth="1"/>
    <col min="2562" max="2562" width="31" style="253" customWidth="1"/>
    <col min="2563" max="2563" width="18.42578125" style="253" customWidth="1"/>
    <col min="2564" max="2564" width="18.28515625" style="253" customWidth="1"/>
    <col min="2565" max="2565" width="18.5703125" style="253" customWidth="1"/>
    <col min="2566" max="2567" width="13" style="253" customWidth="1"/>
    <col min="2568" max="2816" width="9.140625" style="253"/>
    <col min="2817" max="2817" width="66.28515625" style="253" customWidth="1"/>
    <col min="2818" max="2818" width="31" style="253" customWidth="1"/>
    <col min="2819" max="2819" width="18.42578125" style="253" customWidth="1"/>
    <col min="2820" max="2820" width="18.28515625" style="253" customWidth="1"/>
    <col min="2821" max="2821" width="18.5703125" style="253" customWidth="1"/>
    <col min="2822" max="2823" width="13" style="253" customWidth="1"/>
    <col min="2824" max="3072" width="9.140625" style="253"/>
    <col min="3073" max="3073" width="66.28515625" style="253" customWidth="1"/>
    <col min="3074" max="3074" width="31" style="253" customWidth="1"/>
    <col min="3075" max="3075" width="18.42578125" style="253" customWidth="1"/>
    <col min="3076" max="3076" width="18.28515625" style="253" customWidth="1"/>
    <col min="3077" max="3077" width="18.5703125" style="253" customWidth="1"/>
    <col min="3078" max="3079" width="13" style="253" customWidth="1"/>
    <col min="3080" max="3328" width="9.140625" style="253"/>
    <col min="3329" max="3329" width="66.28515625" style="253" customWidth="1"/>
    <col min="3330" max="3330" width="31" style="253" customWidth="1"/>
    <col min="3331" max="3331" width="18.42578125" style="253" customWidth="1"/>
    <col min="3332" max="3332" width="18.28515625" style="253" customWidth="1"/>
    <col min="3333" max="3333" width="18.5703125" style="253" customWidth="1"/>
    <col min="3334" max="3335" width="13" style="253" customWidth="1"/>
    <col min="3336" max="3584" width="9.140625" style="253"/>
    <col min="3585" max="3585" width="66.28515625" style="253" customWidth="1"/>
    <col min="3586" max="3586" width="31" style="253" customWidth="1"/>
    <col min="3587" max="3587" width="18.42578125" style="253" customWidth="1"/>
    <col min="3588" max="3588" width="18.28515625" style="253" customWidth="1"/>
    <col min="3589" max="3589" width="18.5703125" style="253" customWidth="1"/>
    <col min="3590" max="3591" width="13" style="253" customWidth="1"/>
    <col min="3592" max="3840" width="9.140625" style="253"/>
    <col min="3841" max="3841" width="66.28515625" style="253" customWidth="1"/>
    <col min="3842" max="3842" width="31" style="253" customWidth="1"/>
    <col min="3843" max="3843" width="18.42578125" style="253" customWidth="1"/>
    <col min="3844" max="3844" width="18.28515625" style="253" customWidth="1"/>
    <col min="3845" max="3845" width="18.5703125" style="253" customWidth="1"/>
    <col min="3846" max="3847" width="13" style="253" customWidth="1"/>
    <col min="3848" max="4096" width="9.140625" style="253"/>
    <col min="4097" max="4097" width="66.28515625" style="253" customWidth="1"/>
    <col min="4098" max="4098" width="31" style="253" customWidth="1"/>
    <col min="4099" max="4099" width="18.42578125" style="253" customWidth="1"/>
    <col min="4100" max="4100" width="18.28515625" style="253" customWidth="1"/>
    <col min="4101" max="4101" width="18.5703125" style="253" customWidth="1"/>
    <col min="4102" max="4103" width="13" style="253" customWidth="1"/>
    <col min="4104" max="4352" width="9.140625" style="253"/>
    <col min="4353" max="4353" width="66.28515625" style="253" customWidth="1"/>
    <col min="4354" max="4354" width="31" style="253" customWidth="1"/>
    <col min="4355" max="4355" width="18.42578125" style="253" customWidth="1"/>
    <col min="4356" max="4356" width="18.28515625" style="253" customWidth="1"/>
    <col min="4357" max="4357" width="18.5703125" style="253" customWidth="1"/>
    <col min="4358" max="4359" width="13" style="253" customWidth="1"/>
    <col min="4360" max="4608" width="9.140625" style="253"/>
    <col min="4609" max="4609" width="66.28515625" style="253" customWidth="1"/>
    <col min="4610" max="4610" width="31" style="253" customWidth="1"/>
    <col min="4611" max="4611" width="18.42578125" style="253" customWidth="1"/>
    <col min="4612" max="4612" width="18.28515625" style="253" customWidth="1"/>
    <col min="4613" max="4613" width="18.5703125" style="253" customWidth="1"/>
    <col min="4614" max="4615" width="13" style="253" customWidth="1"/>
    <col min="4616" max="4864" width="9.140625" style="253"/>
    <col min="4865" max="4865" width="66.28515625" style="253" customWidth="1"/>
    <col min="4866" max="4866" width="31" style="253" customWidth="1"/>
    <col min="4867" max="4867" width="18.42578125" style="253" customWidth="1"/>
    <col min="4868" max="4868" width="18.28515625" style="253" customWidth="1"/>
    <col min="4869" max="4869" width="18.5703125" style="253" customWidth="1"/>
    <col min="4870" max="4871" width="13" style="253" customWidth="1"/>
    <col min="4872" max="5120" width="9.140625" style="253"/>
    <col min="5121" max="5121" width="66.28515625" style="253" customWidth="1"/>
    <col min="5122" max="5122" width="31" style="253" customWidth="1"/>
    <col min="5123" max="5123" width="18.42578125" style="253" customWidth="1"/>
    <col min="5124" max="5124" width="18.28515625" style="253" customWidth="1"/>
    <col min="5125" max="5125" width="18.5703125" style="253" customWidth="1"/>
    <col min="5126" max="5127" width="13" style="253" customWidth="1"/>
    <col min="5128" max="5376" width="9.140625" style="253"/>
    <col min="5377" max="5377" width="66.28515625" style="253" customWidth="1"/>
    <col min="5378" max="5378" width="31" style="253" customWidth="1"/>
    <col min="5379" max="5379" width="18.42578125" style="253" customWidth="1"/>
    <col min="5380" max="5380" width="18.28515625" style="253" customWidth="1"/>
    <col min="5381" max="5381" width="18.5703125" style="253" customWidth="1"/>
    <col min="5382" max="5383" width="13" style="253" customWidth="1"/>
    <col min="5384" max="5632" width="9.140625" style="253"/>
    <col min="5633" max="5633" width="66.28515625" style="253" customWidth="1"/>
    <col min="5634" max="5634" width="31" style="253" customWidth="1"/>
    <col min="5635" max="5635" width="18.42578125" style="253" customWidth="1"/>
    <col min="5636" max="5636" width="18.28515625" style="253" customWidth="1"/>
    <col min="5637" max="5637" width="18.5703125" style="253" customWidth="1"/>
    <col min="5638" max="5639" width="13" style="253" customWidth="1"/>
    <col min="5640" max="5888" width="9.140625" style="253"/>
    <col min="5889" max="5889" width="66.28515625" style="253" customWidth="1"/>
    <col min="5890" max="5890" width="31" style="253" customWidth="1"/>
    <col min="5891" max="5891" width="18.42578125" style="253" customWidth="1"/>
    <col min="5892" max="5892" width="18.28515625" style="253" customWidth="1"/>
    <col min="5893" max="5893" width="18.5703125" style="253" customWidth="1"/>
    <col min="5894" max="5895" width="13" style="253" customWidth="1"/>
    <col min="5896" max="6144" width="9.140625" style="253"/>
    <col min="6145" max="6145" width="66.28515625" style="253" customWidth="1"/>
    <col min="6146" max="6146" width="31" style="253" customWidth="1"/>
    <col min="6147" max="6147" width="18.42578125" style="253" customWidth="1"/>
    <col min="6148" max="6148" width="18.28515625" style="253" customWidth="1"/>
    <col min="6149" max="6149" width="18.5703125" style="253" customWidth="1"/>
    <col min="6150" max="6151" width="13" style="253" customWidth="1"/>
    <col min="6152" max="6400" width="9.140625" style="253"/>
    <col min="6401" max="6401" width="66.28515625" style="253" customWidth="1"/>
    <col min="6402" max="6402" width="31" style="253" customWidth="1"/>
    <col min="6403" max="6403" width="18.42578125" style="253" customWidth="1"/>
    <col min="6404" max="6404" width="18.28515625" style="253" customWidth="1"/>
    <col min="6405" max="6405" width="18.5703125" style="253" customWidth="1"/>
    <col min="6406" max="6407" width="13" style="253" customWidth="1"/>
    <col min="6408" max="6656" width="9.140625" style="253"/>
    <col min="6657" max="6657" width="66.28515625" style="253" customWidth="1"/>
    <col min="6658" max="6658" width="31" style="253" customWidth="1"/>
    <col min="6659" max="6659" width="18.42578125" style="253" customWidth="1"/>
    <col min="6660" max="6660" width="18.28515625" style="253" customWidth="1"/>
    <col min="6661" max="6661" width="18.5703125" style="253" customWidth="1"/>
    <col min="6662" max="6663" width="13" style="253" customWidth="1"/>
    <col min="6664" max="6912" width="9.140625" style="253"/>
    <col min="6913" max="6913" width="66.28515625" style="253" customWidth="1"/>
    <col min="6914" max="6914" width="31" style="253" customWidth="1"/>
    <col min="6915" max="6915" width="18.42578125" style="253" customWidth="1"/>
    <col min="6916" max="6916" width="18.28515625" style="253" customWidth="1"/>
    <col min="6917" max="6917" width="18.5703125" style="253" customWidth="1"/>
    <col min="6918" max="6919" width="13" style="253" customWidth="1"/>
    <col min="6920" max="7168" width="9.140625" style="253"/>
    <col min="7169" max="7169" width="66.28515625" style="253" customWidth="1"/>
    <col min="7170" max="7170" width="31" style="253" customWidth="1"/>
    <col min="7171" max="7171" width="18.42578125" style="253" customWidth="1"/>
    <col min="7172" max="7172" width="18.28515625" style="253" customWidth="1"/>
    <col min="7173" max="7173" width="18.5703125" style="253" customWidth="1"/>
    <col min="7174" max="7175" width="13" style="253" customWidth="1"/>
    <col min="7176" max="7424" width="9.140625" style="253"/>
    <col min="7425" max="7425" width="66.28515625" style="253" customWidth="1"/>
    <col min="7426" max="7426" width="31" style="253" customWidth="1"/>
    <col min="7427" max="7427" width="18.42578125" style="253" customWidth="1"/>
    <col min="7428" max="7428" width="18.28515625" style="253" customWidth="1"/>
    <col min="7429" max="7429" width="18.5703125" style="253" customWidth="1"/>
    <col min="7430" max="7431" width="13" style="253" customWidth="1"/>
    <col min="7432" max="7680" width="9.140625" style="253"/>
    <col min="7681" max="7681" width="66.28515625" style="253" customWidth="1"/>
    <col min="7682" max="7682" width="31" style="253" customWidth="1"/>
    <col min="7683" max="7683" width="18.42578125" style="253" customWidth="1"/>
    <col min="7684" max="7684" width="18.28515625" style="253" customWidth="1"/>
    <col min="7685" max="7685" width="18.5703125" style="253" customWidth="1"/>
    <col min="7686" max="7687" width="13" style="253" customWidth="1"/>
    <col min="7688" max="7936" width="9.140625" style="253"/>
    <col min="7937" max="7937" width="66.28515625" style="253" customWidth="1"/>
    <col min="7938" max="7938" width="31" style="253" customWidth="1"/>
    <col min="7939" max="7939" width="18.42578125" style="253" customWidth="1"/>
    <col min="7940" max="7940" width="18.28515625" style="253" customWidth="1"/>
    <col min="7941" max="7941" width="18.5703125" style="253" customWidth="1"/>
    <col min="7942" max="7943" width="13" style="253" customWidth="1"/>
    <col min="7944" max="8192" width="9.140625" style="253"/>
    <col min="8193" max="8193" width="66.28515625" style="253" customWidth="1"/>
    <col min="8194" max="8194" width="31" style="253" customWidth="1"/>
    <col min="8195" max="8195" width="18.42578125" style="253" customWidth="1"/>
    <col min="8196" max="8196" width="18.28515625" style="253" customWidth="1"/>
    <col min="8197" max="8197" width="18.5703125" style="253" customWidth="1"/>
    <col min="8198" max="8199" width="13" style="253" customWidth="1"/>
    <col min="8200" max="8448" width="9.140625" style="253"/>
    <col min="8449" max="8449" width="66.28515625" style="253" customWidth="1"/>
    <col min="8450" max="8450" width="31" style="253" customWidth="1"/>
    <col min="8451" max="8451" width="18.42578125" style="253" customWidth="1"/>
    <col min="8452" max="8452" width="18.28515625" style="253" customWidth="1"/>
    <col min="8453" max="8453" width="18.5703125" style="253" customWidth="1"/>
    <col min="8454" max="8455" width="13" style="253" customWidth="1"/>
    <col min="8456" max="8704" width="9.140625" style="253"/>
    <col min="8705" max="8705" width="66.28515625" style="253" customWidth="1"/>
    <col min="8706" max="8706" width="31" style="253" customWidth="1"/>
    <col min="8707" max="8707" width="18.42578125" style="253" customWidth="1"/>
    <col min="8708" max="8708" width="18.28515625" style="253" customWidth="1"/>
    <col min="8709" max="8709" width="18.5703125" style="253" customWidth="1"/>
    <col min="8710" max="8711" width="13" style="253" customWidth="1"/>
    <col min="8712" max="8960" width="9.140625" style="253"/>
    <col min="8961" max="8961" width="66.28515625" style="253" customWidth="1"/>
    <col min="8962" max="8962" width="31" style="253" customWidth="1"/>
    <col min="8963" max="8963" width="18.42578125" style="253" customWidth="1"/>
    <col min="8964" max="8964" width="18.28515625" style="253" customWidth="1"/>
    <col min="8965" max="8965" width="18.5703125" style="253" customWidth="1"/>
    <col min="8966" max="8967" width="13" style="253" customWidth="1"/>
    <col min="8968" max="9216" width="9.140625" style="253"/>
    <col min="9217" max="9217" width="66.28515625" style="253" customWidth="1"/>
    <col min="9218" max="9218" width="31" style="253" customWidth="1"/>
    <col min="9219" max="9219" width="18.42578125" style="253" customWidth="1"/>
    <col min="9220" max="9220" width="18.28515625" style="253" customWidth="1"/>
    <col min="9221" max="9221" width="18.5703125" style="253" customWidth="1"/>
    <col min="9222" max="9223" width="13" style="253" customWidth="1"/>
    <col min="9224" max="9472" width="9.140625" style="253"/>
    <col min="9473" max="9473" width="66.28515625" style="253" customWidth="1"/>
    <col min="9474" max="9474" width="31" style="253" customWidth="1"/>
    <col min="9475" max="9475" width="18.42578125" style="253" customWidth="1"/>
    <col min="9476" max="9476" width="18.28515625" style="253" customWidth="1"/>
    <col min="9477" max="9477" width="18.5703125" style="253" customWidth="1"/>
    <col min="9478" max="9479" width="13" style="253" customWidth="1"/>
    <col min="9480" max="9728" width="9.140625" style="253"/>
    <col min="9729" max="9729" width="66.28515625" style="253" customWidth="1"/>
    <col min="9730" max="9730" width="31" style="253" customWidth="1"/>
    <col min="9731" max="9731" width="18.42578125" style="253" customWidth="1"/>
    <col min="9732" max="9732" width="18.28515625" style="253" customWidth="1"/>
    <col min="9733" max="9733" width="18.5703125" style="253" customWidth="1"/>
    <col min="9734" max="9735" width="13" style="253" customWidth="1"/>
    <col min="9736" max="9984" width="9.140625" style="253"/>
    <col min="9985" max="9985" width="66.28515625" style="253" customWidth="1"/>
    <col min="9986" max="9986" width="31" style="253" customWidth="1"/>
    <col min="9987" max="9987" width="18.42578125" style="253" customWidth="1"/>
    <col min="9988" max="9988" width="18.28515625" style="253" customWidth="1"/>
    <col min="9989" max="9989" width="18.5703125" style="253" customWidth="1"/>
    <col min="9990" max="9991" width="13" style="253" customWidth="1"/>
    <col min="9992" max="10240" width="9.140625" style="253"/>
    <col min="10241" max="10241" width="66.28515625" style="253" customWidth="1"/>
    <col min="10242" max="10242" width="31" style="253" customWidth="1"/>
    <col min="10243" max="10243" width="18.42578125" style="253" customWidth="1"/>
    <col min="10244" max="10244" width="18.28515625" style="253" customWidth="1"/>
    <col min="10245" max="10245" width="18.5703125" style="253" customWidth="1"/>
    <col min="10246" max="10247" width="13" style="253" customWidth="1"/>
    <col min="10248" max="10496" width="9.140625" style="253"/>
    <col min="10497" max="10497" width="66.28515625" style="253" customWidth="1"/>
    <col min="10498" max="10498" width="31" style="253" customWidth="1"/>
    <col min="10499" max="10499" width="18.42578125" style="253" customWidth="1"/>
    <col min="10500" max="10500" width="18.28515625" style="253" customWidth="1"/>
    <col min="10501" max="10501" width="18.5703125" style="253" customWidth="1"/>
    <col min="10502" max="10503" width="13" style="253" customWidth="1"/>
    <col min="10504" max="10752" width="9.140625" style="253"/>
    <col min="10753" max="10753" width="66.28515625" style="253" customWidth="1"/>
    <col min="10754" max="10754" width="31" style="253" customWidth="1"/>
    <col min="10755" max="10755" width="18.42578125" style="253" customWidth="1"/>
    <col min="10756" max="10756" width="18.28515625" style="253" customWidth="1"/>
    <col min="10757" max="10757" width="18.5703125" style="253" customWidth="1"/>
    <col min="10758" max="10759" width="13" style="253" customWidth="1"/>
    <col min="10760" max="11008" width="9.140625" style="253"/>
    <col min="11009" max="11009" width="66.28515625" style="253" customWidth="1"/>
    <col min="11010" max="11010" width="31" style="253" customWidth="1"/>
    <col min="11011" max="11011" width="18.42578125" style="253" customWidth="1"/>
    <col min="11012" max="11012" width="18.28515625" style="253" customWidth="1"/>
    <col min="11013" max="11013" width="18.5703125" style="253" customWidth="1"/>
    <col min="11014" max="11015" width="13" style="253" customWidth="1"/>
    <col min="11016" max="11264" width="9.140625" style="253"/>
    <col min="11265" max="11265" width="66.28515625" style="253" customWidth="1"/>
    <col min="11266" max="11266" width="31" style="253" customWidth="1"/>
    <col min="11267" max="11267" width="18.42578125" style="253" customWidth="1"/>
    <col min="11268" max="11268" width="18.28515625" style="253" customWidth="1"/>
    <col min="11269" max="11269" width="18.5703125" style="253" customWidth="1"/>
    <col min="11270" max="11271" width="13" style="253" customWidth="1"/>
    <col min="11272" max="11520" width="9.140625" style="253"/>
    <col min="11521" max="11521" width="66.28515625" style="253" customWidth="1"/>
    <col min="11522" max="11522" width="31" style="253" customWidth="1"/>
    <col min="11523" max="11523" width="18.42578125" style="253" customWidth="1"/>
    <col min="11524" max="11524" width="18.28515625" style="253" customWidth="1"/>
    <col min="11525" max="11525" width="18.5703125" style="253" customWidth="1"/>
    <col min="11526" max="11527" width="13" style="253" customWidth="1"/>
    <col min="11528" max="11776" width="9.140625" style="253"/>
    <col min="11777" max="11777" width="66.28515625" style="253" customWidth="1"/>
    <col min="11778" max="11778" width="31" style="253" customWidth="1"/>
    <col min="11779" max="11779" width="18.42578125" style="253" customWidth="1"/>
    <col min="11780" max="11780" width="18.28515625" style="253" customWidth="1"/>
    <col min="11781" max="11781" width="18.5703125" style="253" customWidth="1"/>
    <col min="11782" max="11783" width="13" style="253" customWidth="1"/>
    <col min="11784" max="12032" width="9.140625" style="253"/>
    <col min="12033" max="12033" width="66.28515625" style="253" customWidth="1"/>
    <col min="12034" max="12034" width="31" style="253" customWidth="1"/>
    <col min="12035" max="12035" width="18.42578125" style="253" customWidth="1"/>
    <col min="12036" max="12036" width="18.28515625" style="253" customWidth="1"/>
    <col min="12037" max="12037" width="18.5703125" style="253" customWidth="1"/>
    <col min="12038" max="12039" width="13" style="253" customWidth="1"/>
    <col min="12040" max="12288" width="9.140625" style="253"/>
    <col min="12289" max="12289" width="66.28515625" style="253" customWidth="1"/>
    <col min="12290" max="12290" width="31" style="253" customWidth="1"/>
    <col min="12291" max="12291" width="18.42578125" style="253" customWidth="1"/>
    <col min="12292" max="12292" width="18.28515625" style="253" customWidth="1"/>
    <col min="12293" max="12293" width="18.5703125" style="253" customWidth="1"/>
    <col min="12294" max="12295" width="13" style="253" customWidth="1"/>
    <col min="12296" max="12544" width="9.140625" style="253"/>
    <col min="12545" max="12545" width="66.28515625" style="253" customWidth="1"/>
    <col min="12546" max="12546" width="31" style="253" customWidth="1"/>
    <col min="12547" max="12547" width="18.42578125" style="253" customWidth="1"/>
    <col min="12548" max="12548" width="18.28515625" style="253" customWidth="1"/>
    <col min="12549" max="12549" width="18.5703125" style="253" customWidth="1"/>
    <col min="12550" max="12551" width="13" style="253" customWidth="1"/>
    <col min="12552" max="12800" width="9.140625" style="253"/>
    <col min="12801" max="12801" width="66.28515625" style="253" customWidth="1"/>
    <col min="12802" max="12802" width="31" style="253" customWidth="1"/>
    <col min="12803" max="12803" width="18.42578125" style="253" customWidth="1"/>
    <col min="12804" max="12804" width="18.28515625" style="253" customWidth="1"/>
    <col min="12805" max="12805" width="18.5703125" style="253" customWidth="1"/>
    <col min="12806" max="12807" width="13" style="253" customWidth="1"/>
    <col min="12808" max="13056" width="9.140625" style="253"/>
    <col min="13057" max="13057" width="66.28515625" style="253" customWidth="1"/>
    <col min="13058" max="13058" width="31" style="253" customWidth="1"/>
    <col min="13059" max="13059" width="18.42578125" style="253" customWidth="1"/>
    <col min="13060" max="13060" width="18.28515625" style="253" customWidth="1"/>
    <col min="13061" max="13061" width="18.5703125" style="253" customWidth="1"/>
    <col min="13062" max="13063" width="13" style="253" customWidth="1"/>
    <col min="13064" max="13312" width="9.140625" style="253"/>
    <col min="13313" max="13313" width="66.28515625" style="253" customWidth="1"/>
    <col min="13314" max="13314" width="31" style="253" customWidth="1"/>
    <col min="13315" max="13315" width="18.42578125" style="253" customWidth="1"/>
    <col min="13316" max="13316" width="18.28515625" style="253" customWidth="1"/>
    <col min="13317" max="13317" width="18.5703125" style="253" customWidth="1"/>
    <col min="13318" max="13319" width="13" style="253" customWidth="1"/>
    <col min="13320" max="13568" width="9.140625" style="253"/>
    <col min="13569" max="13569" width="66.28515625" style="253" customWidth="1"/>
    <col min="13570" max="13570" width="31" style="253" customWidth="1"/>
    <col min="13571" max="13571" width="18.42578125" style="253" customWidth="1"/>
    <col min="13572" max="13572" width="18.28515625" style="253" customWidth="1"/>
    <col min="13573" max="13573" width="18.5703125" style="253" customWidth="1"/>
    <col min="13574" max="13575" width="13" style="253" customWidth="1"/>
    <col min="13576" max="13824" width="9.140625" style="253"/>
    <col min="13825" max="13825" width="66.28515625" style="253" customWidth="1"/>
    <col min="13826" max="13826" width="31" style="253" customWidth="1"/>
    <col min="13827" max="13827" width="18.42578125" style="253" customWidth="1"/>
    <col min="13828" max="13828" width="18.28515625" style="253" customWidth="1"/>
    <col min="13829" max="13829" width="18.5703125" style="253" customWidth="1"/>
    <col min="13830" max="13831" width="13" style="253" customWidth="1"/>
    <col min="13832" max="14080" width="9.140625" style="253"/>
    <col min="14081" max="14081" width="66.28515625" style="253" customWidth="1"/>
    <col min="14082" max="14082" width="31" style="253" customWidth="1"/>
    <col min="14083" max="14083" width="18.42578125" style="253" customWidth="1"/>
    <col min="14084" max="14084" width="18.28515625" style="253" customWidth="1"/>
    <col min="14085" max="14085" width="18.5703125" style="253" customWidth="1"/>
    <col min="14086" max="14087" width="13" style="253" customWidth="1"/>
    <col min="14088" max="14336" width="9.140625" style="253"/>
    <col min="14337" max="14337" width="66.28515625" style="253" customWidth="1"/>
    <col min="14338" max="14338" width="31" style="253" customWidth="1"/>
    <col min="14339" max="14339" width="18.42578125" style="253" customWidth="1"/>
    <col min="14340" max="14340" width="18.28515625" style="253" customWidth="1"/>
    <col min="14341" max="14341" width="18.5703125" style="253" customWidth="1"/>
    <col min="14342" max="14343" width="13" style="253" customWidth="1"/>
    <col min="14344" max="14592" width="9.140625" style="253"/>
    <col min="14593" max="14593" width="66.28515625" style="253" customWidth="1"/>
    <col min="14594" max="14594" width="31" style="253" customWidth="1"/>
    <col min="14595" max="14595" width="18.42578125" style="253" customWidth="1"/>
    <col min="14596" max="14596" width="18.28515625" style="253" customWidth="1"/>
    <col min="14597" max="14597" width="18.5703125" style="253" customWidth="1"/>
    <col min="14598" max="14599" width="13" style="253" customWidth="1"/>
    <col min="14600" max="14848" width="9.140625" style="253"/>
    <col min="14849" max="14849" width="66.28515625" style="253" customWidth="1"/>
    <col min="14850" max="14850" width="31" style="253" customWidth="1"/>
    <col min="14851" max="14851" width="18.42578125" style="253" customWidth="1"/>
    <col min="14852" max="14852" width="18.28515625" style="253" customWidth="1"/>
    <col min="14853" max="14853" width="18.5703125" style="253" customWidth="1"/>
    <col min="14854" max="14855" width="13" style="253" customWidth="1"/>
    <col min="14856" max="15104" width="9.140625" style="253"/>
    <col min="15105" max="15105" width="66.28515625" style="253" customWidth="1"/>
    <col min="15106" max="15106" width="31" style="253" customWidth="1"/>
    <col min="15107" max="15107" width="18.42578125" style="253" customWidth="1"/>
    <col min="15108" max="15108" width="18.28515625" style="253" customWidth="1"/>
    <col min="15109" max="15109" width="18.5703125" style="253" customWidth="1"/>
    <col min="15110" max="15111" width="13" style="253" customWidth="1"/>
    <col min="15112" max="15360" width="9.140625" style="253"/>
    <col min="15361" max="15361" width="66.28515625" style="253" customWidth="1"/>
    <col min="15362" max="15362" width="31" style="253" customWidth="1"/>
    <col min="15363" max="15363" width="18.42578125" style="253" customWidth="1"/>
    <col min="15364" max="15364" width="18.28515625" style="253" customWidth="1"/>
    <col min="15365" max="15365" width="18.5703125" style="253" customWidth="1"/>
    <col min="15366" max="15367" width="13" style="253" customWidth="1"/>
    <col min="15368" max="15616" width="9.140625" style="253"/>
    <col min="15617" max="15617" width="66.28515625" style="253" customWidth="1"/>
    <col min="15618" max="15618" width="31" style="253" customWidth="1"/>
    <col min="15619" max="15619" width="18.42578125" style="253" customWidth="1"/>
    <col min="15620" max="15620" width="18.28515625" style="253" customWidth="1"/>
    <col min="15621" max="15621" width="18.5703125" style="253" customWidth="1"/>
    <col min="15622" max="15623" width="13" style="253" customWidth="1"/>
    <col min="15624" max="15872" width="9.140625" style="253"/>
    <col min="15873" max="15873" width="66.28515625" style="253" customWidth="1"/>
    <col min="15874" max="15874" width="31" style="253" customWidth="1"/>
    <col min="15875" max="15875" width="18.42578125" style="253" customWidth="1"/>
    <col min="15876" max="15876" width="18.28515625" style="253" customWidth="1"/>
    <col min="15877" max="15877" width="18.5703125" style="253" customWidth="1"/>
    <col min="15878" max="15879" width="13" style="253" customWidth="1"/>
    <col min="15880" max="16128" width="9.140625" style="253"/>
    <col min="16129" max="16129" width="66.28515625" style="253" customWidth="1"/>
    <col min="16130" max="16130" width="31" style="253" customWidth="1"/>
    <col min="16131" max="16131" width="18.42578125" style="253" customWidth="1"/>
    <col min="16132" max="16132" width="18.28515625" style="253" customWidth="1"/>
    <col min="16133" max="16133" width="18.5703125" style="253" customWidth="1"/>
    <col min="16134" max="16135" width="13" style="253" customWidth="1"/>
    <col min="16136" max="16384" width="9.140625" style="253"/>
  </cols>
  <sheetData>
    <row r="1" spans="1:14" ht="69.75" customHeight="1" x14ac:dyDescent="0.25">
      <c r="D1" s="449" t="s">
        <v>911</v>
      </c>
      <c r="E1" s="449"/>
      <c r="F1" s="450"/>
      <c r="G1" s="450"/>
      <c r="L1" s="450"/>
      <c r="M1" s="450"/>
      <c r="N1" s="450"/>
    </row>
    <row r="3" spans="1:14" s="255" customFormat="1" ht="64.5" customHeight="1" x14ac:dyDescent="0.2">
      <c r="A3" s="451" t="s">
        <v>659</v>
      </c>
      <c r="B3" s="451"/>
      <c r="C3" s="451"/>
      <c r="D3" s="451"/>
      <c r="E3" s="451"/>
    </row>
    <row r="4" spans="1:14" s="255" customFormat="1" ht="17.25" thickBot="1" x14ac:dyDescent="0.25">
      <c r="A4" s="256"/>
      <c r="B4" s="257"/>
      <c r="C4" s="256"/>
      <c r="D4" s="256"/>
      <c r="E4" s="256" t="s">
        <v>267</v>
      </c>
    </row>
    <row r="5" spans="1:14" s="255" customFormat="1" ht="48" thickBot="1" x14ac:dyDescent="0.25">
      <c r="A5" s="258" t="s">
        <v>598</v>
      </c>
      <c r="B5" s="259" t="s">
        <v>599</v>
      </c>
      <c r="C5" s="258" t="s">
        <v>658</v>
      </c>
      <c r="D5" s="260" t="s">
        <v>656</v>
      </c>
      <c r="E5" s="258" t="s">
        <v>657</v>
      </c>
    </row>
    <row r="6" spans="1:14" s="255" customFormat="1" ht="56.25" x14ac:dyDescent="0.3">
      <c r="A6" s="336" t="s">
        <v>600</v>
      </c>
      <c r="B6" s="337"/>
      <c r="C6" s="338">
        <v>93921507.469999999</v>
      </c>
      <c r="D6" s="339">
        <f>SUM(D7:D25)</f>
        <v>76918751.180000007</v>
      </c>
      <c r="E6" s="339">
        <f>SUM(E7:E25)</f>
        <v>75283925.469999999</v>
      </c>
    </row>
    <row r="7" spans="1:14" s="255" customFormat="1" ht="49.5" x14ac:dyDescent="0.25">
      <c r="A7" s="261" t="s">
        <v>601</v>
      </c>
      <c r="B7" s="334" t="s">
        <v>602</v>
      </c>
      <c r="C7" s="330">
        <v>14250864.85</v>
      </c>
      <c r="D7" s="344">
        <f>9320616+1434380+721357</f>
        <v>11476353</v>
      </c>
      <c r="E7" s="345">
        <f>9230614+1063827+721357</f>
        <v>11015798</v>
      </c>
    </row>
    <row r="8" spans="1:14" s="262" customFormat="1" ht="49.5" x14ac:dyDescent="0.25">
      <c r="A8" s="261" t="s">
        <v>603</v>
      </c>
      <c r="B8" s="334" t="s">
        <v>602</v>
      </c>
      <c r="C8" s="330">
        <v>252000</v>
      </c>
      <c r="D8" s="346">
        <v>200000</v>
      </c>
      <c r="E8" s="347">
        <v>200000</v>
      </c>
    </row>
    <row r="9" spans="1:14" s="262" customFormat="1" ht="49.5" x14ac:dyDescent="0.25">
      <c r="A9" s="261" t="s">
        <v>385</v>
      </c>
      <c r="B9" s="334" t="s">
        <v>602</v>
      </c>
      <c r="C9" s="330">
        <v>18259.400000000001</v>
      </c>
      <c r="D9" s="346">
        <v>83850</v>
      </c>
      <c r="E9" s="347">
        <v>83850</v>
      </c>
    </row>
    <row r="10" spans="1:14" s="262" customFormat="1" ht="49.5" hidden="1" x14ac:dyDescent="0.25">
      <c r="A10" s="261" t="s">
        <v>604</v>
      </c>
      <c r="B10" s="334" t="s">
        <v>602</v>
      </c>
      <c r="C10" s="330">
        <v>0</v>
      </c>
      <c r="D10" s="350"/>
      <c r="E10" s="347"/>
    </row>
    <row r="11" spans="1:14" s="262" customFormat="1" ht="82.5" x14ac:dyDescent="0.25">
      <c r="A11" s="261" t="s">
        <v>647</v>
      </c>
      <c r="B11" s="334" t="s">
        <v>602</v>
      </c>
      <c r="C11" s="330">
        <v>655184.05000000005</v>
      </c>
      <c r="D11" s="346">
        <v>0</v>
      </c>
      <c r="E11" s="347">
        <v>0</v>
      </c>
    </row>
    <row r="12" spans="1:14" s="262" customFormat="1" ht="49.5" x14ac:dyDescent="0.25">
      <c r="A12" s="261" t="s">
        <v>411</v>
      </c>
      <c r="B12" s="334" t="s">
        <v>602</v>
      </c>
      <c r="C12" s="330">
        <v>6381970.71</v>
      </c>
      <c r="D12" s="346">
        <v>2378028.1800000002</v>
      </c>
      <c r="E12" s="347">
        <v>2313686.4700000002</v>
      </c>
    </row>
    <row r="13" spans="1:14" s="262" customFormat="1" ht="49.5" x14ac:dyDescent="0.25">
      <c r="A13" s="261" t="s">
        <v>605</v>
      </c>
      <c r="B13" s="334" t="s">
        <v>602</v>
      </c>
      <c r="C13" s="330">
        <v>1385304.8</v>
      </c>
      <c r="D13" s="346">
        <v>1000000</v>
      </c>
      <c r="E13" s="347">
        <v>1000000</v>
      </c>
    </row>
    <row r="14" spans="1:14" s="262" customFormat="1" ht="66" hidden="1" x14ac:dyDescent="0.25">
      <c r="A14" s="261" t="s">
        <v>423</v>
      </c>
      <c r="B14" s="334" t="s">
        <v>602</v>
      </c>
      <c r="C14" s="330">
        <v>0</v>
      </c>
      <c r="D14" s="350"/>
      <c r="E14" s="347"/>
    </row>
    <row r="15" spans="1:14" s="262" customFormat="1" ht="49.5" x14ac:dyDescent="0.25">
      <c r="A15" s="261" t="s">
        <v>606</v>
      </c>
      <c r="B15" s="334" t="s">
        <v>602</v>
      </c>
      <c r="C15" s="330">
        <v>29657967.239999998</v>
      </c>
      <c r="D15" s="346">
        <v>2477342</v>
      </c>
      <c r="E15" s="347">
        <v>940000</v>
      </c>
    </row>
    <row r="16" spans="1:14" s="262" customFormat="1" ht="49.5" hidden="1" x14ac:dyDescent="0.25">
      <c r="A16" s="261" t="s">
        <v>607</v>
      </c>
      <c r="B16" s="334" t="s">
        <v>602</v>
      </c>
      <c r="C16" s="330">
        <v>0</v>
      </c>
      <c r="D16" s="350"/>
      <c r="E16" s="347"/>
    </row>
    <row r="17" spans="1:5" s="262" customFormat="1" ht="49.5" x14ac:dyDescent="0.25">
      <c r="A17" s="261" t="s">
        <v>439</v>
      </c>
      <c r="B17" s="334" t="s">
        <v>602</v>
      </c>
      <c r="C17" s="330">
        <v>16815600.98</v>
      </c>
      <c r="D17" s="346">
        <v>31060000</v>
      </c>
      <c r="E17" s="347">
        <v>27226903</v>
      </c>
    </row>
    <row r="18" spans="1:5" s="262" customFormat="1" ht="49.5" x14ac:dyDescent="0.25">
      <c r="A18" s="261" t="s">
        <v>446</v>
      </c>
      <c r="B18" s="334" t="s">
        <v>602</v>
      </c>
      <c r="C18" s="330">
        <v>528189.81000000006</v>
      </c>
      <c r="D18" s="346">
        <v>247000</v>
      </c>
      <c r="E18" s="347">
        <v>250000</v>
      </c>
    </row>
    <row r="19" spans="1:5" s="262" customFormat="1" ht="49.5" x14ac:dyDescent="0.25">
      <c r="A19" s="261" t="s">
        <v>487</v>
      </c>
      <c r="B19" s="334" t="s">
        <v>602</v>
      </c>
      <c r="C19" s="330">
        <v>1173260</v>
      </c>
      <c r="D19" s="346">
        <v>935000</v>
      </c>
      <c r="E19" s="347">
        <v>935000</v>
      </c>
    </row>
    <row r="20" spans="1:5" s="262" customFormat="1" ht="49.5" x14ac:dyDescent="0.25">
      <c r="A20" s="261" t="s">
        <v>498</v>
      </c>
      <c r="B20" s="334" t="s">
        <v>602</v>
      </c>
      <c r="C20" s="330">
        <v>20527.150000000001</v>
      </c>
      <c r="D20" s="346">
        <v>200000</v>
      </c>
      <c r="E20" s="347">
        <v>200000</v>
      </c>
    </row>
    <row r="21" spans="1:5" s="262" customFormat="1" ht="49.5" x14ac:dyDescent="0.25">
      <c r="A21" s="261" t="s">
        <v>502</v>
      </c>
      <c r="B21" s="334" t="s">
        <v>602</v>
      </c>
      <c r="C21" s="330">
        <v>84100</v>
      </c>
      <c r="D21" s="346">
        <v>0</v>
      </c>
      <c r="E21" s="347">
        <v>0</v>
      </c>
    </row>
    <row r="22" spans="1:5" s="262" customFormat="1" ht="49.5" x14ac:dyDescent="0.25">
      <c r="A22" s="263" t="s">
        <v>460</v>
      </c>
      <c r="B22" s="335" t="s">
        <v>608</v>
      </c>
      <c r="C22" s="330">
        <v>10976542.140000001</v>
      </c>
      <c r="D22" s="346">
        <v>14401713</v>
      </c>
      <c r="E22" s="347">
        <v>18564223</v>
      </c>
    </row>
    <row r="23" spans="1:5" s="262" customFormat="1" ht="49.5" hidden="1" x14ac:dyDescent="0.25">
      <c r="A23" s="261" t="s">
        <v>609</v>
      </c>
      <c r="B23" s="335" t="s">
        <v>608</v>
      </c>
      <c r="C23" s="330">
        <v>0</v>
      </c>
      <c r="D23" s="346">
        <v>0</v>
      </c>
      <c r="E23" s="347">
        <v>0</v>
      </c>
    </row>
    <row r="24" spans="1:5" s="262" customFormat="1" ht="49.5" x14ac:dyDescent="0.25">
      <c r="A24" s="263" t="s">
        <v>507</v>
      </c>
      <c r="B24" s="335" t="s">
        <v>610</v>
      </c>
      <c r="C24" s="330">
        <v>9008562.9199999999</v>
      </c>
      <c r="D24" s="346">
        <v>9498472</v>
      </c>
      <c r="E24" s="347">
        <v>9593472</v>
      </c>
    </row>
    <row r="25" spans="1:5" s="262" customFormat="1" ht="50.25" thickBot="1" x14ac:dyDescent="0.3">
      <c r="A25" s="264" t="s">
        <v>510</v>
      </c>
      <c r="B25" s="265" t="s">
        <v>611</v>
      </c>
      <c r="C25" s="331">
        <v>2713173.42</v>
      </c>
      <c r="D25" s="348">
        <v>2960993</v>
      </c>
      <c r="E25" s="349">
        <v>2960993</v>
      </c>
    </row>
    <row r="26" spans="1:5" ht="30" hidden="1" x14ac:dyDescent="0.25">
      <c r="B26" s="266" t="s">
        <v>612</v>
      </c>
      <c r="C26" s="267">
        <f>C6/'[1]Расходы прил 5 (2015)'!G309*100</f>
        <v>103.68995371054687</v>
      </c>
      <c r="D26" s="267"/>
      <c r="E26" s="267">
        <f>E6*100/'расх коротко'!D10</f>
        <v>75.935664044693439</v>
      </c>
    </row>
  </sheetData>
  <mergeCells count="4">
    <mergeCell ref="D1:E1"/>
    <mergeCell ref="F1:G1"/>
    <mergeCell ref="L1:N1"/>
    <mergeCell ref="A3:E3"/>
  </mergeCells>
  <pageMargins left="0.7" right="0.7" top="0.75" bottom="0.75" header="0.3" footer="0.3"/>
  <pageSetup paperSize="9" scale="53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E14" sqref="E14"/>
    </sheetView>
  </sheetViews>
  <sheetFormatPr defaultRowHeight="12.75" x14ac:dyDescent="0.2"/>
  <cols>
    <col min="1" max="1" width="6.85546875" style="1" customWidth="1"/>
    <col min="2" max="2" width="33.140625" style="1" customWidth="1"/>
    <col min="3" max="3" width="43.28515625" style="1" bestFit="1" customWidth="1"/>
    <col min="4" max="4" width="18.85546875" style="1" customWidth="1"/>
    <col min="5" max="5" width="18.7109375" style="1" customWidth="1"/>
    <col min="6" max="6" width="17.7109375" style="1" customWidth="1"/>
    <col min="7" max="16384" width="9.140625" style="1"/>
  </cols>
  <sheetData>
    <row r="1" spans="1:6" ht="47.25" customHeight="1" x14ac:dyDescent="0.2">
      <c r="A1" s="15"/>
      <c r="E1" s="449" t="s">
        <v>900</v>
      </c>
      <c r="F1" s="449"/>
    </row>
    <row r="2" spans="1:6" s="101" customFormat="1" ht="60" customHeight="1" x14ac:dyDescent="0.3">
      <c r="A2" s="452" t="s">
        <v>660</v>
      </c>
      <c r="B2" s="452"/>
      <c r="C2" s="452"/>
      <c r="D2" s="452"/>
      <c r="E2" s="452"/>
      <c r="F2" s="452"/>
    </row>
    <row r="3" spans="1:6" s="101" customFormat="1" ht="25.5" customHeight="1" thickBot="1" x14ac:dyDescent="0.35">
      <c r="A3" s="102"/>
      <c r="B3" s="102"/>
      <c r="C3" s="102"/>
      <c r="D3" s="102"/>
      <c r="E3" s="109"/>
      <c r="F3" s="110" t="s">
        <v>267</v>
      </c>
    </row>
    <row r="4" spans="1:6" ht="50.25" customHeight="1" thickBot="1" x14ac:dyDescent="0.25">
      <c r="A4" s="103" t="s">
        <v>263</v>
      </c>
      <c r="B4" s="104" t="s">
        <v>264</v>
      </c>
      <c r="C4" s="103" t="s">
        <v>265</v>
      </c>
      <c r="D4" s="111" t="s">
        <v>662</v>
      </c>
      <c r="E4" s="112" t="s">
        <v>656</v>
      </c>
      <c r="F4" s="113" t="s">
        <v>657</v>
      </c>
    </row>
    <row r="5" spans="1:6" ht="39" customHeight="1" x14ac:dyDescent="0.3">
      <c r="A5" s="105"/>
      <c r="B5" s="106"/>
      <c r="C5" s="107" t="s">
        <v>266</v>
      </c>
      <c r="D5" s="115">
        <f>SUM(D6:D20)</f>
        <v>41621234.170000002</v>
      </c>
      <c r="E5" s="115">
        <f>SUM(E6:E19)</f>
        <v>19242694</v>
      </c>
      <c r="F5" s="116">
        <f>SUM(F6:F19)</f>
        <v>18398061</v>
      </c>
    </row>
    <row r="6" spans="1:6" ht="83.25" hidden="1" x14ac:dyDescent="0.3">
      <c r="A6" s="240">
        <v>1</v>
      </c>
      <c r="B6" s="241" t="s">
        <v>562</v>
      </c>
      <c r="C6" s="238" t="s">
        <v>536</v>
      </c>
      <c r="D6" s="239">
        <v>0</v>
      </c>
      <c r="E6" s="239"/>
      <c r="F6" s="119"/>
    </row>
    <row r="7" spans="1:6" ht="79.5" x14ac:dyDescent="0.3">
      <c r="A7" s="240">
        <v>1</v>
      </c>
      <c r="B7" s="241" t="s">
        <v>561</v>
      </c>
      <c r="C7" s="399" t="s">
        <v>539</v>
      </c>
      <c r="D7" s="239">
        <v>369864</v>
      </c>
      <c r="E7" s="239">
        <v>0</v>
      </c>
      <c r="F7" s="119">
        <v>0</v>
      </c>
    </row>
    <row r="8" spans="1:6" ht="54.75" customHeight="1" x14ac:dyDescent="0.25">
      <c r="A8" s="240">
        <v>2</v>
      </c>
      <c r="B8" s="120" t="s">
        <v>566</v>
      </c>
      <c r="C8" s="400" t="s">
        <v>564</v>
      </c>
      <c r="D8" s="117">
        <v>26073812</v>
      </c>
      <c r="E8" s="351">
        <v>18664382</v>
      </c>
      <c r="F8" s="352">
        <v>17845875</v>
      </c>
    </row>
    <row r="9" spans="1:6" s="114" customFormat="1" ht="78.75" x14ac:dyDescent="0.25">
      <c r="A9" s="240">
        <v>3</v>
      </c>
      <c r="B9" s="120" t="s">
        <v>524</v>
      </c>
      <c r="C9" s="400" t="s">
        <v>563</v>
      </c>
      <c r="D9" s="117">
        <v>513963</v>
      </c>
      <c r="E9" s="351">
        <v>578312</v>
      </c>
      <c r="F9" s="352">
        <v>552186</v>
      </c>
    </row>
    <row r="10" spans="1:6" s="114" customFormat="1" ht="129" customHeight="1" x14ac:dyDescent="0.25">
      <c r="A10" s="240">
        <v>4</v>
      </c>
      <c r="B10" s="120" t="s">
        <v>560</v>
      </c>
      <c r="C10" s="400" t="s">
        <v>903</v>
      </c>
      <c r="D10" s="117">
        <v>305411</v>
      </c>
      <c r="E10" s="247">
        <v>0</v>
      </c>
      <c r="F10" s="119">
        <v>0</v>
      </c>
    </row>
    <row r="11" spans="1:6" s="114" customFormat="1" ht="133.5" customHeight="1" x14ac:dyDescent="0.25">
      <c r="A11" s="240">
        <v>5</v>
      </c>
      <c r="B11" s="120" t="s">
        <v>560</v>
      </c>
      <c r="C11" s="400" t="s">
        <v>904</v>
      </c>
      <c r="D11" s="117">
        <v>5000000</v>
      </c>
      <c r="E11" s="247">
        <v>0</v>
      </c>
      <c r="F11" s="119">
        <v>0</v>
      </c>
    </row>
    <row r="12" spans="1:6" s="114" customFormat="1" ht="129" customHeight="1" x14ac:dyDescent="0.25">
      <c r="A12" s="240">
        <v>6</v>
      </c>
      <c r="B12" s="120" t="s">
        <v>560</v>
      </c>
      <c r="C12" s="400" t="s">
        <v>905</v>
      </c>
      <c r="D12" s="117">
        <v>300000</v>
      </c>
      <c r="E12" s="247">
        <v>0</v>
      </c>
      <c r="F12" s="119">
        <v>0</v>
      </c>
    </row>
    <row r="13" spans="1:6" s="114" customFormat="1" ht="141.75" x14ac:dyDescent="0.25">
      <c r="A13" s="240">
        <v>7</v>
      </c>
      <c r="B13" s="120" t="s">
        <v>560</v>
      </c>
      <c r="C13" s="400" t="s">
        <v>906</v>
      </c>
      <c r="D13" s="117">
        <v>1538356.77</v>
      </c>
      <c r="E13" s="247">
        <v>0</v>
      </c>
      <c r="F13" s="119">
        <v>0</v>
      </c>
    </row>
    <row r="14" spans="1:6" s="114" customFormat="1" ht="173.25" x14ac:dyDescent="0.25">
      <c r="A14" s="240">
        <v>8</v>
      </c>
      <c r="B14" s="120" t="s">
        <v>560</v>
      </c>
      <c r="C14" s="400" t="s">
        <v>907</v>
      </c>
      <c r="D14" s="117">
        <v>5998614.1500000004</v>
      </c>
      <c r="E14" s="247">
        <v>0</v>
      </c>
      <c r="F14" s="119">
        <v>0</v>
      </c>
    </row>
    <row r="15" spans="1:6" s="114" customFormat="1" ht="130.5" customHeight="1" x14ac:dyDescent="0.25">
      <c r="A15" s="240">
        <v>9</v>
      </c>
      <c r="B15" s="120" t="s">
        <v>560</v>
      </c>
      <c r="C15" s="400" t="s">
        <v>908</v>
      </c>
      <c r="D15" s="117">
        <v>233000</v>
      </c>
      <c r="E15" s="247">
        <v>0</v>
      </c>
      <c r="F15" s="119">
        <v>0</v>
      </c>
    </row>
    <row r="16" spans="1:6" s="114" customFormat="1" ht="134.25" customHeight="1" x14ac:dyDescent="0.25">
      <c r="A16" s="240">
        <v>10</v>
      </c>
      <c r="B16" s="120" t="s">
        <v>560</v>
      </c>
      <c r="C16" s="400" t="s">
        <v>909</v>
      </c>
      <c r="D16" s="117">
        <v>76380</v>
      </c>
      <c r="E16" s="247">
        <v>0</v>
      </c>
      <c r="F16" s="119">
        <v>0</v>
      </c>
    </row>
    <row r="17" spans="1:6" s="114" customFormat="1" ht="78.75" x14ac:dyDescent="0.25">
      <c r="A17" s="240">
        <v>11</v>
      </c>
      <c r="B17" s="120" t="s">
        <v>565</v>
      </c>
      <c r="C17" s="400" t="s">
        <v>533</v>
      </c>
      <c r="D17" s="117">
        <v>993000</v>
      </c>
      <c r="E17" s="118">
        <v>0</v>
      </c>
      <c r="F17" s="119">
        <v>0</v>
      </c>
    </row>
    <row r="18" spans="1:6" ht="57.75" hidden="1" customHeight="1" x14ac:dyDescent="0.25">
      <c r="A18" s="240">
        <v>1</v>
      </c>
      <c r="B18" s="120" t="s">
        <v>525</v>
      </c>
      <c r="C18" s="401" t="s">
        <v>314</v>
      </c>
      <c r="D18" s="117"/>
      <c r="E18" s="118"/>
      <c r="F18" s="119"/>
    </row>
    <row r="19" spans="1:6" ht="118.5" customHeight="1" x14ac:dyDescent="0.25">
      <c r="A19" s="240">
        <v>12</v>
      </c>
      <c r="B19" s="120" t="s">
        <v>526</v>
      </c>
      <c r="C19" s="400" t="s">
        <v>583</v>
      </c>
      <c r="D19" s="117">
        <v>218833.25</v>
      </c>
      <c r="E19" s="118">
        <v>0</v>
      </c>
      <c r="F19" s="119">
        <v>0</v>
      </c>
    </row>
    <row r="20" spans="1:6" ht="87" hidden="1" customHeight="1" x14ac:dyDescent="0.25">
      <c r="A20" s="240">
        <v>1</v>
      </c>
      <c r="B20" s="120" t="s">
        <v>527</v>
      </c>
      <c r="C20" s="108" t="s">
        <v>315</v>
      </c>
      <c r="D20" s="117"/>
      <c r="E20" s="118"/>
      <c r="F20" s="119"/>
    </row>
    <row r="21" spans="1:6" ht="68.25" customHeight="1" x14ac:dyDescent="0.2"/>
    <row r="22" spans="1:6" ht="68.25" customHeight="1" x14ac:dyDescent="0.2"/>
    <row r="23" spans="1:6" ht="68.25" customHeight="1" x14ac:dyDescent="0.2"/>
  </sheetData>
  <mergeCells count="2">
    <mergeCell ref="E1:F1"/>
    <mergeCell ref="A2:F2"/>
  </mergeCells>
  <phoneticPr fontId="5" type="noConversion"/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" sqref="E1:F1"/>
    </sheetView>
  </sheetViews>
  <sheetFormatPr defaultRowHeight="12.75" x14ac:dyDescent="0.2"/>
  <cols>
    <col min="1" max="1" width="6.85546875" style="1" customWidth="1"/>
    <col min="2" max="2" width="30.42578125" style="1" customWidth="1"/>
    <col min="3" max="3" width="39.7109375" style="1" customWidth="1"/>
    <col min="4" max="4" width="16.42578125" style="1" customWidth="1"/>
    <col min="5" max="5" width="16.28515625" style="1" customWidth="1"/>
    <col min="6" max="6" width="15.140625" style="1" customWidth="1"/>
    <col min="7" max="256" width="9.140625" style="1"/>
    <col min="257" max="257" width="6.85546875" style="1" customWidth="1"/>
    <col min="258" max="258" width="30.42578125" style="1" customWidth="1"/>
    <col min="259" max="259" width="39.7109375" style="1" customWidth="1"/>
    <col min="260" max="260" width="16.42578125" style="1" customWidth="1"/>
    <col min="261" max="261" width="16.28515625" style="1" customWidth="1"/>
    <col min="262" max="262" width="15.140625" style="1" customWidth="1"/>
    <col min="263" max="512" width="9.140625" style="1"/>
    <col min="513" max="513" width="6.85546875" style="1" customWidth="1"/>
    <col min="514" max="514" width="30.42578125" style="1" customWidth="1"/>
    <col min="515" max="515" width="39.7109375" style="1" customWidth="1"/>
    <col min="516" max="516" width="16.42578125" style="1" customWidth="1"/>
    <col min="517" max="517" width="16.28515625" style="1" customWidth="1"/>
    <col min="518" max="518" width="15.140625" style="1" customWidth="1"/>
    <col min="519" max="768" width="9.140625" style="1"/>
    <col min="769" max="769" width="6.85546875" style="1" customWidth="1"/>
    <col min="770" max="770" width="30.42578125" style="1" customWidth="1"/>
    <col min="771" max="771" width="39.7109375" style="1" customWidth="1"/>
    <col min="772" max="772" width="16.42578125" style="1" customWidth="1"/>
    <col min="773" max="773" width="16.28515625" style="1" customWidth="1"/>
    <col min="774" max="774" width="15.140625" style="1" customWidth="1"/>
    <col min="775" max="1024" width="9.140625" style="1"/>
    <col min="1025" max="1025" width="6.85546875" style="1" customWidth="1"/>
    <col min="1026" max="1026" width="30.42578125" style="1" customWidth="1"/>
    <col min="1027" max="1027" width="39.7109375" style="1" customWidth="1"/>
    <col min="1028" max="1028" width="16.42578125" style="1" customWidth="1"/>
    <col min="1029" max="1029" width="16.28515625" style="1" customWidth="1"/>
    <col min="1030" max="1030" width="15.140625" style="1" customWidth="1"/>
    <col min="1031" max="1280" width="9.140625" style="1"/>
    <col min="1281" max="1281" width="6.85546875" style="1" customWidth="1"/>
    <col min="1282" max="1282" width="30.42578125" style="1" customWidth="1"/>
    <col min="1283" max="1283" width="39.7109375" style="1" customWidth="1"/>
    <col min="1284" max="1284" width="16.42578125" style="1" customWidth="1"/>
    <col min="1285" max="1285" width="16.28515625" style="1" customWidth="1"/>
    <col min="1286" max="1286" width="15.140625" style="1" customWidth="1"/>
    <col min="1287" max="1536" width="9.140625" style="1"/>
    <col min="1537" max="1537" width="6.85546875" style="1" customWidth="1"/>
    <col min="1538" max="1538" width="30.42578125" style="1" customWidth="1"/>
    <col min="1539" max="1539" width="39.7109375" style="1" customWidth="1"/>
    <col min="1540" max="1540" width="16.42578125" style="1" customWidth="1"/>
    <col min="1541" max="1541" width="16.28515625" style="1" customWidth="1"/>
    <col min="1542" max="1542" width="15.140625" style="1" customWidth="1"/>
    <col min="1543" max="1792" width="9.140625" style="1"/>
    <col min="1793" max="1793" width="6.85546875" style="1" customWidth="1"/>
    <col min="1794" max="1794" width="30.42578125" style="1" customWidth="1"/>
    <col min="1795" max="1795" width="39.7109375" style="1" customWidth="1"/>
    <col min="1796" max="1796" width="16.42578125" style="1" customWidth="1"/>
    <col min="1797" max="1797" width="16.28515625" style="1" customWidth="1"/>
    <col min="1798" max="1798" width="15.140625" style="1" customWidth="1"/>
    <col min="1799" max="2048" width="9.140625" style="1"/>
    <col min="2049" max="2049" width="6.85546875" style="1" customWidth="1"/>
    <col min="2050" max="2050" width="30.42578125" style="1" customWidth="1"/>
    <col min="2051" max="2051" width="39.7109375" style="1" customWidth="1"/>
    <col min="2052" max="2052" width="16.42578125" style="1" customWidth="1"/>
    <col min="2053" max="2053" width="16.28515625" style="1" customWidth="1"/>
    <col min="2054" max="2054" width="15.140625" style="1" customWidth="1"/>
    <col min="2055" max="2304" width="9.140625" style="1"/>
    <col min="2305" max="2305" width="6.85546875" style="1" customWidth="1"/>
    <col min="2306" max="2306" width="30.42578125" style="1" customWidth="1"/>
    <col min="2307" max="2307" width="39.7109375" style="1" customWidth="1"/>
    <col min="2308" max="2308" width="16.42578125" style="1" customWidth="1"/>
    <col min="2309" max="2309" width="16.28515625" style="1" customWidth="1"/>
    <col min="2310" max="2310" width="15.140625" style="1" customWidth="1"/>
    <col min="2311" max="2560" width="9.140625" style="1"/>
    <col min="2561" max="2561" width="6.85546875" style="1" customWidth="1"/>
    <col min="2562" max="2562" width="30.42578125" style="1" customWidth="1"/>
    <col min="2563" max="2563" width="39.7109375" style="1" customWidth="1"/>
    <col min="2564" max="2564" width="16.42578125" style="1" customWidth="1"/>
    <col min="2565" max="2565" width="16.28515625" style="1" customWidth="1"/>
    <col min="2566" max="2566" width="15.140625" style="1" customWidth="1"/>
    <col min="2567" max="2816" width="9.140625" style="1"/>
    <col min="2817" max="2817" width="6.85546875" style="1" customWidth="1"/>
    <col min="2818" max="2818" width="30.42578125" style="1" customWidth="1"/>
    <col min="2819" max="2819" width="39.7109375" style="1" customWidth="1"/>
    <col min="2820" max="2820" width="16.42578125" style="1" customWidth="1"/>
    <col min="2821" max="2821" width="16.28515625" style="1" customWidth="1"/>
    <col min="2822" max="2822" width="15.140625" style="1" customWidth="1"/>
    <col min="2823" max="3072" width="9.140625" style="1"/>
    <col min="3073" max="3073" width="6.85546875" style="1" customWidth="1"/>
    <col min="3074" max="3074" width="30.42578125" style="1" customWidth="1"/>
    <col min="3075" max="3075" width="39.7109375" style="1" customWidth="1"/>
    <col min="3076" max="3076" width="16.42578125" style="1" customWidth="1"/>
    <col min="3077" max="3077" width="16.28515625" style="1" customWidth="1"/>
    <col min="3078" max="3078" width="15.140625" style="1" customWidth="1"/>
    <col min="3079" max="3328" width="9.140625" style="1"/>
    <col min="3329" max="3329" width="6.85546875" style="1" customWidth="1"/>
    <col min="3330" max="3330" width="30.42578125" style="1" customWidth="1"/>
    <col min="3331" max="3331" width="39.7109375" style="1" customWidth="1"/>
    <col min="3332" max="3332" width="16.42578125" style="1" customWidth="1"/>
    <col min="3333" max="3333" width="16.28515625" style="1" customWidth="1"/>
    <col min="3334" max="3334" width="15.140625" style="1" customWidth="1"/>
    <col min="3335" max="3584" width="9.140625" style="1"/>
    <col min="3585" max="3585" width="6.85546875" style="1" customWidth="1"/>
    <col min="3586" max="3586" width="30.42578125" style="1" customWidth="1"/>
    <col min="3587" max="3587" width="39.7109375" style="1" customWidth="1"/>
    <col min="3588" max="3588" width="16.42578125" style="1" customWidth="1"/>
    <col min="3589" max="3589" width="16.28515625" style="1" customWidth="1"/>
    <col min="3590" max="3590" width="15.140625" style="1" customWidth="1"/>
    <col min="3591" max="3840" width="9.140625" style="1"/>
    <col min="3841" max="3841" width="6.85546875" style="1" customWidth="1"/>
    <col min="3842" max="3842" width="30.42578125" style="1" customWidth="1"/>
    <col min="3843" max="3843" width="39.7109375" style="1" customWidth="1"/>
    <col min="3844" max="3844" width="16.42578125" style="1" customWidth="1"/>
    <col min="3845" max="3845" width="16.28515625" style="1" customWidth="1"/>
    <col min="3846" max="3846" width="15.140625" style="1" customWidth="1"/>
    <col min="3847" max="4096" width="9.140625" style="1"/>
    <col min="4097" max="4097" width="6.85546875" style="1" customWidth="1"/>
    <col min="4098" max="4098" width="30.42578125" style="1" customWidth="1"/>
    <col min="4099" max="4099" width="39.7109375" style="1" customWidth="1"/>
    <col min="4100" max="4100" width="16.42578125" style="1" customWidth="1"/>
    <col min="4101" max="4101" width="16.28515625" style="1" customWidth="1"/>
    <col min="4102" max="4102" width="15.140625" style="1" customWidth="1"/>
    <col min="4103" max="4352" width="9.140625" style="1"/>
    <col min="4353" max="4353" width="6.85546875" style="1" customWidth="1"/>
    <col min="4354" max="4354" width="30.42578125" style="1" customWidth="1"/>
    <col min="4355" max="4355" width="39.7109375" style="1" customWidth="1"/>
    <col min="4356" max="4356" width="16.42578125" style="1" customWidth="1"/>
    <col min="4357" max="4357" width="16.28515625" style="1" customWidth="1"/>
    <col min="4358" max="4358" width="15.140625" style="1" customWidth="1"/>
    <col min="4359" max="4608" width="9.140625" style="1"/>
    <col min="4609" max="4609" width="6.85546875" style="1" customWidth="1"/>
    <col min="4610" max="4610" width="30.42578125" style="1" customWidth="1"/>
    <col min="4611" max="4611" width="39.7109375" style="1" customWidth="1"/>
    <col min="4612" max="4612" width="16.42578125" style="1" customWidth="1"/>
    <col min="4613" max="4613" width="16.28515625" style="1" customWidth="1"/>
    <col min="4614" max="4614" width="15.140625" style="1" customWidth="1"/>
    <col min="4615" max="4864" width="9.140625" style="1"/>
    <col min="4865" max="4865" width="6.85546875" style="1" customWidth="1"/>
    <col min="4866" max="4866" width="30.42578125" style="1" customWidth="1"/>
    <col min="4867" max="4867" width="39.7109375" style="1" customWidth="1"/>
    <col min="4868" max="4868" width="16.42578125" style="1" customWidth="1"/>
    <col min="4869" max="4869" width="16.28515625" style="1" customWidth="1"/>
    <col min="4870" max="4870" width="15.140625" style="1" customWidth="1"/>
    <col min="4871" max="5120" width="9.140625" style="1"/>
    <col min="5121" max="5121" width="6.85546875" style="1" customWidth="1"/>
    <col min="5122" max="5122" width="30.42578125" style="1" customWidth="1"/>
    <col min="5123" max="5123" width="39.7109375" style="1" customWidth="1"/>
    <col min="5124" max="5124" width="16.42578125" style="1" customWidth="1"/>
    <col min="5125" max="5125" width="16.28515625" style="1" customWidth="1"/>
    <col min="5126" max="5126" width="15.140625" style="1" customWidth="1"/>
    <col min="5127" max="5376" width="9.140625" style="1"/>
    <col min="5377" max="5377" width="6.85546875" style="1" customWidth="1"/>
    <col min="5378" max="5378" width="30.42578125" style="1" customWidth="1"/>
    <col min="5379" max="5379" width="39.7109375" style="1" customWidth="1"/>
    <col min="5380" max="5380" width="16.42578125" style="1" customWidth="1"/>
    <col min="5381" max="5381" width="16.28515625" style="1" customWidth="1"/>
    <col min="5382" max="5382" width="15.140625" style="1" customWidth="1"/>
    <col min="5383" max="5632" width="9.140625" style="1"/>
    <col min="5633" max="5633" width="6.85546875" style="1" customWidth="1"/>
    <col min="5634" max="5634" width="30.42578125" style="1" customWidth="1"/>
    <col min="5635" max="5635" width="39.7109375" style="1" customWidth="1"/>
    <col min="5636" max="5636" width="16.42578125" style="1" customWidth="1"/>
    <col min="5637" max="5637" width="16.28515625" style="1" customWidth="1"/>
    <col min="5638" max="5638" width="15.140625" style="1" customWidth="1"/>
    <col min="5639" max="5888" width="9.140625" style="1"/>
    <col min="5889" max="5889" width="6.85546875" style="1" customWidth="1"/>
    <col min="5890" max="5890" width="30.42578125" style="1" customWidth="1"/>
    <col min="5891" max="5891" width="39.7109375" style="1" customWidth="1"/>
    <col min="5892" max="5892" width="16.42578125" style="1" customWidth="1"/>
    <col min="5893" max="5893" width="16.28515625" style="1" customWidth="1"/>
    <col min="5894" max="5894" width="15.140625" style="1" customWidth="1"/>
    <col min="5895" max="6144" width="9.140625" style="1"/>
    <col min="6145" max="6145" width="6.85546875" style="1" customWidth="1"/>
    <col min="6146" max="6146" width="30.42578125" style="1" customWidth="1"/>
    <col min="6147" max="6147" width="39.7109375" style="1" customWidth="1"/>
    <col min="6148" max="6148" width="16.42578125" style="1" customWidth="1"/>
    <col min="6149" max="6149" width="16.28515625" style="1" customWidth="1"/>
    <col min="6150" max="6150" width="15.140625" style="1" customWidth="1"/>
    <col min="6151" max="6400" width="9.140625" style="1"/>
    <col min="6401" max="6401" width="6.85546875" style="1" customWidth="1"/>
    <col min="6402" max="6402" width="30.42578125" style="1" customWidth="1"/>
    <col min="6403" max="6403" width="39.7109375" style="1" customWidth="1"/>
    <col min="6404" max="6404" width="16.42578125" style="1" customWidth="1"/>
    <col min="6405" max="6405" width="16.28515625" style="1" customWidth="1"/>
    <col min="6406" max="6406" width="15.140625" style="1" customWidth="1"/>
    <col min="6407" max="6656" width="9.140625" style="1"/>
    <col min="6657" max="6657" width="6.85546875" style="1" customWidth="1"/>
    <col min="6658" max="6658" width="30.42578125" style="1" customWidth="1"/>
    <col min="6659" max="6659" width="39.7109375" style="1" customWidth="1"/>
    <col min="6660" max="6660" width="16.42578125" style="1" customWidth="1"/>
    <col min="6661" max="6661" width="16.28515625" style="1" customWidth="1"/>
    <col min="6662" max="6662" width="15.140625" style="1" customWidth="1"/>
    <col min="6663" max="6912" width="9.140625" style="1"/>
    <col min="6913" max="6913" width="6.85546875" style="1" customWidth="1"/>
    <col min="6914" max="6914" width="30.42578125" style="1" customWidth="1"/>
    <col min="6915" max="6915" width="39.7109375" style="1" customWidth="1"/>
    <col min="6916" max="6916" width="16.42578125" style="1" customWidth="1"/>
    <col min="6917" max="6917" width="16.28515625" style="1" customWidth="1"/>
    <col min="6918" max="6918" width="15.140625" style="1" customWidth="1"/>
    <col min="6919" max="7168" width="9.140625" style="1"/>
    <col min="7169" max="7169" width="6.85546875" style="1" customWidth="1"/>
    <col min="7170" max="7170" width="30.42578125" style="1" customWidth="1"/>
    <col min="7171" max="7171" width="39.7109375" style="1" customWidth="1"/>
    <col min="7172" max="7172" width="16.42578125" style="1" customWidth="1"/>
    <col min="7173" max="7173" width="16.28515625" style="1" customWidth="1"/>
    <col min="7174" max="7174" width="15.140625" style="1" customWidth="1"/>
    <col min="7175" max="7424" width="9.140625" style="1"/>
    <col min="7425" max="7425" width="6.85546875" style="1" customWidth="1"/>
    <col min="7426" max="7426" width="30.42578125" style="1" customWidth="1"/>
    <col min="7427" max="7427" width="39.7109375" style="1" customWidth="1"/>
    <col min="7428" max="7428" width="16.42578125" style="1" customWidth="1"/>
    <col min="7429" max="7429" width="16.28515625" style="1" customWidth="1"/>
    <col min="7430" max="7430" width="15.140625" style="1" customWidth="1"/>
    <col min="7431" max="7680" width="9.140625" style="1"/>
    <col min="7681" max="7681" width="6.85546875" style="1" customWidth="1"/>
    <col min="7682" max="7682" width="30.42578125" style="1" customWidth="1"/>
    <col min="7683" max="7683" width="39.7109375" style="1" customWidth="1"/>
    <col min="7684" max="7684" width="16.42578125" style="1" customWidth="1"/>
    <col min="7685" max="7685" width="16.28515625" style="1" customWidth="1"/>
    <col min="7686" max="7686" width="15.140625" style="1" customWidth="1"/>
    <col min="7687" max="7936" width="9.140625" style="1"/>
    <col min="7937" max="7937" width="6.85546875" style="1" customWidth="1"/>
    <col min="7938" max="7938" width="30.42578125" style="1" customWidth="1"/>
    <col min="7939" max="7939" width="39.7109375" style="1" customWidth="1"/>
    <col min="7940" max="7940" width="16.42578125" style="1" customWidth="1"/>
    <col min="7941" max="7941" width="16.28515625" style="1" customWidth="1"/>
    <col min="7942" max="7942" width="15.140625" style="1" customWidth="1"/>
    <col min="7943" max="8192" width="9.140625" style="1"/>
    <col min="8193" max="8193" width="6.85546875" style="1" customWidth="1"/>
    <col min="8194" max="8194" width="30.42578125" style="1" customWidth="1"/>
    <col min="8195" max="8195" width="39.7109375" style="1" customWidth="1"/>
    <col min="8196" max="8196" width="16.42578125" style="1" customWidth="1"/>
    <col min="8197" max="8197" width="16.28515625" style="1" customWidth="1"/>
    <col min="8198" max="8198" width="15.140625" style="1" customWidth="1"/>
    <col min="8199" max="8448" width="9.140625" style="1"/>
    <col min="8449" max="8449" width="6.85546875" style="1" customWidth="1"/>
    <col min="8450" max="8450" width="30.42578125" style="1" customWidth="1"/>
    <col min="8451" max="8451" width="39.7109375" style="1" customWidth="1"/>
    <col min="8452" max="8452" width="16.42578125" style="1" customWidth="1"/>
    <col min="8453" max="8453" width="16.28515625" style="1" customWidth="1"/>
    <col min="8454" max="8454" width="15.140625" style="1" customWidth="1"/>
    <col min="8455" max="8704" width="9.140625" style="1"/>
    <col min="8705" max="8705" width="6.85546875" style="1" customWidth="1"/>
    <col min="8706" max="8706" width="30.42578125" style="1" customWidth="1"/>
    <col min="8707" max="8707" width="39.7109375" style="1" customWidth="1"/>
    <col min="8708" max="8708" width="16.42578125" style="1" customWidth="1"/>
    <col min="8709" max="8709" width="16.28515625" style="1" customWidth="1"/>
    <col min="8710" max="8710" width="15.140625" style="1" customWidth="1"/>
    <col min="8711" max="8960" width="9.140625" style="1"/>
    <col min="8961" max="8961" width="6.85546875" style="1" customWidth="1"/>
    <col min="8962" max="8962" width="30.42578125" style="1" customWidth="1"/>
    <col min="8963" max="8963" width="39.7109375" style="1" customWidth="1"/>
    <col min="8964" max="8964" width="16.42578125" style="1" customWidth="1"/>
    <col min="8965" max="8965" width="16.28515625" style="1" customWidth="1"/>
    <col min="8966" max="8966" width="15.140625" style="1" customWidth="1"/>
    <col min="8967" max="9216" width="9.140625" style="1"/>
    <col min="9217" max="9217" width="6.85546875" style="1" customWidth="1"/>
    <col min="9218" max="9218" width="30.42578125" style="1" customWidth="1"/>
    <col min="9219" max="9219" width="39.7109375" style="1" customWidth="1"/>
    <col min="9220" max="9220" width="16.42578125" style="1" customWidth="1"/>
    <col min="9221" max="9221" width="16.28515625" style="1" customWidth="1"/>
    <col min="9222" max="9222" width="15.140625" style="1" customWidth="1"/>
    <col min="9223" max="9472" width="9.140625" style="1"/>
    <col min="9473" max="9473" width="6.85546875" style="1" customWidth="1"/>
    <col min="9474" max="9474" width="30.42578125" style="1" customWidth="1"/>
    <col min="9475" max="9475" width="39.7109375" style="1" customWidth="1"/>
    <col min="9476" max="9476" width="16.42578125" style="1" customWidth="1"/>
    <col min="9477" max="9477" width="16.28515625" style="1" customWidth="1"/>
    <col min="9478" max="9478" width="15.140625" style="1" customWidth="1"/>
    <col min="9479" max="9728" width="9.140625" style="1"/>
    <col min="9729" max="9729" width="6.85546875" style="1" customWidth="1"/>
    <col min="9730" max="9730" width="30.42578125" style="1" customWidth="1"/>
    <col min="9731" max="9731" width="39.7109375" style="1" customWidth="1"/>
    <col min="9732" max="9732" width="16.42578125" style="1" customWidth="1"/>
    <col min="9733" max="9733" width="16.28515625" style="1" customWidth="1"/>
    <col min="9734" max="9734" width="15.140625" style="1" customWidth="1"/>
    <col min="9735" max="9984" width="9.140625" style="1"/>
    <col min="9985" max="9985" width="6.85546875" style="1" customWidth="1"/>
    <col min="9986" max="9986" width="30.42578125" style="1" customWidth="1"/>
    <col min="9987" max="9987" width="39.7109375" style="1" customWidth="1"/>
    <col min="9988" max="9988" width="16.42578125" style="1" customWidth="1"/>
    <col min="9989" max="9989" width="16.28515625" style="1" customWidth="1"/>
    <col min="9990" max="9990" width="15.140625" style="1" customWidth="1"/>
    <col min="9991" max="10240" width="9.140625" style="1"/>
    <col min="10241" max="10241" width="6.85546875" style="1" customWidth="1"/>
    <col min="10242" max="10242" width="30.42578125" style="1" customWidth="1"/>
    <col min="10243" max="10243" width="39.7109375" style="1" customWidth="1"/>
    <col min="10244" max="10244" width="16.42578125" style="1" customWidth="1"/>
    <col min="10245" max="10245" width="16.28515625" style="1" customWidth="1"/>
    <col min="10246" max="10246" width="15.140625" style="1" customWidth="1"/>
    <col min="10247" max="10496" width="9.140625" style="1"/>
    <col min="10497" max="10497" width="6.85546875" style="1" customWidth="1"/>
    <col min="10498" max="10498" width="30.42578125" style="1" customWidth="1"/>
    <col min="10499" max="10499" width="39.7109375" style="1" customWidth="1"/>
    <col min="10500" max="10500" width="16.42578125" style="1" customWidth="1"/>
    <col min="10501" max="10501" width="16.28515625" style="1" customWidth="1"/>
    <col min="10502" max="10502" width="15.140625" style="1" customWidth="1"/>
    <col min="10503" max="10752" width="9.140625" style="1"/>
    <col min="10753" max="10753" width="6.85546875" style="1" customWidth="1"/>
    <col min="10754" max="10754" width="30.42578125" style="1" customWidth="1"/>
    <col min="10755" max="10755" width="39.7109375" style="1" customWidth="1"/>
    <col min="10756" max="10756" width="16.42578125" style="1" customWidth="1"/>
    <col min="10757" max="10757" width="16.28515625" style="1" customWidth="1"/>
    <col min="10758" max="10758" width="15.140625" style="1" customWidth="1"/>
    <col min="10759" max="11008" width="9.140625" style="1"/>
    <col min="11009" max="11009" width="6.85546875" style="1" customWidth="1"/>
    <col min="11010" max="11010" width="30.42578125" style="1" customWidth="1"/>
    <col min="11011" max="11011" width="39.7109375" style="1" customWidth="1"/>
    <col min="11012" max="11012" width="16.42578125" style="1" customWidth="1"/>
    <col min="11013" max="11013" width="16.28515625" style="1" customWidth="1"/>
    <col min="11014" max="11014" width="15.140625" style="1" customWidth="1"/>
    <col min="11015" max="11264" width="9.140625" style="1"/>
    <col min="11265" max="11265" width="6.85546875" style="1" customWidth="1"/>
    <col min="11266" max="11266" width="30.42578125" style="1" customWidth="1"/>
    <col min="11267" max="11267" width="39.7109375" style="1" customWidth="1"/>
    <col min="11268" max="11268" width="16.42578125" style="1" customWidth="1"/>
    <col min="11269" max="11269" width="16.28515625" style="1" customWidth="1"/>
    <col min="11270" max="11270" width="15.140625" style="1" customWidth="1"/>
    <col min="11271" max="11520" width="9.140625" style="1"/>
    <col min="11521" max="11521" width="6.85546875" style="1" customWidth="1"/>
    <col min="11522" max="11522" width="30.42578125" style="1" customWidth="1"/>
    <col min="11523" max="11523" width="39.7109375" style="1" customWidth="1"/>
    <col min="11524" max="11524" width="16.42578125" style="1" customWidth="1"/>
    <col min="11525" max="11525" width="16.28515625" style="1" customWidth="1"/>
    <col min="11526" max="11526" width="15.140625" style="1" customWidth="1"/>
    <col min="11527" max="11776" width="9.140625" style="1"/>
    <col min="11777" max="11777" width="6.85546875" style="1" customWidth="1"/>
    <col min="11778" max="11778" width="30.42578125" style="1" customWidth="1"/>
    <col min="11779" max="11779" width="39.7109375" style="1" customWidth="1"/>
    <col min="11780" max="11780" width="16.42578125" style="1" customWidth="1"/>
    <col min="11781" max="11781" width="16.28515625" style="1" customWidth="1"/>
    <col min="11782" max="11782" width="15.140625" style="1" customWidth="1"/>
    <col min="11783" max="12032" width="9.140625" style="1"/>
    <col min="12033" max="12033" width="6.85546875" style="1" customWidth="1"/>
    <col min="12034" max="12034" width="30.42578125" style="1" customWidth="1"/>
    <col min="12035" max="12035" width="39.7109375" style="1" customWidth="1"/>
    <col min="12036" max="12036" width="16.42578125" style="1" customWidth="1"/>
    <col min="12037" max="12037" width="16.28515625" style="1" customWidth="1"/>
    <col min="12038" max="12038" width="15.140625" style="1" customWidth="1"/>
    <col min="12039" max="12288" width="9.140625" style="1"/>
    <col min="12289" max="12289" width="6.85546875" style="1" customWidth="1"/>
    <col min="12290" max="12290" width="30.42578125" style="1" customWidth="1"/>
    <col min="12291" max="12291" width="39.7109375" style="1" customWidth="1"/>
    <col min="12292" max="12292" width="16.42578125" style="1" customWidth="1"/>
    <col min="12293" max="12293" width="16.28515625" style="1" customWidth="1"/>
    <col min="12294" max="12294" width="15.140625" style="1" customWidth="1"/>
    <col min="12295" max="12544" width="9.140625" style="1"/>
    <col min="12545" max="12545" width="6.85546875" style="1" customWidth="1"/>
    <col min="12546" max="12546" width="30.42578125" style="1" customWidth="1"/>
    <col min="12547" max="12547" width="39.7109375" style="1" customWidth="1"/>
    <col min="12548" max="12548" width="16.42578125" style="1" customWidth="1"/>
    <col min="12549" max="12549" width="16.28515625" style="1" customWidth="1"/>
    <col min="12550" max="12550" width="15.140625" style="1" customWidth="1"/>
    <col min="12551" max="12800" width="9.140625" style="1"/>
    <col min="12801" max="12801" width="6.85546875" style="1" customWidth="1"/>
    <col min="12802" max="12802" width="30.42578125" style="1" customWidth="1"/>
    <col min="12803" max="12803" width="39.7109375" style="1" customWidth="1"/>
    <col min="12804" max="12804" width="16.42578125" style="1" customWidth="1"/>
    <col min="12805" max="12805" width="16.28515625" style="1" customWidth="1"/>
    <col min="12806" max="12806" width="15.140625" style="1" customWidth="1"/>
    <col min="12807" max="13056" width="9.140625" style="1"/>
    <col min="13057" max="13057" width="6.85546875" style="1" customWidth="1"/>
    <col min="13058" max="13058" width="30.42578125" style="1" customWidth="1"/>
    <col min="13059" max="13059" width="39.7109375" style="1" customWidth="1"/>
    <col min="13060" max="13060" width="16.42578125" style="1" customWidth="1"/>
    <col min="13061" max="13061" width="16.28515625" style="1" customWidth="1"/>
    <col min="13062" max="13062" width="15.140625" style="1" customWidth="1"/>
    <col min="13063" max="13312" width="9.140625" style="1"/>
    <col min="13313" max="13313" width="6.85546875" style="1" customWidth="1"/>
    <col min="13314" max="13314" width="30.42578125" style="1" customWidth="1"/>
    <col min="13315" max="13315" width="39.7109375" style="1" customWidth="1"/>
    <col min="13316" max="13316" width="16.42578125" style="1" customWidth="1"/>
    <col min="13317" max="13317" width="16.28515625" style="1" customWidth="1"/>
    <col min="13318" max="13318" width="15.140625" style="1" customWidth="1"/>
    <col min="13319" max="13568" width="9.140625" style="1"/>
    <col min="13569" max="13569" width="6.85546875" style="1" customWidth="1"/>
    <col min="13570" max="13570" width="30.42578125" style="1" customWidth="1"/>
    <col min="13571" max="13571" width="39.7109375" style="1" customWidth="1"/>
    <col min="13572" max="13572" width="16.42578125" style="1" customWidth="1"/>
    <col min="13573" max="13573" width="16.28515625" style="1" customWidth="1"/>
    <col min="13574" max="13574" width="15.140625" style="1" customWidth="1"/>
    <col min="13575" max="13824" width="9.140625" style="1"/>
    <col min="13825" max="13825" width="6.85546875" style="1" customWidth="1"/>
    <col min="13826" max="13826" width="30.42578125" style="1" customWidth="1"/>
    <col min="13827" max="13827" width="39.7109375" style="1" customWidth="1"/>
    <col min="13828" max="13828" width="16.42578125" style="1" customWidth="1"/>
    <col min="13829" max="13829" width="16.28515625" style="1" customWidth="1"/>
    <col min="13830" max="13830" width="15.140625" style="1" customWidth="1"/>
    <col min="13831" max="14080" width="9.140625" style="1"/>
    <col min="14081" max="14081" width="6.85546875" style="1" customWidth="1"/>
    <col min="14082" max="14082" width="30.42578125" style="1" customWidth="1"/>
    <col min="14083" max="14083" width="39.7109375" style="1" customWidth="1"/>
    <col min="14084" max="14084" width="16.42578125" style="1" customWidth="1"/>
    <col min="14085" max="14085" width="16.28515625" style="1" customWidth="1"/>
    <col min="14086" max="14086" width="15.140625" style="1" customWidth="1"/>
    <col min="14087" max="14336" width="9.140625" style="1"/>
    <col min="14337" max="14337" width="6.85546875" style="1" customWidth="1"/>
    <col min="14338" max="14338" width="30.42578125" style="1" customWidth="1"/>
    <col min="14339" max="14339" width="39.7109375" style="1" customWidth="1"/>
    <col min="14340" max="14340" width="16.42578125" style="1" customWidth="1"/>
    <col min="14341" max="14341" width="16.28515625" style="1" customWidth="1"/>
    <col min="14342" max="14342" width="15.140625" style="1" customWidth="1"/>
    <col min="14343" max="14592" width="9.140625" style="1"/>
    <col min="14593" max="14593" width="6.85546875" style="1" customWidth="1"/>
    <col min="14594" max="14594" width="30.42578125" style="1" customWidth="1"/>
    <col min="14595" max="14595" width="39.7109375" style="1" customWidth="1"/>
    <col min="14596" max="14596" width="16.42578125" style="1" customWidth="1"/>
    <col min="14597" max="14597" width="16.28515625" style="1" customWidth="1"/>
    <col min="14598" max="14598" width="15.140625" style="1" customWidth="1"/>
    <col min="14599" max="14848" width="9.140625" style="1"/>
    <col min="14849" max="14849" width="6.85546875" style="1" customWidth="1"/>
    <col min="14850" max="14850" width="30.42578125" style="1" customWidth="1"/>
    <col min="14851" max="14851" width="39.7109375" style="1" customWidth="1"/>
    <col min="14852" max="14852" width="16.42578125" style="1" customWidth="1"/>
    <col min="14853" max="14853" width="16.28515625" style="1" customWidth="1"/>
    <col min="14854" max="14854" width="15.140625" style="1" customWidth="1"/>
    <col min="14855" max="15104" width="9.140625" style="1"/>
    <col min="15105" max="15105" width="6.85546875" style="1" customWidth="1"/>
    <col min="15106" max="15106" width="30.42578125" style="1" customWidth="1"/>
    <col min="15107" max="15107" width="39.7109375" style="1" customWidth="1"/>
    <col min="15108" max="15108" width="16.42578125" style="1" customWidth="1"/>
    <col min="15109" max="15109" width="16.28515625" style="1" customWidth="1"/>
    <col min="15110" max="15110" width="15.140625" style="1" customWidth="1"/>
    <col min="15111" max="15360" width="9.140625" style="1"/>
    <col min="15361" max="15361" width="6.85546875" style="1" customWidth="1"/>
    <col min="15362" max="15362" width="30.42578125" style="1" customWidth="1"/>
    <col min="15363" max="15363" width="39.7109375" style="1" customWidth="1"/>
    <col min="15364" max="15364" width="16.42578125" style="1" customWidth="1"/>
    <col min="15365" max="15365" width="16.28515625" style="1" customWidth="1"/>
    <col min="15366" max="15366" width="15.140625" style="1" customWidth="1"/>
    <col min="15367" max="15616" width="9.140625" style="1"/>
    <col min="15617" max="15617" width="6.85546875" style="1" customWidth="1"/>
    <col min="15618" max="15618" width="30.42578125" style="1" customWidth="1"/>
    <col min="15619" max="15619" width="39.7109375" style="1" customWidth="1"/>
    <col min="15620" max="15620" width="16.42578125" style="1" customWidth="1"/>
    <col min="15621" max="15621" width="16.28515625" style="1" customWidth="1"/>
    <col min="15622" max="15622" width="15.140625" style="1" customWidth="1"/>
    <col min="15623" max="15872" width="9.140625" style="1"/>
    <col min="15873" max="15873" width="6.85546875" style="1" customWidth="1"/>
    <col min="15874" max="15874" width="30.42578125" style="1" customWidth="1"/>
    <col min="15875" max="15875" width="39.7109375" style="1" customWidth="1"/>
    <col min="15876" max="15876" width="16.42578125" style="1" customWidth="1"/>
    <col min="15877" max="15877" width="16.28515625" style="1" customWidth="1"/>
    <col min="15878" max="15878" width="15.140625" style="1" customWidth="1"/>
    <col min="15879" max="16128" width="9.140625" style="1"/>
    <col min="16129" max="16129" width="6.85546875" style="1" customWidth="1"/>
    <col min="16130" max="16130" width="30.42578125" style="1" customWidth="1"/>
    <col min="16131" max="16131" width="39.7109375" style="1" customWidth="1"/>
    <col min="16132" max="16132" width="16.42578125" style="1" customWidth="1"/>
    <col min="16133" max="16133" width="16.28515625" style="1" customWidth="1"/>
    <col min="16134" max="16134" width="15.140625" style="1" customWidth="1"/>
    <col min="16135" max="16384" width="9.140625" style="1"/>
  </cols>
  <sheetData>
    <row r="1" spans="1:6" ht="50.25" customHeight="1" x14ac:dyDescent="0.2">
      <c r="E1" s="449" t="s">
        <v>910</v>
      </c>
      <c r="F1" s="449"/>
    </row>
    <row r="2" spans="1:6" s="101" customFormat="1" ht="48.75" customHeight="1" x14ac:dyDescent="0.3">
      <c r="A2" s="452" t="s">
        <v>661</v>
      </c>
      <c r="B2" s="452"/>
      <c r="C2" s="452"/>
      <c r="D2" s="452"/>
      <c r="E2" s="452"/>
      <c r="F2" s="452"/>
    </row>
    <row r="3" spans="1:6" s="101" customFormat="1" ht="19.5" thickBot="1" x14ac:dyDescent="0.35">
      <c r="A3" s="102"/>
      <c r="B3" s="102"/>
      <c r="C3" s="102"/>
      <c r="D3" s="102"/>
      <c r="E3" s="102"/>
      <c r="F3" s="102"/>
    </row>
    <row r="4" spans="1:6" ht="42.75" customHeight="1" thickBot="1" x14ac:dyDescent="0.25">
      <c r="A4" s="103" t="s">
        <v>263</v>
      </c>
      <c r="B4" s="104" t="s">
        <v>264</v>
      </c>
      <c r="C4" s="103" t="s">
        <v>265</v>
      </c>
      <c r="D4" s="111" t="s">
        <v>662</v>
      </c>
      <c r="E4" s="112" t="s">
        <v>656</v>
      </c>
      <c r="F4" s="113" t="s">
        <v>657</v>
      </c>
    </row>
    <row r="5" spans="1:6" ht="33.75" x14ac:dyDescent="0.3">
      <c r="A5" s="105"/>
      <c r="B5" s="106"/>
      <c r="C5" s="107" t="s">
        <v>266</v>
      </c>
      <c r="D5" s="271">
        <f>D6+D7</f>
        <v>297626.21999999997</v>
      </c>
      <c r="E5" s="271">
        <f>E6+E7</f>
        <v>150000</v>
      </c>
      <c r="F5" s="271">
        <f>F6+F7</f>
        <v>150000</v>
      </c>
    </row>
    <row r="6" spans="1:6" ht="132" x14ac:dyDescent="0.2">
      <c r="A6" s="268" t="s">
        <v>613</v>
      </c>
      <c r="B6" s="269" t="s">
        <v>614</v>
      </c>
      <c r="C6" s="270" t="s">
        <v>615</v>
      </c>
      <c r="D6" s="272">
        <v>150000</v>
      </c>
      <c r="E6" s="272">
        <v>150000</v>
      </c>
      <c r="F6" s="272">
        <v>150000</v>
      </c>
    </row>
    <row r="7" spans="1:6" ht="148.5" x14ac:dyDescent="0.2">
      <c r="A7" s="268" t="s">
        <v>616</v>
      </c>
      <c r="B7" s="269" t="s">
        <v>617</v>
      </c>
      <c r="C7" s="270" t="s">
        <v>663</v>
      </c>
      <c r="D7" s="272">
        <v>147626.22</v>
      </c>
      <c r="E7" s="272">
        <v>0</v>
      </c>
      <c r="F7" s="272">
        <v>0</v>
      </c>
    </row>
  </sheetData>
  <mergeCells count="2">
    <mergeCell ref="E1:F1"/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topLeftCell="A9" zoomScaleNormal="100" workbookViewId="0">
      <selection activeCell="D1" sqref="D1:E2"/>
    </sheetView>
  </sheetViews>
  <sheetFormatPr defaultRowHeight="12.75" x14ac:dyDescent="0.2"/>
  <cols>
    <col min="1" max="1" width="21.7109375" style="1" customWidth="1"/>
    <col min="2" max="2" width="50.7109375" style="1" customWidth="1"/>
    <col min="3" max="3" width="17.42578125" customWidth="1"/>
    <col min="4" max="5" width="17.42578125" style="1" customWidth="1"/>
    <col min="6" max="16384" width="9.140625" style="1"/>
  </cols>
  <sheetData>
    <row r="1" spans="1:17" ht="12.75" customHeight="1" x14ac:dyDescent="0.2">
      <c r="C1" s="27"/>
      <c r="D1" s="449" t="s">
        <v>901</v>
      </c>
      <c r="E1" s="449"/>
    </row>
    <row r="2" spans="1:17" ht="39" customHeight="1" x14ac:dyDescent="0.2">
      <c r="A2" s="221"/>
      <c r="B2" s="221"/>
      <c r="C2" s="221"/>
      <c r="D2" s="449"/>
      <c r="E2" s="449"/>
      <c r="F2" s="53"/>
      <c r="G2" s="52"/>
      <c r="H2" s="54"/>
      <c r="I2" s="52"/>
      <c r="J2" s="52"/>
      <c r="K2" s="52"/>
      <c r="L2" s="53"/>
      <c r="M2" s="53"/>
      <c r="N2" s="53"/>
    </row>
    <row r="3" spans="1:17" ht="9.75" customHeight="1" x14ac:dyDescent="0.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56.25" customHeight="1" x14ac:dyDescent="0.2">
      <c r="A4" s="459" t="s">
        <v>523</v>
      </c>
      <c r="B4" s="459"/>
      <c r="C4" s="459"/>
      <c r="D4" s="459"/>
      <c r="E4" s="459"/>
    </row>
    <row r="5" spans="1:17" ht="23.25" customHeight="1" thickBot="1" x14ac:dyDescent="0.25"/>
    <row r="6" spans="1:17" ht="24.95" customHeight="1" thickBot="1" x14ac:dyDescent="0.25">
      <c r="A6" s="434" t="s">
        <v>183</v>
      </c>
      <c r="B6" s="460" t="s">
        <v>192</v>
      </c>
      <c r="C6" s="462" t="s">
        <v>354</v>
      </c>
      <c r="D6" s="453" t="s">
        <v>591</v>
      </c>
      <c r="E6" s="456" t="s">
        <v>3</v>
      </c>
    </row>
    <row r="7" spans="1:17" ht="24.95" customHeight="1" thickBot="1" x14ac:dyDescent="0.25">
      <c r="A7" s="434"/>
      <c r="B7" s="460"/>
      <c r="C7" s="463"/>
      <c r="D7" s="454"/>
      <c r="E7" s="457"/>
    </row>
    <row r="8" spans="1:17" ht="74.25" customHeight="1" thickBot="1" x14ac:dyDescent="0.25">
      <c r="A8" s="436"/>
      <c r="B8" s="461"/>
      <c r="C8" s="464"/>
      <c r="D8" s="455"/>
      <c r="E8" s="458"/>
    </row>
    <row r="9" spans="1:17" ht="13.5" thickBot="1" x14ac:dyDescent="0.25">
      <c r="A9" s="13">
        <v>1</v>
      </c>
      <c r="B9" s="14">
        <v>2</v>
      </c>
      <c r="C9" s="25">
        <v>3</v>
      </c>
      <c r="D9" s="65">
        <v>4</v>
      </c>
      <c r="E9" s="66">
        <v>5</v>
      </c>
    </row>
    <row r="10" spans="1:17" x14ac:dyDescent="0.2">
      <c r="A10" s="11"/>
      <c r="B10" s="12"/>
      <c r="C10" s="10"/>
    </row>
    <row r="11" spans="1:17" ht="26.25" customHeight="1" x14ac:dyDescent="0.2">
      <c r="A11" s="72" t="s">
        <v>194</v>
      </c>
      <c r="B11" s="73" t="s">
        <v>195</v>
      </c>
      <c r="C11" s="74">
        <f>C12+C14</f>
        <v>0</v>
      </c>
      <c r="D11" s="74">
        <f>D12+D14</f>
        <v>-600000</v>
      </c>
      <c r="E11" s="21">
        <f t="shared" ref="E11:E25" si="0">D11+C11</f>
        <v>-600000</v>
      </c>
    </row>
    <row r="12" spans="1:17" ht="25.5" customHeight="1" x14ac:dyDescent="0.2">
      <c r="A12" s="24" t="s">
        <v>193</v>
      </c>
      <c r="B12" s="22" t="s">
        <v>196</v>
      </c>
      <c r="C12" s="20">
        <f>C13</f>
        <v>25000000</v>
      </c>
      <c r="D12" s="20">
        <f>D13</f>
        <v>-25000000</v>
      </c>
      <c r="E12" s="20">
        <f t="shared" si="0"/>
        <v>0</v>
      </c>
    </row>
    <row r="13" spans="1:17" ht="25.5" customHeight="1" x14ac:dyDescent="0.2">
      <c r="A13" s="24" t="s">
        <v>528</v>
      </c>
      <c r="B13" s="22" t="s">
        <v>184</v>
      </c>
      <c r="C13" s="20">
        <v>25000000</v>
      </c>
      <c r="D13" s="20">
        <v>-25000000</v>
      </c>
      <c r="E13" s="20">
        <f t="shared" si="0"/>
        <v>0</v>
      </c>
    </row>
    <row r="14" spans="1:17" ht="27.75" customHeight="1" x14ac:dyDescent="0.2">
      <c r="A14" s="24" t="s">
        <v>197</v>
      </c>
      <c r="B14" s="22" t="s">
        <v>233</v>
      </c>
      <c r="C14" s="20">
        <f>C15</f>
        <v>-25000000</v>
      </c>
      <c r="D14" s="20">
        <f>D15</f>
        <v>24400000</v>
      </c>
      <c r="E14" s="20">
        <f t="shared" si="0"/>
        <v>-600000</v>
      </c>
    </row>
    <row r="15" spans="1:17" ht="27.75" customHeight="1" x14ac:dyDescent="0.2">
      <c r="A15" s="24" t="s">
        <v>529</v>
      </c>
      <c r="B15" s="22" t="s">
        <v>185</v>
      </c>
      <c r="C15" s="20">
        <v>-25000000</v>
      </c>
      <c r="D15" s="20">
        <v>24400000</v>
      </c>
      <c r="E15" s="20">
        <f t="shared" si="0"/>
        <v>-600000</v>
      </c>
    </row>
    <row r="16" spans="1:17" ht="26.25" hidden="1" customHeight="1" x14ac:dyDescent="0.2">
      <c r="A16" s="72" t="s">
        <v>198</v>
      </c>
      <c r="B16" s="73" t="s">
        <v>199</v>
      </c>
      <c r="C16" s="74">
        <f>C17+C19</f>
        <v>0</v>
      </c>
      <c r="D16" s="74">
        <f>D17+D19</f>
        <v>0</v>
      </c>
      <c r="E16" s="21">
        <f t="shared" si="0"/>
        <v>0</v>
      </c>
    </row>
    <row r="17" spans="1:5" ht="39" hidden="1" customHeight="1" x14ac:dyDescent="0.2">
      <c r="A17" s="24" t="s">
        <v>200</v>
      </c>
      <c r="B17" s="22" t="s">
        <v>201</v>
      </c>
      <c r="C17" s="20">
        <f>C18</f>
        <v>0</v>
      </c>
      <c r="D17" s="20">
        <f>D18</f>
        <v>0</v>
      </c>
      <c r="E17" s="20">
        <f t="shared" si="0"/>
        <v>0</v>
      </c>
    </row>
    <row r="18" spans="1:5" ht="39" hidden="1" customHeight="1" x14ac:dyDescent="0.2">
      <c r="A18" s="24" t="s">
        <v>530</v>
      </c>
      <c r="B18" s="22" t="s">
        <v>187</v>
      </c>
      <c r="C18" s="20">
        <v>0</v>
      </c>
      <c r="D18" s="81">
        <v>0</v>
      </c>
      <c r="E18" s="20">
        <f t="shared" si="0"/>
        <v>0</v>
      </c>
    </row>
    <row r="19" spans="1:5" ht="42" hidden="1" customHeight="1" x14ac:dyDescent="0.2">
      <c r="A19" s="24" t="s">
        <v>202</v>
      </c>
      <c r="B19" s="22" t="s">
        <v>203</v>
      </c>
      <c r="C19" s="20">
        <f>C20</f>
        <v>0</v>
      </c>
      <c r="D19" s="81">
        <f>D20</f>
        <v>0</v>
      </c>
      <c r="E19" s="20">
        <f t="shared" si="0"/>
        <v>0</v>
      </c>
    </row>
    <row r="20" spans="1:5" ht="42" hidden="1" customHeight="1" x14ac:dyDescent="0.2">
      <c r="A20" s="24" t="s">
        <v>186</v>
      </c>
      <c r="B20" s="22" t="s">
        <v>188</v>
      </c>
      <c r="C20" s="20">
        <v>0</v>
      </c>
      <c r="D20" s="81">
        <v>0</v>
      </c>
      <c r="E20" s="20">
        <f t="shared" si="0"/>
        <v>0</v>
      </c>
    </row>
    <row r="21" spans="1:5" ht="27" customHeight="1" x14ac:dyDescent="0.2">
      <c r="A21" s="23" t="s">
        <v>204</v>
      </c>
      <c r="B21" s="73" t="s">
        <v>190</v>
      </c>
      <c r="C21" s="21">
        <f>C22+C24</f>
        <v>772604.36</v>
      </c>
      <c r="D21" s="21">
        <f>D22+D24</f>
        <v>-1049808.52</v>
      </c>
      <c r="E21" s="21">
        <f t="shared" si="0"/>
        <v>-277204.16000000003</v>
      </c>
    </row>
    <row r="22" spans="1:5" ht="25.5" customHeight="1" x14ac:dyDescent="0.2">
      <c r="A22" s="24" t="s">
        <v>205</v>
      </c>
      <c r="B22" s="22" t="s">
        <v>208</v>
      </c>
      <c r="C22" s="20">
        <f>C23</f>
        <v>772604.36</v>
      </c>
      <c r="D22" s="20">
        <f>D23</f>
        <v>-1049808.52</v>
      </c>
      <c r="E22" s="20">
        <f t="shared" si="0"/>
        <v>-277204.16000000003</v>
      </c>
    </row>
    <row r="23" spans="1:5" ht="25.5" customHeight="1" x14ac:dyDescent="0.2">
      <c r="A23" s="24" t="s">
        <v>189</v>
      </c>
      <c r="B23" s="22" t="s">
        <v>211</v>
      </c>
      <c r="C23" s="20">
        <v>772604.36</v>
      </c>
      <c r="D23" s="131">
        <v>-1049808.52</v>
      </c>
      <c r="E23" s="20">
        <f>D23+C23</f>
        <v>-277204.16000000003</v>
      </c>
    </row>
    <row r="24" spans="1:5" ht="25.5" customHeight="1" x14ac:dyDescent="0.2">
      <c r="A24" s="24" t="s">
        <v>206</v>
      </c>
      <c r="B24" s="22" t="s">
        <v>209</v>
      </c>
      <c r="C24" s="20">
        <f>C25</f>
        <v>0</v>
      </c>
      <c r="D24" s="20">
        <f>D25</f>
        <v>0</v>
      </c>
      <c r="E24" s="20">
        <f t="shared" si="0"/>
        <v>0</v>
      </c>
    </row>
    <row r="25" spans="1:5" ht="26.25" customHeight="1" x14ac:dyDescent="0.2">
      <c r="A25" s="24" t="s">
        <v>207</v>
      </c>
      <c r="B25" s="22" t="s">
        <v>210</v>
      </c>
      <c r="C25" s="20">
        <v>0</v>
      </c>
      <c r="D25" s="81">
        <v>0</v>
      </c>
      <c r="E25" s="20">
        <f t="shared" si="0"/>
        <v>0</v>
      </c>
    </row>
    <row r="26" spans="1:5" ht="29.25" customHeight="1" x14ac:dyDescent="0.2">
      <c r="A26" s="24"/>
      <c r="B26" s="73" t="s">
        <v>191</v>
      </c>
      <c r="C26" s="21">
        <f>C11+C16+C21</f>
        <v>772604.36</v>
      </c>
      <c r="D26" s="21">
        <f>D11+D16+D21</f>
        <v>-1649808.52</v>
      </c>
      <c r="E26" s="21">
        <f>D26+C26</f>
        <v>-877204.16</v>
      </c>
    </row>
    <row r="27" spans="1:5" x14ac:dyDescent="0.2">
      <c r="C27" s="5"/>
    </row>
    <row r="28" spans="1:5" x14ac:dyDescent="0.2">
      <c r="C28" s="5"/>
    </row>
    <row r="29" spans="1:5" x14ac:dyDescent="0.2">
      <c r="C29" s="5"/>
    </row>
    <row r="30" spans="1:5" x14ac:dyDescent="0.2">
      <c r="C30" s="5"/>
    </row>
    <row r="31" spans="1:5" x14ac:dyDescent="0.2">
      <c r="C31" s="5"/>
    </row>
    <row r="32" spans="1:5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6"/>
    </row>
  </sheetData>
  <mergeCells count="7">
    <mergeCell ref="D1:E2"/>
    <mergeCell ref="D6:D8"/>
    <mergeCell ref="E6:E8"/>
    <mergeCell ref="A4:E4"/>
    <mergeCell ref="A6:A8"/>
    <mergeCell ref="B6:B8"/>
    <mergeCell ref="C6:C8"/>
  </mergeCells>
  <phoneticPr fontId="5" type="noConversion"/>
  <pageMargins left="0.55000000000000004" right="0.16" top="0.56000000000000005" bottom="0.72" header="0.32" footer="0.5"/>
  <pageSetup paperSize="9" scale="78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Доходы</vt:lpstr>
      <vt:lpstr>администраторы доходов</vt:lpstr>
      <vt:lpstr>расх коротко</vt:lpstr>
      <vt:lpstr>Расходы</vt:lpstr>
      <vt:lpstr>распр расх по программам </vt:lpstr>
      <vt:lpstr>перечень программ</vt:lpstr>
      <vt:lpstr>межб.</vt:lpstr>
      <vt:lpstr>межб нам</vt:lpstr>
      <vt:lpstr>Дефицит </vt:lpstr>
      <vt:lpstr>Мун.заим </vt:lpstr>
      <vt:lpstr>'Дефицит 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</cp:lastModifiedBy>
  <cp:lastPrinted>2016-02-05T15:58:54Z</cp:lastPrinted>
  <dcterms:created xsi:type="dcterms:W3CDTF">2005-12-02T13:56:17Z</dcterms:created>
  <dcterms:modified xsi:type="dcterms:W3CDTF">2016-02-05T17:21:05Z</dcterms:modified>
</cp:coreProperties>
</file>