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6" windowWidth="19416" windowHeight="8904" firstSheet="1" activeTab="4"/>
  </bookViews>
  <sheets>
    <sheet name="Доходы" sheetId="2" r:id="rId1"/>
    <sheet name="Расходы_ведомств структура" sheetId="3" r:id="rId2"/>
    <sheet name="расходы_разделы подразделы" sheetId="5" r:id="rId3"/>
    <sheet name="целевые программы" sheetId="6" r:id="rId4"/>
    <sheet name="Источники" sheetId="4" r:id="rId5"/>
  </sheets>
  <calcPr calcId="125725"/>
</workbook>
</file>

<file path=xl/calcChain.xml><?xml version="1.0" encoding="utf-8"?>
<calcChain xmlns="http://schemas.openxmlformats.org/spreadsheetml/2006/main">
  <c r="E12" i="4"/>
  <c r="E14"/>
  <c r="D12"/>
  <c r="C12"/>
  <c r="D14"/>
  <c r="C14"/>
  <c r="E17"/>
  <c r="E16" l="1"/>
  <c r="E15"/>
  <c r="F39" i="6"/>
  <c r="F38"/>
  <c r="F37"/>
  <c r="F36"/>
  <c r="F35"/>
  <c r="F34"/>
  <c r="F33"/>
  <c r="F32"/>
  <c r="F31"/>
  <c r="F30"/>
  <c r="F29"/>
  <c r="F28"/>
  <c r="E28"/>
  <c r="D28"/>
  <c r="E38"/>
  <c r="E37" s="1"/>
  <c r="E36" s="1"/>
  <c r="D38"/>
  <c r="D37"/>
  <c r="D36" s="1"/>
  <c r="E39"/>
  <c r="D39"/>
  <c r="E158"/>
  <c r="E157" s="1"/>
  <c r="E156" s="1"/>
  <c r="D158"/>
  <c r="D157" s="1"/>
  <c r="E60"/>
  <c r="E59" s="1"/>
  <c r="D60"/>
  <c r="D59" s="1"/>
  <c r="D225"/>
  <c r="D224" s="1"/>
  <c r="D27"/>
  <c r="E200"/>
  <c r="D200"/>
  <c r="E116"/>
  <c r="E115" s="1"/>
  <c r="E114" s="1"/>
  <c r="D116"/>
  <c r="E70"/>
  <c r="E69" s="1"/>
  <c r="D70"/>
  <c r="E68"/>
  <c r="E67" s="1"/>
  <c r="D68"/>
  <c r="D67" s="1"/>
  <c r="E225"/>
  <c r="E224" s="1"/>
  <c r="E223" s="1"/>
  <c r="E141"/>
  <c r="E140" s="1"/>
  <c r="E139" s="1"/>
  <c r="D141"/>
  <c r="D140" s="1"/>
  <c r="D139" s="1"/>
  <c r="E138"/>
  <c r="E137" s="1"/>
  <c r="E136" s="1"/>
  <c r="D138"/>
  <c r="E16"/>
  <c r="E15" s="1"/>
  <c r="D16"/>
  <c r="D15" s="1"/>
  <c r="D16" i="5"/>
  <c r="C16"/>
  <c r="E18"/>
  <c r="D18"/>
  <c r="C18"/>
  <c r="C39"/>
  <c r="E40"/>
  <c r="D40"/>
  <c r="D39" s="1"/>
  <c r="C40"/>
  <c r="G156" i="3"/>
  <c r="F156"/>
  <c r="G179"/>
  <c r="G178" s="1"/>
  <c r="G177" s="1"/>
  <c r="G176" s="1"/>
  <c r="F179"/>
  <c r="F178" s="1"/>
  <c r="H180"/>
  <c r="G171"/>
  <c r="F171"/>
  <c r="G314"/>
  <c r="G313" s="1"/>
  <c r="G312" s="1"/>
  <c r="G311" s="1"/>
  <c r="G310" s="1"/>
  <c r="G315"/>
  <c r="F315"/>
  <c r="H315" s="1"/>
  <c r="H316"/>
  <c r="H262"/>
  <c r="H259"/>
  <c r="H257"/>
  <c r="G210"/>
  <c r="G209" s="1"/>
  <c r="F210"/>
  <c r="F209" s="1"/>
  <c r="H211"/>
  <c r="H203"/>
  <c r="H189"/>
  <c r="D156" i="6" l="1"/>
  <c r="F156" s="1"/>
  <c r="F157"/>
  <c r="F59"/>
  <c r="F158"/>
  <c r="F60"/>
  <c r="F116"/>
  <c r="D115"/>
  <c r="F70"/>
  <c r="F68"/>
  <c r="F67"/>
  <c r="E66"/>
  <c r="D69"/>
  <c r="F69" s="1"/>
  <c r="D223"/>
  <c r="F223" s="1"/>
  <c r="F224"/>
  <c r="F225"/>
  <c r="F138"/>
  <c r="E135"/>
  <c r="E134" s="1"/>
  <c r="F139"/>
  <c r="F141"/>
  <c r="D137"/>
  <c r="F140"/>
  <c r="F15"/>
  <c r="E39" i="5"/>
  <c r="H178" i="3"/>
  <c r="F177"/>
  <c r="F176" s="1"/>
  <c r="H176" s="1"/>
  <c r="F314"/>
  <c r="H179"/>
  <c r="H177"/>
  <c r="H210"/>
  <c r="H209"/>
  <c r="D114" i="6" l="1"/>
  <c r="F115"/>
  <c r="D66"/>
  <c r="F66" s="1"/>
  <c r="F137"/>
  <c r="D136"/>
  <c r="F313" i="3"/>
  <c r="H314"/>
  <c r="G185"/>
  <c r="G184" s="1"/>
  <c r="F185"/>
  <c r="H186"/>
  <c r="H172"/>
  <c r="H170"/>
  <c r="G164"/>
  <c r="G163" s="1"/>
  <c r="G162" s="1"/>
  <c r="F164"/>
  <c r="F163" s="1"/>
  <c r="H165"/>
  <c r="G169"/>
  <c r="F169"/>
  <c r="H131"/>
  <c r="G130"/>
  <c r="G129" s="1"/>
  <c r="F130"/>
  <c r="F114" i="6" l="1"/>
  <c r="D135"/>
  <c r="D134" s="1"/>
  <c r="F136"/>
  <c r="F312" i="3"/>
  <c r="H313"/>
  <c r="H185"/>
  <c r="H164"/>
  <c r="F184"/>
  <c r="H184" s="1"/>
  <c r="H169"/>
  <c r="H163"/>
  <c r="F162"/>
  <c r="H162" s="1"/>
  <c r="H130"/>
  <c r="F129"/>
  <c r="H129" s="1"/>
  <c r="F135" i="6" l="1"/>
  <c r="F134"/>
  <c r="F311" i="3"/>
  <c r="H312"/>
  <c r="H119"/>
  <c r="G118"/>
  <c r="F118"/>
  <c r="G120"/>
  <c r="F120"/>
  <c r="H121"/>
  <c r="H108"/>
  <c r="H106"/>
  <c r="G107"/>
  <c r="F107"/>
  <c r="H41"/>
  <c r="G40"/>
  <c r="G39" s="1"/>
  <c r="G38" s="1"/>
  <c r="G37" s="1"/>
  <c r="F40"/>
  <c r="E23" i="2"/>
  <c r="E210" i="6"/>
  <c r="E209" s="1"/>
  <c r="E208" s="1"/>
  <c r="E207" s="1"/>
  <c r="E206" s="1"/>
  <c r="E205"/>
  <c r="E204" s="1"/>
  <c r="E203" s="1"/>
  <c r="E202" s="1"/>
  <c r="E201" s="1"/>
  <c r="D205"/>
  <c r="D204" s="1"/>
  <c r="D203" s="1"/>
  <c r="D202" s="1"/>
  <c r="D201" s="1"/>
  <c r="E199"/>
  <c r="E198" s="1"/>
  <c r="E197"/>
  <c r="E196" s="1"/>
  <c r="E195" s="1"/>
  <c r="D197"/>
  <c r="D196" s="1"/>
  <c r="D195" s="1"/>
  <c r="E192"/>
  <c r="E191" s="1"/>
  <c r="E190" s="1"/>
  <c r="E189"/>
  <c r="E188" s="1"/>
  <c r="D189"/>
  <c r="E187"/>
  <c r="E186" s="1"/>
  <c r="E182"/>
  <c r="D182"/>
  <c r="D181" s="1"/>
  <c r="D180" s="1"/>
  <c r="D179" s="1"/>
  <c r="E178"/>
  <c r="E177" s="1"/>
  <c r="E176" s="1"/>
  <c r="D178"/>
  <c r="E175"/>
  <c r="E174" s="1"/>
  <c r="E173" s="1"/>
  <c r="D175"/>
  <c r="D174" s="1"/>
  <c r="D173" s="1"/>
  <c r="E171"/>
  <c r="D171"/>
  <c r="D170" s="1"/>
  <c r="E169"/>
  <c r="E168" s="1"/>
  <c r="D169"/>
  <c r="D168" s="1"/>
  <c r="E164"/>
  <c r="E163" s="1"/>
  <c r="E162" s="1"/>
  <c r="D164"/>
  <c r="D163" s="1"/>
  <c r="D162" s="1"/>
  <c r="E161"/>
  <c r="E160" s="1"/>
  <c r="E159" s="1"/>
  <c r="D161"/>
  <c r="D160" s="1"/>
  <c r="D159" s="1"/>
  <c r="E155"/>
  <c r="E154" s="1"/>
  <c r="E153" s="1"/>
  <c r="D155"/>
  <c r="D154" s="1"/>
  <c r="D153" s="1"/>
  <c r="E150"/>
  <c r="E149" s="1"/>
  <c r="D150"/>
  <c r="D149" s="1"/>
  <c r="E148"/>
  <c r="E147" s="1"/>
  <c r="E146"/>
  <c r="E145" s="1"/>
  <c r="E133"/>
  <c r="E132" s="1"/>
  <c r="E131" s="1"/>
  <c r="D133"/>
  <c r="E130"/>
  <c r="E129" s="1"/>
  <c r="E128" s="1"/>
  <c r="D130"/>
  <c r="D129" s="1"/>
  <c r="D128" s="1"/>
  <c r="E127"/>
  <c r="E126" s="1"/>
  <c r="E125" s="1"/>
  <c r="D127"/>
  <c r="D126" s="1"/>
  <c r="D125" s="1"/>
  <c r="E124"/>
  <c r="E123" s="1"/>
  <c r="E122" s="1"/>
  <c r="E121"/>
  <c r="E120" s="1"/>
  <c r="D121"/>
  <c r="D120" s="1"/>
  <c r="E119"/>
  <c r="E118" s="1"/>
  <c r="D119"/>
  <c r="D118" s="1"/>
  <c r="E111"/>
  <c r="D111"/>
  <c r="D110" s="1"/>
  <c r="D109" s="1"/>
  <c r="E108"/>
  <c r="D108"/>
  <c r="D107" s="1"/>
  <c r="E106"/>
  <c r="E105" s="1"/>
  <c r="D106"/>
  <c r="E103"/>
  <c r="E102" s="1"/>
  <c r="D103"/>
  <c r="D102" s="1"/>
  <c r="E101"/>
  <c r="E100" s="1"/>
  <c r="D101"/>
  <c r="D100" s="1"/>
  <c r="E99"/>
  <c r="D99"/>
  <c r="D98" s="1"/>
  <c r="E94"/>
  <c r="E93" s="1"/>
  <c r="E92" s="1"/>
  <c r="D94"/>
  <c r="D93" s="1"/>
  <c r="D92" s="1"/>
  <c r="E91"/>
  <c r="E90" s="1"/>
  <c r="E89" s="1"/>
  <c r="D91"/>
  <c r="D90" s="1"/>
  <c r="D89" s="1"/>
  <c r="E86"/>
  <c r="E85" s="1"/>
  <c r="E84" s="1"/>
  <c r="D86"/>
  <c r="D85" s="1"/>
  <c r="D84" s="1"/>
  <c r="E83"/>
  <c r="E82" s="1"/>
  <c r="E81" s="1"/>
  <c r="D83"/>
  <c r="D82" s="1"/>
  <c r="D81" s="1"/>
  <c r="E80"/>
  <c r="D80"/>
  <c r="D79" s="1"/>
  <c r="E78"/>
  <c r="E77" s="1"/>
  <c r="D78"/>
  <c r="D77" s="1"/>
  <c r="E76"/>
  <c r="E75" s="1"/>
  <c r="E65"/>
  <c r="E64" s="1"/>
  <c r="D65"/>
  <c r="E63"/>
  <c r="E62" s="1"/>
  <c r="D63"/>
  <c r="E58"/>
  <c r="E57" s="1"/>
  <c r="E56" s="1"/>
  <c r="D58"/>
  <c r="E55"/>
  <c r="E54" s="1"/>
  <c r="E53" s="1"/>
  <c r="D55"/>
  <c r="E52"/>
  <c r="E51" s="1"/>
  <c r="E50" s="1"/>
  <c r="D52"/>
  <c r="E47"/>
  <c r="E44"/>
  <c r="E43" s="1"/>
  <c r="E42" s="1"/>
  <c r="E35"/>
  <c r="E34" s="1"/>
  <c r="E33" s="1"/>
  <c r="D35"/>
  <c r="D34" s="1"/>
  <c r="D33" s="1"/>
  <c r="E32"/>
  <c r="D32"/>
  <c r="D31" s="1"/>
  <c r="D30" s="1"/>
  <c r="E19"/>
  <c r="E18" s="1"/>
  <c r="E17" s="1"/>
  <c r="D19"/>
  <c r="E22"/>
  <c r="E21" s="1"/>
  <c r="E20" s="1"/>
  <c r="D22"/>
  <c r="D21" s="1"/>
  <c r="D20" s="1"/>
  <c r="E12"/>
  <c r="E11" s="1"/>
  <c r="D12"/>
  <c r="E14"/>
  <c r="E13" s="1"/>
  <c r="D14"/>
  <c r="D13" s="1"/>
  <c r="E251"/>
  <c r="E250" s="1"/>
  <c r="D251"/>
  <c r="D250" s="1"/>
  <c r="E249"/>
  <c r="E248" s="1"/>
  <c r="E244"/>
  <c r="E243" s="1"/>
  <c r="E242" s="1"/>
  <c r="E241" s="1"/>
  <c r="D244"/>
  <c r="D243" s="1"/>
  <c r="D242" s="1"/>
  <c r="D241" s="1"/>
  <c r="E240"/>
  <c r="E239" s="1"/>
  <c r="E238" s="1"/>
  <c r="E237" s="1"/>
  <c r="D240"/>
  <c r="D239" s="1"/>
  <c r="D238" s="1"/>
  <c r="D237" s="1"/>
  <c r="E236"/>
  <c r="E235" s="1"/>
  <c r="E234" s="1"/>
  <c r="D236"/>
  <c r="E233"/>
  <c r="E232" s="1"/>
  <c r="E231" s="1"/>
  <c r="D233"/>
  <c r="E230"/>
  <c r="E229" s="1"/>
  <c r="D230"/>
  <c r="E228"/>
  <c r="E227" s="1"/>
  <c r="D228"/>
  <c r="E222"/>
  <c r="E221" s="1"/>
  <c r="E220" s="1"/>
  <c r="D222"/>
  <c r="E219"/>
  <c r="E218" s="1"/>
  <c r="D219"/>
  <c r="E217"/>
  <c r="E216" s="1"/>
  <c r="D217"/>
  <c r="E215"/>
  <c r="E214" s="1"/>
  <c r="D215"/>
  <c r="G256" i="3"/>
  <c r="F256"/>
  <c r="E152" i="6" l="1"/>
  <c r="D152"/>
  <c r="E172"/>
  <c r="D54"/>
  <c r="F55"/>
  <c r="D62"/>
  <c r="F62" s="1"/>
  <c r="F63"/>
  <c r="D51"/>
  <c r="F52"/>
  <c r="D57"/>
  <c r="D56" s="1"/>
  <c r="F58"/>
  <c r="D64"/>
  <c r="F64" s="1"/>
  <c r="F65"/>
  <c r="D214"/>
  <c r="F214" s="1"/>
  <c r="F215"/>
  <c r="D227"/>
  <c r="F227" s="1"/>
  <c r="F228"/>
  <c r="D216"/>
  <c r="F216" s="1"/>
  <c r="F217"/>
  <c r="D229"/>
  <c r="F229" s="1"/>
  <c r="F230"/>
  <c r="D235"/>
  <c r="F236"/>
  <c r="D218"/>
  <c r="F218" s="1"/>
  <c r="F219"/>
  <c r="D232"/>
  <c r="F233"/>
  <c r="D221"/>
  <c r="F222"/>
  <c r="D199"/>
  <c r="F200"/>
  <c r="D188"/>
  <c r="F188" s="1"/>
  <c r="F189"/>
  <c r="D151"/>
  <c r="D132"/>
  <c r="F133"/>
  <c r="F310" i="3"/>
  <c r="H310" s="1"/>
  <c r="H311"/>
  <c r="H256"/>
  <c r="H120"/>
  <c r="F117"/>
  <c r="H117" s="1"/>
  <c r="G117"/>
  <c r="G116" s="1"/>
  <c r="G115" s="1"/>
  <c r="G114" s="1"/>
  <c r="H118"/>
  <c r="H40"/>
  <c r="H107"/>
  <c r="F39"/>
  <c r="F83" i="6"/>
  <c r="F82" s="1"/>
  <c r="F81" s="1"/>
  <c r="F99"/>
  <c r="F98" s="1"/>
  <c r="E61"/>
  <c r="E194"/>
  <c r="E193" s="1"/>
  <c r="E185"/>
  <c r="E10"/>
  <c r="F16"/>
  <c r="F106"/>
  <c r="F105" s="1"/>
  <c r="E117"/>
  <c r="E113" s="1"/>
  <c r="F171"/>
  <c r="F170" s="1"/>
  <c r="F182"/>
  <c r="F181" s="1"/>
  <c r="F180" s="1"/>
  <c r="F179" s="1"/>
  <c r="E213"/>
  <c r="E226"/>
  <c r="F130"/>
  <c r="F129" s="1"/>
  <c r="F128" s="1"/>
  <c r="D105"/>
  <c r="D104" s="1"/>
  <c r="D117"/>
  <c r="E170"/>
  <c r="E167" s="1"/>
  <c r="E166" s="1"/>
  <c r="D88"/>
  <c r="D87" s="1"/>
  <c r="E247"/>
  <c r="E246" s="1"/>
  <c r="E245" s="1"/>
  <c r="F164"/>
  <c r="F163" s="1"/>
  <c r="F162" s="1"/>
  <c r="D29"/>
  <c r="F80"/>
  <c r="F79" s="1"/>
  <c r="D97"/>
  <c r="F108"/>
  <c r="F107" s="1"/>
  <c r="E107"/>
  <c r="E104" s="1"/>
  <c r="D167"/>
  <c r="D166" s="1"/>
  <c r="F205"/>
  <c r="F204" s="1"/>
  <c r="F203" s="1"/>
  <c r="F202" s="1"/>
  <c r="F201" s="1"/>
  <c r="F197"/>
  <c r="F196" s="1"/>
  <c r="F195" s="1"/>
  <c r="E144"/>
  <c r="E143" s="1"/>
  <c r="E142" s="1"/>
  <c r="E88"/>
  <c r="E87" s="1"/>
  <c r="E31"/>
  <c r="E30" s="1"/>
  <c r="E29" s="1"/>
  <c r="F19"/>
  <c r="F18" s="1"/>
  <c r="F17" s="1"/>
  <c r="D18"/>
  <c r="D17" s="1"/>
  <c r="F169"/>
  <c r="F168" s="1"/>
  <c r="E46"/>
  <c r="E45" s="1"/>
  <c r="E41" s="1"/>
  <c r="E40" s="1"/>
  <c r="E79"/>
  <c r="E74" s="1"/>
  <c r="E73" s="1"/>
  <c r="E72" s="1"/>
  <c r="E181"/>
  <c r="E180" s="1"/>
  <c r="E179" s="1"/>
  <c r="E98"/>
  <c r="E97" s="1"/>
  <c r="F111"/>
  <c r="F110" s="1"/>
  <c r="F109" s="1"/>
  <c r="E110"/>
  <c r="E109" s="1"/>
  <c r="F178"/>
  <c r="F177" s="1"/>
  <c r="F176" s="1"/>
  <c r="D177"/>
  <c r="D176" s="1"/>
  <c r="D172" s="1"/>
  <c r="F175"/>
  <c r="F174" s="1"/>
  <c r="F173" s="1"/>
  <c r="F161"/>
  <c r="F160" s="1"/>
  <c r="F159" s="1"/>
  <c r="F155"/>
  <c r="F154" s="1"/>
  <c r="F153" s="1"/>
  <c r="F150"/>
  <c r="F149" s="1"/>
  <c r="F127"/>
  <c r="F126" s="1"/>
  <c r="F125" s="1"/>
  <c r="F121"/>
  <c r="F120" s="1"/>
  <c r="F119"/>
  <c r="F118" s="1"/>
  <c r="F103"/>
  <c r="F102" s="1"/>
  <c r="F101"/>
  <c r="F100" s="1"/>
  <c r="F94"/>
  <c r="F93" s="1"/>
  <c r="F92" s="1"/>
  <c r="F91"/>
  <c r="F90" s="1"/>
  <c r="F89" s="1"/>
  <c r="F86"/>
  <c r="F85" s="1"/>
  <c r="F84" s="1"/>
  <c r="F78"/>
  <c r="F77" s="1"/>
  <c r="F22"/>
  <c r="F21" s="1"/>
  <c r="F20" s="1"/>
  <c r="F12"/>
  <c r="F11" s="1"/>
  <c r="D11"/>
  <c r="F244"/>
  <c r="F243" s="1"/>
  <c r="F242" s="1"/>
  <c r="F241" s="1"/>
  <c r="F251"/>
  <c r="F250" s="1"/>
  <c r="F240"/>
  <c r="F239" s="1"/>
  <c r="F238" s="1"/>
  <c r="F237" s="1"/>
  <c r="F14"/>
  <c r="F13" s="1"/>
  <c r="G168" i="3"/>
  <c r="H302"/>
  <c r="H301" s="1"/>
  <c r="H291"/>
  <c r="H290" s="1"/>
  <c r="H289" s="1"/>
  <c r="H288"/>
  <c r="H287" s="1"/>
  <c r="H286"/>
  <c r="H285" s="1"/>
  <c r="H283"/>
  <c r="H282" s="1"/>
  <c r="H281"/>
  <c r="H280" s="1"/>
  <c r="H279"/>
  <c r="H278" s="1"/>
  <c r="H267"/>
  <c r="H266" s="1"/>
  <c r="H265" s="1"/>
  <c r="H264" s="1"/>
  <c r="H263" s="1"/>
  <c r="H272"/>
  <c r="H271" s="1"/>
  <c r="H270" s="1"/>
  <c r="H269" s="1"/>
  <c r="H268" s="1"/>
  <c r="H251"/>
  <c r="H250" s="1"/>
  <c r="H244"/>
  <c r="H243" s="1"/>
  <c r="H242" s="1"/>
  <c r="H241"/>
  <c r="H240" s="1"/>
  <c r="H239" s="1"/>
  <c r="H236"/>
  <c r="H235" s="1"/>
  <c r="H234" s="1"/>
  <c r="H233"/>
  <c r="H232" s="1"/>
  <c r="H231" s="1"/>
  <c r="H230"/>
  <c r="H229" s="1"/>
  <c r="H228"/>
  <c r="H227" s="1"/>
  <c r="H208"/>
  <c r="H207" s="1"/>
  <c r="H206" s="1"/>
  <c r="H205" s="1"/>
  <c r="H204" s="1"/>
  <c r="H200"/>
  <c r="H199" s="1"/>
  <c r="H198" s="1"/>
  <c r="H197"/>
  <c r="H196" s="1"/>
  <c r="H195" s="1"/>
  <c r="H191"/>
  <c r="H190" s="1"/>
  <c r="H161"/>
  <c r="H160" s="1"/>
  <c r="H159" s="1"/>
  <c r="H158" s="1"/>
  <c r="H155"/>
  <c r="H154" s="1"/>
  <c r="H153" s="1"/>
  <c r="H152" s="1"/>
  <c r="H151" s="1"/>
  <c r="H150"/>
  <c r="H149" s="1"/>
  <c r="H148" s="1"/>
  <c r="H147" s="1"/>
  <c r="H146" s="1"/>
  <c r="H143"/>
  <c r="H142" s="1"/>
  <c r="H141" s="1"/>
  <c r="H140" s="1"/>
  <c r="H139" s="1"/>
  <c r="H138" s="1"/>
  <c r="H137"/>
  <c r="H136" s="1"/>
  <c r="H135" s="1"/>
  <c r="H134"/>
  <c r="H133" s="1"/>
  <c r="H132" s="1"/>
  <c r="H128"/>
  <c r="H127" s="1"/>
  <c r="H126" s="1"/>
  <c r="H113"/>
  <c r="H112" s="1"/>
  <c r="H111"/>
  <c r="H110" s="1"/>
  <c r="H103"/>
  <c r="H102" s="1"/>
  <c r="H101" s="1"/>
  <c r="H96"/>
  <c r="H95" s="1"/>
  <c r="H87"/>
  <c r="H86" s="1"/>
  <c r="H85" s="1"/>
  <c r="H84"/>
  <c r="H83" s="1"/>
  <c r="H82" s="1"/>
  <c r="H81"/>
  <c r="H80" s="1"/>
  <c r="H79"/>
  <c r="H78" s="1"/>
  <c r="H74"/>
  <c r="H73" s="1"/>
  <c r="H72" s="1"/>
  <c r="H71" s="1"/>
  <c r="H70" s="1"/>
  <c r="H69"/>
  <c r="H68" s="1"/>
  <c r="H67" s="1"/>
  <c r="H66" s="1"/>
  <c r="H65" s="1"/>
  <c r="H64"/>
  <c r="H63" s="1"/>
  <c r="H62" s="1"/>
  <c r="H61" s="1"/>
  <c r="H60"/>
  <c r="H59" s="1"/>
  <c r="H58" s="1"/>
  <c r="H57" s="1"/>
  <c r="H56"/>
  <c r="H55" s="1"/>
  <c r="H54"/>
  <c r="H53" s="1"/>
  <c r="H35"/>
  <c r="H33" s="1"/>
  <c r="H29"/>
  <c r="H28" s="1"/>
  <c r="H27" s="1"/>
  <c r="H26" s="1"/>
  <c r="H25"/>
  <c r="H24" s="1"/>
  <c r="H23"/>
  <c r="H22" s="1"/>
  <c r="H15"/>
  <c r="H14" s="1"/>
  <c r="H13" s="1"/>
  <c r="H12" s="1"/>
  <c r="H11" s="1"/>
  <c r="G301"/>
  <c r="G299"/>
  <c r="G290"/>
  <c r="G289" s="1"/>
  <c r="G287"/>
  <c r="G285"/>
  <c r="G282"/>
  <c r="G280"/>
  <c r="G278"/>
  <c r="G266"/>
  <c r="G265" s="1"/>
  <c r="G264" s="1"/>
  <c r="G263" s="1"/>
  <c r="E27" i="6" s="1"/>
  <c r="E26" s="1"/>
  <c r="E25" s="1"/>
  <c r="E24" s="1"/>
  <c r="E23" s="1"/>
  <c r="G271" i="3"/>
  <c r="G270" s="1"/>
  <c r="G269" s="1"/>
  <c r="G268" s="1"/>
  <c r="G250"/>
  <c r="G261"/>
  <c r="G260" s="1"/>
  <c r="G258"/>
  <c r="G255" s="1"/>
  <c r="G243"/>
  <c r="G242" s="1"/>
  <c r="G240"/>
  <c r="G239" s="1"/>
  <c r="G235"/>
  <c r="G234" s="1"/>
  <c r="G232"/>
  <c r="G231" s="1"/>
  <c r="G229"/>
  <c r="G227"/>
  <c r="G225"/>
  <c r="G217"/>
  <c r="G216" s="1"/>
  <c r="G215" s="1"/>
  <c r="G214" s="1"/>
  <c r="G213" s="1"/>
  <c r="G207"/>
  <c r="G206" s="1"/>
  <c r="G202"/>
  <c r="G199"/>
  <c r="G198" s="1"/>
  <c r="G196"/>
  <c r="G195" s="1"/>
  <c r="G193"/>
  <c r="G192" s="1"/>
  <c r="G190"/>
  <c r="G188"/>
  <c r="G174"/>
  <c r="G173" s="1"/>
  <c r="G160"/>
  <c r="G159" s="1"/>
  <c r="G158" s="1"/>
  <c r="G157" s="1"/>
  <c r="G154"/>
  <c r="G153" s="1"/>
  <c r="G152" s="1"/>
  <c r="G151" s="1"/>
  <c r="G149"/>
  <c r="G148" s="1"/>
  <c r="G147" s="1"/>
  <c r="G146" s="1"/>
  <c r="G142"/>
  <c r="G141" s="1"/>
  <c r="G140" s="1"/>
  <c r="G139" s="1"/>
  <c r="G138" s="1"/>
  <c r="D21" i="5" s="1"/>
  <c r="G136" i="3"/>
  <c r="G135" s="1"/>
  <c r="G133"/>
  <c r="G132" s="1"/>
  <c r="G127"/>
  <c r="G126" s="1"/>
  <c r="G112"/>
  <c r="G110"/>
  <c r="G105"/>
  <c r="G102"/>
  <c r="G101" s="1"/>
  <c r="G95"/>
  <c r="G93"/>
  <c r="G86"/>
  <c r="G85" s="1"/>
  <c r="G83"/>
  <c r="G82" s="1"/>
  <c r="G80"/>
  <c r="G78"/>
  <c r="G73"/>
  <c r="G72" s="1"/>
  <c r="G71" s="1"/>
  <c r="G70" s="1"/>
  <c r="G68"/>
  <c r="G67" s="1"/>
  <c r="G66" s="1"/>
  <c r="G65" s="1"/>
  <c r="G63"/>
  <c r="G62" s="1"/>
  <c r="G61" s="1"/>
  <c r="G59"/>
  <c r="G58" s="1"/>
  <c r="G57" s="1"/>
  <c r="G55"/>
  <c r="G53"/>
  <c r="G48"/>
  <c r="G47" s="1"/>
  <c r="G45"/>
  <c r="G44" s="1"/>
  <c r="G34"/>
  <c r="G33"/>
  <c r="G32" s="1"/>
  <c r="G28"/>
  <c r="G27" s="1"/>
  <c r="G26" s="1"/>
  <c r="G24"/>
  <c r="G22"/>
  <c r="G20"/>
  <c r="G19" s="1"/>
  <c r="G18" s="1"/>
  <c r="G17" s="1"/>
  <c r="G14"/>
  <c r="G13" s="1"/>
  <c r="G12" s="1"/>
  <c r="G11" s="1"/>
  <c r="D10" i="5" s="1"/>
  <c r="F308" i="3"/>
  <c r="F307" s="1"/>
  <c r="F306" s="1"/>
  <c r="F305" s="1"/>
  <c r="F304" s="1"/>
  <c r="F301"/>
  <c r="F290"/>
  <c r="F289" s="1"/>
  <c r="F287"/>
  <c r="F285"/>
  <c r="F282"/>
  <c r="F280"/>
  <c r="F278"/>
  <c r="F266"/>
  <c r="F265" s="1"/>
  <c r="F264" s="1"/>
  <c r="F263" s="1"/>
  <c r="D26" i="6" s="1"/>
  <c r="D25" s="1"/>
  <c r="D24" s="1"/>
  <c r="D23" s="1"/>
  <c r="F271" i="3"/>
  <c r="F270" s="1"/>
  <c r="F269" s="1"/>
  <c r="F268" s="1"/>
  <c r="F250"/>
  <c r="F261"/>
  <c r="F258"/>
  <c r="F255" s="1"/>
  <c r="F243"/>
  <c r="F242" s="1"/>
  <c r="F240"/>
  <c r="F239" s="1"/>
  <c r="F235"/>
  <c r="F234" s="1"/>
  <c r="F232"/>
  <c r="F231" s="1"/>
  <c r="F229"/>
  <c r="F227"/>
  <c r="F226"/>
  <c r="F218"/>
  <c r="F207"/>
  <c r="F206" s="1"/>
  <c r="F202"/>
  <c r="F201" s="1"/>
  <c r="F199"/>
  <c r="F198" s="1"/>
  <c r="F196"/>
  <c r="F195" s="1"/>
  <c r="F190"/>
  <c r="F188"/>
  <c r="F160"/>
  <c r="F159" s="1"/>
  <c r="F158" s="1"/>
  <c r="F157" s="1"/>
  <c r="F154"/>
  <c r="F153" s="1"/>
  <c r="F152" s="1"/>
  <c r="F151" s="1"/>
  <c r="F149"/>
  <c r="F148" s="1"/>
  <c r="F147" s="1"/>
  <c r="F146" s="1"/>
  <c r="F142"/>
  <c r="F141" s="1"/>
  <c r="F140" s="1"/>
  <c r="F139" s="1"/>
  <c r="F138" s="1"/>
  <c r="C21" i="5" s="1"/>
  <c r="F136" i="3"/>
  <c r="F135" s="1"/>
  <c r="F133"/>
  <c r="F132" s="1"/>
  <c r="F127"/>
  <c r="F126" s="1"/>
  <c r="F112"/>
  <c r="F110"/>
  <c r="F105"/>
  <c r="F104" s="1"/>
  <c r="F102"/>
  <c r="F101" s="1"/>
  <c r="F95"/>
  <c r="F86"/>
  <c r="F85" s="1"/>
  <c r="F83"/>
  <c r="F82" s="1"/>
  <c r="F80"/>
  <c r="F78"/>
  <c r="F73"/>
  <c r="F72" s="1"/>
  <c r="F71" s="1"/>
  <c r="F70" s="1"/>
  <c r="F68"/>
  <c r="F67" s="1"/>
  <c r="F66" s="1"/>
  <c r="F65" s="1"/>
  <c r="F63"/>
  <c r="F62" s="1"/>
  <c r="F61" s="1"/>
  <c r="F59"/>
  <c r="F58" s="1"/>
  <c r="F57" s="1"/>
  <c r="F55"/>
  <c r="F53"/>
  <c r="F34"/>
  <c r="F33"/>
  <c r="F31" s="1"/>
  <c r="F30" s="1"/>
  <c r="C12" i="5" s="1"/>
  <c r="F28" i="3"/>
  <c r="F27" s="1"/>
  <c r="F26" s="1"/>
  <c r="F24"/>
  <c r="F22"/>
  <c r="F20"/>
  <c r="F19" s="1"/>
  <c r="F18" s="1"/>
  <c r="F17" s="1"/>
  <c r="F14"/>
  <c r="F13" s="1"/>
  <c r="F12" s="1"/>
  <c r="F11" s="1"/>
  <c r="C10" i="5" s="1"/>
  <c r="F172" i="6" l="1"/>
  <c r="F56"/>
  <c r="F57"/>
  <c r="D50"/>
  <c r="F51"/>
  <c r="D53"/>
  <c r="F53" s="1"/>
  <c r="F54"/>
  <c r="E49"/>
  <c r="E48" s="1"/>
  <c r="D226"/>
  <c r="F226" s="1"/>
  <c r="D61"/>
  <c r="D213"/>
  <c r="D220"/>
  <c r="F220" s="1"/>
  <c r="F221"/>
  <c r="D231"/>
  <c r="F231" s="1"/>
  <c r="F232"/>
  <c r="D234"/>
  <c r="F234" s="1"/>
  <c r="F235"/>
  <c r="E212"/>
  <c r="E211" s="1"/>
  <c r="F199"/>
  <c r="D198"/>
  <c r="E184"/>
  <c r="E183" s="1"/>
  <c r="F152"/>
  <c r="E151"/>
  <c r="F151" s="1"/>
  <c r="F132"/>
  <c r="D131"/>
  <c r="F131" s="1"/>
  <c r="E9"/>
  <c r="E8" s="1"/>
  <c r="H255" i="3"/>
  <c r="G254"/>
  <c r="G253" s="1"/>
  <c r="G252" s="1"/>
  <c r="D32" i="5" s="1"/>
  <c r="H258" i="3"/>
  <c r="F260"/>
  <c r="H260" s="1"/>
  <c r="H261"/>
  <c r="F205"/>
  <c r="F204" s="1"/>
  <c r="G205"/>
  <c r="G204" s="1"/>
  <c r="H202"/>
  <c r="G201"/>
  <c r="H201" s="1"/>
  <c r="G167"/>
  <c r="G166" s="1"/>
  <c r="F168"/>
  <c r="H168" s="1"/>
  <c r="H171"/>
  <c r="F116"/>
  <c r="F115" s="1"/>
  <c r="F114" s="1"/>
  <c r="H157"/>
  <c r="G125"/>
  <c r="G124" s="1"/>
  <c r="G123" s="1"/>
  <c r="F125"/>
  <c r="F124" s="1"/>
  <c r="F123" s="1"/>
  <c r="H39"/>
  <c r="F38"/>
  <c r="H105"/>
  <c r="G104"/>
  <c r="H104" s="1"/>
  <c r="E21" i="5"/>
  <c r="G212" i="3"/>
  <c r="D27" i="5"/>
  <c r="D26" s="1"/>
  <c r="D187" i="6"/>
  <c r="F187" s="1"/>
  <c r="F225" i="3"/>
  <c r="F224" s="1"/>
  <c r="F223" s="1"/>
  <c r="F222" s="1"/>
  <c r="D76" i="6"/>
  <c r="F299" i="3"/>
  <c r="D148" i="6"/>
  <c r="F45" i="3"/>
  <c r="F44" s="1"/>
  <c r="D44" i="6"/>
  <c r="F93" i="3"/>
  <c r="F92" s="1"/>
  <c r="F91" s="1"/>
  <c r="F90" s="1"/>
  <c r="D249" i="6"/>
  <c r="F303" i="3"/>
  <c r="C38" i="5"/>
  <c r="F193" i="3"/>
  <c r="F192" s="1"/>
  <c r="D124" i="6"/>
  <c r="F48" i="3"/>
  <c r="F47" s="1"/>
  <c r="D47" i="6"/>
  <c r="H218" i="3"/>
  <c r="H217" s="1"/>
  <c r="H216" s="1"/>
  <c r="H215" s="1"/>
  <c r="H214" s="1"/>
  <c r="H213" s="1"/>
  <c r="H212" s="1"/>
  <c r="D210" i="6"/>
  <c r="F297" i="3"/>
  <c r="D146" i="6"/>
  <c r="F174" i="3"/>
  <c r="F173" s="1"/>
  <c r="D192" i="6"/>
  <c r="F192" s="1"/>
  <c r="F27"/>
  <c r="F26" s="1"/>
  <c r="F25" s="1"/>
  <c r="F24" s="1"/>
  <c r="F23" s="1"/>
  <c r="F104"/>
  <c r="D96"/>
  <c r="D95" s="1"/>
  <c r="E96"/>
  <c r="E95" s="1"/>
  <c r="D10"/>
  <c r="E112"/>
  <c r="E10" i="5"/>
  <c r="F167" i="6"/>
  <c r="F166" s="1"/>
  <c r="F97"/>
  <c r="E165"/>
  <c r="D165"/>
  <c r="F10"/>
  <c r="E71"/>
  <c r="F88"/>
  <c r="F87" s="1"/>
  <c r="F117"/>
  <c r="G249" i="3"/>
  <c r="G248" s="1"/>
  <c r="F249"/>
  <c r="F248" s="1"/>
  <c r="H249"/>
  <c r="G284"/>
  <c r="H49"/>
  <c r="H48" s="1"/>
  <c r="H47" s="1"/>
  <c r="H298"/>
  <c r="H297" s="1"/>
  <c r="F52"/>
  <c r="F51" s="1"/>
  <c r="F50" s="1"/>
  <c r="H34"/>
  <c r="F217"/>
  <c r="F216" s="1"/>
  <c r="F215" s="1"/>
  <c r="F214" s="1"/>
  <c r="F213" s="1"/>
  <c r="F277"/>
  <c r="G277"/>
  <c r="G31"/>
  <c r="G30" s="1"/>
  <c r="D12" i="5" s="1"/>
  <c r="E12" s="1"/>
  <c r="H309" i="3"/>
  <c r="H308" s="1"/>
  <c r="H307" s="1"/>
  <c r="H306" s="1"/>
  <c r="H305" s="1"/>
  <c r="H304" s="1"/>
  <c r="H303" s="1"/>
  <c r="G224"/>
  <c r="G223" s="1"/>
  <c r="G222" s="1"/>
  <c r="F109"/>
  <c r="F100" s="1"/>
  <c r="F99" s="1"/>
  <c r="F98" s="1"/>
  <c r="H21"/>
  <c r="H20" s="1"/>
  <c r="H19" s="1"/>
  <c r="H18" s="1"/>
  <c r="H17" s="1"/>
  <c r="H16" s="1"/>
  <c r="G187"/>
  <c r="G52"/>
  <c r="G51" s="1"/>
  <c r="G50" s="1"/>
  <c r="H46"/>
  <c r="H45" s="1"/>
  <c r="H44" s="1"/>
  <c r="H77"/>
  <c r="H76" s="1"/>
  <c r="H75" s="1"/>
  <c r="H94"/>
  <c r="H93" s="1"/>
  <c r="H92" s="1"/>
  <c r="H91" s="1"/>
  <c r="H89" s="1"/>
  <c r="H88" s="1"/>
  <c r="G308"/>
  <c r="G307" s="1"/>
  <c r="G306" s="1"/>
  <c r="G305" s="1"/>
  <c r="G304" s="1"/>
  <c r="H300"/>
  <c r="H299" s="1"/>
  <c r="H188"/>
  <c r="H187" s="1"/>
  <c r="G297"/>
  <c r="G296" s="1"/>
  <c r="G295" s="1"/>
  <c r="G294" s="1"/>
  <c r="G293" s="1"/>
  <c r="H226"/>
  <c r="H225" s="1"/>
  <c r="H224" s="1"/>
  <c r="H223" s="1"/>
  <c r="H222" s="1"/>
  <c r="H175"/>
  <c r="H174" s="1"/>
  <c r="H173" s="1"/>
  <c r="H194"/>
  <c r="H193" s="1"/>
  <c r="H192" s="1"/>
  <c r="G145"/>
  <c r="D23" i="5" s="1"/>
  <c r="G109" i="3"/>
  <c r="G92"/>
  <c r="G91" s="1"/>
  <c r="G90" s="1"/>
  <c r="G77"/>
  <c r="G76" s="1"/>
  <c r="G75" s="1"/>
  <c r="F77"/>
  <c r="F76" s="1"/>
  <c r="F75" s="1"/>
  <c r="G16"/>
  <c r="D11" i="5" s="1"/>
  <c r="H284" i="3"/>
  <c r="H277"/>
  <c r="H238"/>
  <c r="H237" s="1"/>
  <c r="H145"/>
  <c r="H109"/>
  <c r="H32"/>
  <c r="H31"/>
  <c r="H30" s="1"/>
  <c r="H52"/>
  <c r="H51" s="1"/>
  <c r="H50" s="1"/>
  <c r="G43"/>
  <c r="G238"/>
  <c r="G237" s="1"/>
  <c r="F16"/>
  <c r="C11" i="5" s="1"/>
  <c r="F187" i="3"/>
  <c r="F284"/>
  <c r="F238"/>
  <c r="F237" s="1"/>
  <c r="F145"/>
  <c r="C23" i="5" s="1"/>
  <c r="F32" i="3"/>
  <c r="D212" i="6" l="1"/>
  <c r="D211" s="1"/>
  <c r="F211" s="1"/>
  <c r="F61"/>
  <c r="F50"/>
  <c r="D49"/>
  <c r="F49" s="1"/>
  <c r="F213"/>
  <c r="F198"/>
  <c r="F194" s="1"/>
  <c r="F193" s="1"/>
  <c r="D194"/>
  <c r="D193" s="1"/>
  <c r="E7"/>
  <c r="D9"/>
  <c r="F9" s="1"/>
  <c r="F8" s="1"/>
  <c r="F254" i="3"/>
  <c r="D24" i="5"/>
  <c r="F183" i="3"/>
  <c r="F182" s="1"/>
  <c r="F181" s="1"/>
  <c r="H248"/>
  <c r="H254"/>
  <c r="F167"/>
  <c r="H167" s="1"/>
  <c r="H116"/>
  <c r="G183"/>
  <c r="G182" s="1"/>
  <c r="G181" s="1"/>
  <c r="F296"/>
  <c r="F295" s="1"/>
  <c r="F294" s="1"/>
  <c r="F293" s="1"/>
  <c r="C36" i="5" s="1"/>
  <c r="H125" i="3"/>
  <c r="H124" s="1"/>
  <c r="H123" s="1"/>
  <c r="H122" s="1"/>
  <c r="F97"/>
  <c r="H115"/>
  <c r="H114"/>
  <c r="F43"/>
  <c r="F42" s="1"/>
  <c r="H38"/>
  <c r="F37"/>
  <c r="H37" s="1"/>
  <c r="G100"/>
  <c r="G99" s="1"/>
  <c r="G98" s="1"/>
  <c r="H100"/>
  <c r="H99" s="1"/>
  <c r="H98" s="1"/>
  <c r="F212"/>
  <c r="C27" i="5"/>
  <c r="D191" i="6"/>
  <c r="D123"/>
  <c r="D122" s="1"/>
  <c r="F124"/>
  <c r="F123" s="1"/>
  <c r="F122" s="1"/>
  <c r="D248"/>
  <c r="D247" s="1"/>
  <c r="D246" s="1"/>
  <c r="D245" s="1"/>
  <c r="F249"/>
  <c r="F248" s="1"/>
  <c r="F247" s="1"/>
  <c r="F246" s="1"/>
  <c r="F245" s="1"/>
  <c r="D75"/>
  <c r="D74" s="1"/>
  <c r="D73" s="1"/>
  <c r="D72" s="1"/>
  <c r="D71" s="1"/>
  <c r="F76"/>
  <c r="F75" s="1"/>
  <c r="F74" s="1"/>
  <c r="F73" s="1"/>
  <c r="F72" s="1"/>
  <c r="F71" s="1"/>
  <c r="G122" i="3"/>
  <c r="D20" i="5"/>
  <c r="D19" s="1"/>
  <c r="D145" i="6"/>
  <c r="F146"/>
  <c r="F145" s="1"/>
  <c r="D46"/>
  <c r="D45" s="1"/>
  <c r="F47"/>
  <c r="F46" s="1"/>
  <c r="F45" s="1"/>
  <c r="C37" i="5"/>
  <c r="D43" i="6"/>
  <c r="D42" s="1"/>
  <c r="F44"/>
  <c r="F43" s="1"/>
  <c r="F42" s="1"/>
  <c r="E23" i="5"/>
  <c r="F122" i="3"/>
  <c r="C20" i="5"/>
  <c r="G42" i="3"/>
  <c r="G36" s="1"/>
  <c r="G292"/>
  <c r="D36" i="5"/>
  <c r="D35" s="1"/>
  <c r="D209" i="6"/>
  <c r="D208" s="1"/>
  <c r="D207" s="1"/>
  <c r="D206" s="1"/>
  <c r="F210"/>
  <c r="F209" s="1"/>
  <c r="F208" s="1"/>
  <c r="F207" s="1"/>
  <c r="F206" s="1"/>
  <c r="G303" i="3"/>
  <c r="D38" i="5"/>
  <c r="D37" s="1"/>
  <c r="C17"/>
  <c r="D147" i="6"/>
  <c r="F148"/>
  <c r="F147" s="1"/>
  <c r="D186"/>
  <c r="F96"/>
  <c r="F95" s="1"/>
  <c r="F165"/>
  <c r="E11" i="5"/>
  <c r="F247" i="3"/>
  <c r="F246" s="1"/>
  <c r="C31" i="5" s="1"/>
  <c r="F276" i="3"/>
  <c r="F275" s="1"/>
  <c r="F274" s="1"/>
  <c r="G276"/>
  <c r="G275" s="1"/>
  <c r="G274" s="1"/>
  <c r="H247"/>
  <c r="H246" s="1"/>
  <c r="G247"/>
  <c r="G246" s="1"/>
  <c r="D31" i="5" s="1"/>
  <c r="D30" s="1"/>
  <c r="H43" i="3"/>
  <c r="F89"/>
  <c r="G221"/>
  <c r="G220" s="1"/>
  <c r="G89"/>
  <c r="H296"/>
  <c r="H295" s="1"/>
  <c r="H294" s="1"/>
  <c r="H293" s="1"/>
  <c r="H292" s="1"/>
  <c r="F221"/>
  <c r="F220" s="1"/>
  <c r="H221"/>
  <c r="H220" s="1"/>
  <c r="H219" s="1"/>
  <c r="H276"/>
  <c r="H275" s="1"/>
  <c r="H274" s="1"/>
  <c r="H273" s="1"/>
  <c r="H90"/>
  <c r="D113" i="6" l="1"/>
  <c r="F113" s="1"/>
  <c r="F212"/>
  <c r="D48"/>
  <c r="F48" s="1"/>
  <c r="D190"/>
  <c r="F190" s="1"/>
  <c r="F191"/>
  <c r="D185"/>
  <c r="F186"/>
  <c r="D8"/>
  <c r="F253" i="3"/>
  <c r="F166"/>
  <c r="H183"/>
  <c r="H181"/>
  <c r="H182"/>
  <c r="F36"/>
  <c r="C13" i="5" s="1"/>
  <c r="F292" i="3"/>
  <c r="D17" i="5"/>
  <c r="G97" i="3"/>
  <c r="H97" s="1"/>
  <c r="H36"/>
  <c r="D41" i="6"/>
  <c r="D40" s="1"/>
  <c r="G245" i="3"/>
  <c r="F41" i="6"/>
  <c r="F40" s="1"/>
  <c r="F219" i="3"/>
  <c r="C29" i="5"/>
  <c r="F273" i="3"/>
  <c r="C34" i="5"/>
  <c r="F10" i="3"/>
  <c r="G273"/>
  <c r="D34" i="5"/>
  <c r="D33" s="1"/>
  <c r="C35"/>
  <c r="E35" s="1"/>
  <c r="E36"/>
  <c r="G219" i="3"/>
  <c r="D29" i="5"/>
  <c r="D28" s="1"/>
  <c r="C19"/>
  <c r="E19" s="1"/>
  <c r="E20"/>
  <c r="E37"/>
  <c r="D144" i="6"/>
  <c r="D143" s="1"/>
  <c r="D142" s="1"/>
  <c r="H42" i="3"/>
  <c r="G10"/>
  <c r="D13" i="5"/>
  <c r="D9" s="1"/>
  <c r="D8" s="1"/>
  <c r="G144" i="3"/>
  <c r="D25" i="5"/>
  <c r="D22" s="1"/>
  <c r="F88" i="3"/>
  <c r="C15" i="5"/>
  <c r="G88" i="3"/>
  <c r="D15" i="5"/>
  <c r="D14" s="1"/>
  <c r="E31"/>
  <c r="C26"/>
  <c r="E26" s="1"/>
  <c r="E27"/>
  <c r="E38"/>
  <c r="F144" i="6"/>
  <c r="F143" s="1"/>
  <c r="F142" s="1"/>
  <c r="D19" i="4"/>
  <c r="C19"/>
  <c r="D112" i="6" l="1"/>
  <c r="F112" s="1"/>
  <c r="F185"/>
  <c r="D184"/>
  <c r="G9" i="3"/>
  <c r="H166"/>
  <c r="C24" i="5"/>
  <c r="E24" s="1"/>
  <c r="F252" i="3"/>
  <c r="H253"/>
  <c r="C25" i="5"/>
  <c r="E25" s="1"/>
  <c r="E17"/>
  <c r="E16"/>
  <c r="H10" i="3"/>
  <c r="C33" i="5"/>
  <c r="E33" s="1"/>
  <c r="E34"/>
  <c r="C14"/>
  <c r="E14" s="1"/>
  <c r="E15"/>
  <c r="E13"/>
  <c r="C9"/>
  <c r="E29"/>
  <c r="C28"/>
  <c r="E28" s="1"/>
  <c r="E25" i="2"/>
  <c r="E22"/>
  <c r="E21"/>
  <c r="E20"/>
  <c r="E19"/>
  <c r="E18"/>
  <c r="E17"/>
  <c r="E16"/>
  <c r="D15"/>
  <c r="C15"/>
  <c r="D24"/>
  <c r="C24"/>
  <c r="F184" i="6" l="1"/>
  <c r="D183"/>
  <c r="C22" i="5"/>
  <c r="E22" s="1"/>
  <c r="F144" i="3"/>
  <c r="H156"/>
  <c r="H144" s="1"/>
  <c r="C32" i="5"/>
  <c r="H252" i="3"/>
  <c r="H245" s="1"/>
  <c r="F245"/>
  <c r="E9" i="5"/>
  <c r="E24" i="2"/>
  <c r="E15"/>
  <c r="D13"/>
  <c r="C13"/>
  <c r="F183" i="6" l="1"/>
  <c r="D7"/>
  <c r="F7" s="1"/>
  <c r="F9" i="3"/>
  <c r="H9" s="1"/>
  <c r="E32" i="5"/>
  <c r="C30"/>
  <c r="C8" s="1"/>
  <c r="E8" s="1"/>
  <c r="E13" i="2"/>
  <c r="E30" i="5" l="1"/>
</calcChain>
</file>

<file path=xl/sharedStrings.xml><?xml version="1.0" encoding="utf-8"?>
<sst xmlns="http://schemas.openxmlformats.org/spreadsheetml/2006/main" count="2160" uniqueCount="397">
  <si>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</si>
  <si>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</si>
  <si>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</si>
  <si>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</si>
  <si>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</si>
  <si>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</si>
  <si>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</si>
  <si>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</si>
  <si>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</si>
  <si>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</si>
  <si>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</si>
  <si>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</si>
  <si>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</si>
  <si>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</si>
  <si>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</si>
  <si>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</si>
  <si>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</si>
  <si>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000 1 14 00000 00 0000 000</t>
  </si>
  <si>
    <t>000 1 16 00000 00 0000 000</t>
  </si>
  <si>
    <t>000 2 00 00000 00 0000 000</t>
  </si>
  <si>
    <t>000 2 02 00000 00 0000 000</t>
  </si>
  <si>
    <t>Расходы бюджета - всего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</si>
  <si>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</si>
  <si>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</si>
  <si>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000 01 05 00 00 00 0000 000</t>
  </si>
  <si>
    <t>увеличение остатков средств, всего</t>
  </si>
  <si>
    <t>000 01 05 00 00 00 0000 500</t>
  </si>
  <si>
    <t>X</t>
  </si>
  <si>
    <t>уменьшение остатков средств, всего</t>
  </si>
  <si>
    <t>000 01 05 00 00 00 0000 600</t>
  </si>
  <si>
    <t>#R/D</t>
  </si>
  <si>
    <t>Приложение 1</t>
  </si>
  <si>
    <t>к постановлению администрации муниципального образования "Городское поселение "Город Ермолино"</t>
  </si>
  <si>
    <t>Исполнение доходов бюджета</t>
  </si>
  <si>
    <t>муниципального образования "Городское поселение "Город Ермолино"</t>
  </si>
  <si>
    <t>Исполнение источников внутреннего финансирования дефицита бюджета</t>
  </si>
  <si>
    <t>Налоговые и неналоговые доходы</t>
  </si>
  <si>
    <t>Налоги на прибыль, доходы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</si>
  <si>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</si>
  <si>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Налоги на товары (работы, услуги) реализуемые на территории Российской Федерации) </t>
  </si>
  <si>
    <t>Налоги на имущество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</si>
  <si>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</si>
  <si>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</si>
  <si>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</si>
  <si>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</si>
  <si>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</si>
  <si>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</si>
  <si>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</si>
  <si>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</si>
  <si>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</si>
  <si>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Основное мероприятие "Повышение качества управления муниципальными финансами"</t>
  </si>
  <si>
    <t>Основное мероприятие "Подготовка населения в области обеспечения безопасности жизнедеятельности"</t>
  </si>
  <si>
    <t>Основное мероприятие "Приведение сети автомобильных дорог в соответствие с нормативными требованиями"</t>
  </si>
  <si>
    <t>3</t>
  </si>
  <si>
    <t>Муниципальная программа "Совершенствование системы муниципального управления МО "Городское поселение "Г. Ермолино"</t>
  </si>
  <si>
    <t>Непрограммные мероприятия</t>
  </si>
  <si>
    <t>Основное мероприятие "Обеспечение комфортных условий проживания граждан"</t>
  </si>
  <si>
    <t>Основное мероприятие "Обеспечение рационального использования топливно-энергетических ресурсов"</t>
  </si>
  <si>
    <t>Основное мероприятие "Улучшение благоустройства города"</t>
  </si>
  <si>
    <t>Муниципальная программа "Развитие жилищной и коммунальной инфраструктуры"</t>
  </si>
  <si>
    <t>Муниципальная программа "Развитие культуры в городе Ермолино"</t>
  </si>
  <si>
    <t>Подпрограмма "Обеспечение деятельности МУК ДК "Полёт" муниципальной программы "Развитие культуры в городе Ермолино"</t>
  </si>
  <si>
    <t>Основное мероприятие "Создание условий для развития культуры"</t>
  </si>
  <si>
    <t>Подпрограмма "Обслуживание библиотек" муниципальной программы "Развитие культуры в городе Ермолино"</t>
  </si>
  <si>
    <t>Основное мероприятие "Создание условий для развития библиотечного обслуживания"</t>
  </si>
  <si>
    <t>Муниципальная программа "Доступная среда"</t>
  </si>
  <si>
    <t>Основное мероприятие" Обеспечение комфортных условий жизнедеятельности инвалидов и маломобильных категорий граждан"</t>
  </si>
  <si>
    <t>Основное мероприятие "Создание условий для информационного обеспечения населения"</t>
  </si>
  <si>
    <t>Муниципальная  программа "Совершенствование системы муниципального управления МО "Городское поселение "Г. Ермолино"</t>
  </si>
  <si>
    <t>Раздел, подраздел</t>
  </si>
  <si>
    <t>Наименование расходов</t>
  </si>
  <si>
    <t>АДМИНИСТРАЦИЯ МУНИЦИПАЛЬНОГО ОБРАЗОВАНИЯ "ГОРОДСКОЕ ПОСЕЛЕНИЕ "ГОРОД ЕРМОЛИНО"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</si>
  <si>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</si>
  <si>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</si>
  <si>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</si>
  <si>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</si>
  <si>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</si>
  <si>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</si>
  <si>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</si>
  <si>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</si>
  <si>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</si>
  <si>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</si>
  <si>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</si>
  <si>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</si>
  <si>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</si>
  <si>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</si>
  <si>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</si>
  <si>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</si>
  <si>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</si>
  <si>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</si>
  <si>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</si>
  <si>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</si>
  <si>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</si>
  <si>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</si>
  <si>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</si>
  <si>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</si>
  <si>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</si>
  <si>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</si>
  <si>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</si>
  <si>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</si>
  <si>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</si>
  <si>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</si>
  <si>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</si>
  <si>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</si>
  <si>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</si>
  <si>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</si>
  <si>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</si>
  <si>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</si>
  <si>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</si>
  <si>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</si>
  <si>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</si>
  <si>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</si>
  <si>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</si>
  <si>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</si>
  <si>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</si>
  <si>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</si>
  <si>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</si>
  <si>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</si>
  <si>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</si>
  <si>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</si>
  <si>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</si>
  <si>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</si>
  <si>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 xml:space="preserve">Периодическая печать и издательства 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</si>
  <si>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</si>
  <si>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</si>
  <si>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</si>
  <si>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</si>
  <si>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(в рублях)</t>
  </si>
  <si>
    <t>Наименование</t>
  </si>
  <si>
    <t>Целевая статья</t>
  </si>
  <si>
    <t>Группы и подгруппы видов расходов</t>
  </si>
  <si>
    <t>2</t>
  </si>
  <si>
    <t>6</t>
  </si>
  <si>
    <t>ВСЕГО РАСХОДОВ БЮДЖЕТА</t>
  </si>
  <si>
    <t>062</t>
  </si>
  <si>
    <t>ОБЩЕГОСУДАРСТВЕННЫЕ ВОПРОСЫ</t>
  </si>
  <si>
    <t>81 0 00 00000</t>
  </si>
  <si>
    <t>Депутаты представительного органа муниципального образования</t>
  </si>
  <si>
    <t>81 0 00 00420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</si>
  <si>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</si>
  <si>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</si>
  <si>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</si>
  <si>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</si>
  <si>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</si>
  <si>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68 0 00 00000</t>
  </si>
  <si>
    <t>68 0 01 00000</t>
  </si>
  <si>
    <t>Центральный аппарат</t>
  </si>
  <si>
    <t>68 0 01 00400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</si>
  <si>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</si>
  <si>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</si>
  <si>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</si>
  <si>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</si>
  <si>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</si>
  <si>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</si>
  <si>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</si>
  <si>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</si>
  <si>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главы администрации</t>
  </si>
  <si>
    <t>75 0 00 00000</t>
  </si>
  <si>
    <t>Глава местной администрации (исполнительно-распорядительного органа муниципального образования)</t>
  </si>
  <si>
    <t>75 0 00 00480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</si>
  <si>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</si>
  <si>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09 0 00 00000</t>
  </si>
  <si>
    <t>09 0 01 00000</t>
  </si>
  <si>
    <t>Резервный фонд местной администрации</t>
  </si>
  <si>
    <t>09 0 01 00600</t>
  </si>
  <si>
    <t>Резервные средства</t>
  </si>
  <si>
    <t>870</t>
  </si>
  <si>
    <t>Муниципальная программа "Кадровая политика в муниципальном образовании "Городское поселение "Город Ермолино""</t>
  </si>
  <si>
    <t>08 0 00 00000</t>
  </si>
  <si>
    <t>Основное мероприятие" Повышение  социальной защиты и привлекательности службы в органах местного самоуправления"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</si>
  <si>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</si>
  <si>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</si>
  <si>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</si>
  <si>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</si>
  <si>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</si>
  <si>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Закупка товаров, работ и услуг для государственных (муниципальных) нужд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</si>
  <si>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</si>
  <si>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</si>
  <si>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Основное мероприятие "Проведение мероприятий в честь Дня города Ермолино"</t>
  </si>
  <si>
    <t>27 0 01 00000</t>
  </si>
  <si>
    <t>Мероприятия по проведению Дня города Ермолино</t>
  </si>
  <si>
    <t>27 0 01 27010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</si>
  <si>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</si>
  <si>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</si>
  <si>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</si>
  <si>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</si>
  <si>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"Проведение мероприятий в честь Дня Победы в Великой Отечественной войне 1941-1945гг."</t>
  </si>
  <si>
    <t>27 0 02 00000</t>
  </si>
  <si>
    <t>Празднование  Дня Победы в Великой Отечественной войне 1941-1945гг.</t>
  </si>
  <si>
    <t>27 0 02 27020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</si>
  <si>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</si>
  <si>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</si>
  <si>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</si>
  <si>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</si>
  <si>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</si>
  <si>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</si>
  <si>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</si>
  <si>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38 0 01 00000</t>
  </si>
  <si>
    <t>Мероприятия по эффективному использованию муниципального имущества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</si>
  <si>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</si>
  <si>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</si>
  <si>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</si>
  <si>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</si>
  <si>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Поддержка и развитие малого и среднего предпринимательства</t>
  </si>
  <si>
    <t>44 0 01 44040</t>
  </si>
  <si>
    <t>Выполнение других обязательств государства</t>
  </si>
  <si>
    <t>68 0 01 00920</t>
  </si>
  <si>
    <t>НАЦИОНАЛЬНАЯ ОБОРОНА</t>
  </si>
  <si>
    <t>Непрограммные расходы Федеральных и областных органов исполнительной власти</t>
  </si>
  <si>
    <t>88 0 00 00000</t>
  </si>
  <si>
    <t>88 8 00 00000</t>
  </si>
  <si>
    <t>Осуществление первичного воинского учета на территориях, где отсутствуют военные комиссариаты</t>
  </si>
  <si>
    <t>88 8 00 51180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</si>
  <si>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</si>
  <si>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чрезвычайных ситуаций</t>
  </si>
  <si>
    <t>09 0 01 09020</t>
  </si>
  <si>
    <t>Расходы на обеспечение деятельности ЕДДС</t>
  </si>
  <si>
    <t>09 0 01 09050</t>
  </si>
  <si>
    <t>Расходы на обеспечение деятельности ДНД</t>
  </si>
  <si>
    <t>09 0 01 09060</t>
  </si>
  <si>
    <t>НАЦИОНАЛЬНАЯ ЭКОНОМИКА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</si>
  <si>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</si>
  <si>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24 0 00 00000</t>
  </si>
  <si>
    <t>24 0 01 00000</t>
  </si>
  <si>
    <t>Содержание сети автомобильных дорог</t>
  </si>
  <si>
    <t>24 0 01 24010</t>
  </si>
  <si>
    <t>Организация безопасности дорожного движения</t>
  </si>
  <si>
    <t>24 0 01 24040</t>
  </si>
  <si>
    <t>Содержание, ремонт и капитальный ремонт сети автомобильных дорог за счет средств дорожного фонда</t>
  </si>
  <si>
    <t>24 0 01 24050</t>
  </si>
  <si>
    <t>Реализация мероприятий в области земельных отношений и инвентаризации объектов</t>
  </si>
  <si>
    <t>38 0 01 38050</t>
  </si>
  <si>
    <t>ЖИЛИЩНО-КОММУНАЛЬНОЕ ХОЗЯЙСТВО</t>
  </si>
  <si>
    <t>05 0 00 00000</t>
  </si>
  <si>
    <t>05 0 01 00000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</si>
  <si>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</si>
  <si>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05 0 01 05020</t>
  </si>
  <si>
    <t>Компенсация части расходов граждан на оплату коммунальной услуги за тепловую энергию</t>
  </si>
  <si>
    <t>05 0 01 05100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</si>
  <si>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</si>
  <si>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</si>
  <si>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</si>
  <si>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30 0 00 00000</t>
  </si>
  <si>
    <t>30 0 01 00000</t>
  </si>
  <si>
    <t>Организация теплоснабжения</t>
  </si>
  <si>
    <t>30 0 01 90040</t>
  </si>
  <si>
    <t>Организация систем индивидуального поквартирного теплоснабжения</t>
  </si>
  <si>
    <t>30 0 01 90080</t>
  </si>
  <si>
    <t>Муниципальная программа "Благоустройство территории муниципального образования "Городское поселение "Город Ермолино"</t>
  </si>
  <si>
    <t>19 0 00 00000</t>
  </si>
  <si>
    <t>19 0 01 00000</t>
  </si>
  <si>
    <t>Уличное освещение</t>
  </si>
  <si>
    <t>19 0 01 19010</t>
  </si>
  <si>
    <t>Организация ритуальных услуг и содержание мест захоронения</t>
  </si>
  <si>
    <t>19 0 01 19030</t>
  </si>
  <si>
    <t>Содержание зеленого хозяйства</t>
  </si>
  <si>
    <t>19 0 01 19040</t>
  </si>
  <si>
    <t>Организация сбора и вывоза бытовых отходов и мусора</t>
  </si>
  <si>
    <t>19 0 01 19050</t>
  </si>
  <si>
    <t>Прочие мероприятия по благоустройству</t>
  </si>
  <si>
    <t>19 0 01 19060</t>
  </si>
  <si>
    <t>Основное мероприятие "Проведение мероприятий в честь Дня Победы в Великой Отечественной войне 1941-1945 гг."</t>
  </si>
  <si>
    <t>ОБРАЗОВАНИЕ</t>
  </si>
  <si>
    <t>Муниципальная программа "Молодёжь"</t>
  </si>
  <si>
    <t>46 0 00 00000</t>
  </si>
  <si>
    <t>Основное мероприятие "Создание условий для адаптации молодёжи в современном обществе"</t>
  </si>
  <si>
    <t>46 0 01 00000</t>
  </si>
  <si>
    <t>Вовлечение молодежи в социальную политику</t>
  </si>
  <si>
    <t>46 0 01 46010</t>
  </si>
  <si>
    <t>КУЛЬТУРА И КИНЕМАТОГРАФИЯ</t>
  </si>
  <si>
    <t>Культура</t>
  </si>
  <si>
    <t>11 0 00 00000</t>
  </si>
  <si>
    <t>11 1 00 00000</t>
  </si>
  <si>
    <t>11 1 01 00000</t>
  </si>
  <si>
    <t>Расходы на обеспечение деятельности муниципальных учреждений</t>
  </si>
  <si>
    <t>11 1 01 00590</t>
  </si>
  <si>
    <t>Расходы на выплаты персоналу казенных учреждений</t>
  </si>
  <si>
    <t>110</t>
  </si>
  <si>
    <t>Мероприятия по развитию материально-технической базы</t>
  </si>
  <si>
    <t>11 1 01 11010</t>
  </si>
  <si>
    <t>Организация и проведение культурно - досуговых мероприятий</t>
  </si>
  <si>
    <t>11 1 01 11110</t>
  </si>
  <si>
    <t>11 2 00 00000</t>
  </si>
  <si>
    <t>11 2 01 00000</t>
  </si>
  <si>
    <t>11 2 01 00590</t>
  </si>
  <si>
    <t>11 2 01 11010</t>
  </si>
  <si>
    <t>СОЦИАЛЬНАЯ ПОЛИТИКА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</si>
  <si>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</si>
  <si>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03 0 00 00000</t>
  </si>
  <si>
    <t>Основное мероприятие "Улучшение качества жизни пожилых людей, инвалидов, малоимущих семей и иных категорий граждан"</t>
  </si>
  <si>
    <t>03 0 01 00000</t>
  </si>
  <si>
    <t>Осуществление мер социальной поддержки малообеспеченных граждан, пенсионеров и инвалидов</t>
  </si>
  <si>
    <t>03 0 01 03023</t>
  </si>
  <si>
    <t>Специальные расходы</t>
  </si>
  <si>
    <t>880</t>
  </si>
  <si>
    <t xml:space="preserve"> Проведение мероприятий для граждан пожилого возраста, инвалидов и других категорий граждан</t>
  </si>
  <si>
    <t>03 0 01 03033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</si>
  <si>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</si>
  <si>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03 0 01 79210</t>
  </si>
  <si>
    <t>Межбюджетные трансферты</t>
  </si>
  <si>
    <t>500</t>
  </si>
  <si>
    <t>Иные межбюджетные трансферты</t>
  </si>
  <si>
    <t>540</t>
  </si>
  <si>
    <t>Единовременная адресная помощь ветеранам ВОВ</t>
  </si>
  <si>
    <t>27 0 02 27030</t>
  </si>
  <si>
    <t>04 0 00 00000</t>
  </si>
  <si>
    <t>04 0 01 00000</t>
  </si>
  <si>
    <t>Мероприятия, способствующие улучшению жизнедеятельности инвалидов и лиц с ограниченными возможностями здоровья</t>
  </si>
  <si>
    <t>04 0 01 04020</t>
  </si>
  <si>
    <t>ФИЗИЧЕСКАЯ КУЛЬТУРА И СПОРТ</t>
  </si>
  <si>
    <t>Физическая культура</t>
  </si>
  <si>
    <t>Муниципальная программа "Развития физической культуры и спорта на территории МО "Городское поселение "Г. Ермолино"</t>
  </si>
  <si>
    <t>13 0 00 00000</t>
  </si>
  <si>
    <t>Основное мероприятие "Создание условий для благоприятной адаптации молодежи в современном обществе"</t>
  </si>
  <si>
    <t>13 0 01 00000</t>
  </si>
  <si>
    <t>13 0 01 00590</t>
  </si>
  <si>
    <t xml:space="preserve">Организация и проведение спортивно-массовых, физкультурных и спортивных мероприятий </t>
  </si>
  <si>
    <t>13 0 01 13010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</si>
  <si>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</si>
  <si>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</si>
  <si>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СРЕДСТВА МАССОВОЙ ИНФОРМАЦИИ</t>
  </si>
  <si>
    <t>Периодическая печать и издательства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</si>
  <si>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</si>
  <si>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23 0 00 00000</t>
  </si>
  <si>
    <t>23 0 01 00000</t>
  </si>
  <si>
    <t>23 0 01 00590</t>
  </si>
  <si>
    <t>ОБСЛУЖИВАНИЕ ГОСУДАРСТВЕННОГО И МУНИЦИПАЛЬНОГО ДОЛГА</t>
  </si>
  <si>
    <t>Процентные платежи по муниципальному долгу</t>
  </si>
  <si>
    <t>68 0 01 00650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</si>
  <si>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</si>
  <si>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</si>
  <si>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</si>
  <si>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</si>
  <si>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исполнено</t>
  </si>
  <si>
    <t>7</t>
  </si>
  <si>
    <t>8</t>
  </si>
  <si>
    <t>РАСХОДЫ БЮДЖЕТА - ВСЕГО</t>
  </si>
  <si>
    <t>Стимулирование глав администраций</t>
  </si>
  <si>
    <t>72 8 00 00530</t>
  </si>
  <si>
    <t>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</si>
  <si>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</si>
  <si>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 xml:space="preserve"> 88 8 00 00530</t>
  </si>
  <si>
    <t>38 0 01 98030</t>
  </si>
  <si>
    <t>38 0 01 98050</t>
  </si>
  <si>
    <t>1006</t>
  </si>
  <si>
    <t xml:space="preserve">Ведомственная структура исполнения расходной части бюджета </t>
  </si>
  <si>
    <t>Другие вопросы в области социальной политики</t>
  </si>
  <si>
    <t>Код главного распорядителя бюджетных средств</t>
  </si>
  <si>
    <t>Празднование  Дня Победы в Великой Отечественной войне 1941-1945 гг.</t>
  </si>
  <si>
    <t>Исполнение расходов бюджета  муниципального  образования "Городское поселение "Город Ермолино" по разделам и подразделам классификации расходов бюджета</t>
  </si>
  <si>
    <t>Исполнение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</si>
  <si>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r>
      <t xml:space="preserve">за </t>
    </r>
    <r>
      <rPr>
        <b/>
        <sz val="12"/>
        <color rgb="FF0000CC"/>
        <rFont val="Times New Roman"/>
        <family val="1"/>
        <charset val="204"/>
      </rPr>
      <t>январь - март</t>
    </r>
    <r>
      <rPr>
        <b/>
        <sz val="12"/>
        <rFont val="Times New Roman"/>
        <family val="1"/>
        <charset val="204"/>
      </rPr>
      <t xml:space="preserve"> 2018 года</t>
    </r>
  </si>
  <si>
    <t>от 19 апреля  2018 года № 94 п</t>
  </si>
  <si>
    <t>за январь - март 2018 года</t>
  </si>
  <si>
    <t>Обеспечение пожарной безопасности</t>
  </si>
  <si>
    <t>0310</t>
  </si>
  <si>
    <t>Основные мероприятия "Подготовка населения в области обеспечения безопасности жизнедеятельности"</t>
  </si>
  <si>
    <t>Реализация мероприятий по обеспечению пожарной безопасности на территории поселения</t>
  </si>
  <si>
    <t>09 0 01 09090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</si>
  <si>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</si>
  <si>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 муниципальных) органов</t>
  </si>
  <si>
    <t>003</t>
  </si>
  <si>
    <t>Ремонт и капитальный ремонт сети автомобильных дорог</t>
  </si>
  <si>
    <t>24 0 01 24020</t>
  </si>
  <si>
    <t>05 0 02 05050</t>
  </si>
  <si>
    <t xml:space="preserve">  "Ремонт и содержание водопроводных и канализационных сетей"</t>
  </si>
  <si>
    <t>Основное мероприятие "Обеспечение качественными коммунальными услугами"</t>
  </si>
  <si>
    <t>05 0 02 00000</t>
  </si>
  <si>
    <t>19 0 01 00720</t>
  </si>
  <si>
    <t>Развитие общественной инфраструктуры муниципальных образований, основанное на местных инициативах</t>
  </si>
  <si>
    <t>Муниципальная программа "Формирование современной городской среды"</t>
  </si>
  <si>
    <t>20 0 00 00000</t>
  </si>
  <si>
    <t xml:space="preserve"> Обеспечение финансовой устойчивости муниципальных образований Калужской области</t>
  </si>
  <si>
    <t>20 0 01 00250</t>
  </si>
  <si>
    <t>20 0 01 00000</t>
  </si>
  <si>
    <t>Основное мероприятие «Повышение уровня комфортности современной городской среды»</t>
  </si>
  <si>
    <t>20 0 01 20070</t>
  </si>
  <si>
    <t>Ремонт и капитальный ремонт дворовых территорий многоквартирных домов</t>
  </si>
  <si>
    <t xml:space="preserve">  МЕЖБЮДЖЕТНЫЕ ТРАНСФЕРТЫ ОБЩЕГО ХАРАКТЕРА БЮДЖЕТАМ БЮДЖЕТНОЙ СИСТЕМЫ РОССИЙСКОЙ ФЕДЕРАЦИИ</t>
  </si>
  <si>
    <t>1400</t>
  </si>
  <si>
    <t>1403</t>
  </si>
  <si>
    <t xml:space="preserve"> Прочие межбюджетные трансферты общего характера</t>
  </si>
  <si>
    <t xml:space="preserve"> 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</si>
  <si>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Реализация приоритетных проектов развития общественной инфраструктуры муниципальных образований</t>
  </si>
  <si>
    <t>68 0 01 00721</t>
  </si>
  <si>
    <t xml:space="preserve">  Муниципальная программа "Управление имущественным комплексом муниципального образования "Городское поселение "Город Ермолино"</t>
  </si>
  <si>
    <t xml:space="preserve">  Реализация мероприятий в области земельных отношений и инвентаризации объектов</t>
  </si>
  <si>
    <t xml:space="preserve">  Межбюджетные трансферты общего характера бюджетам бюджетной системы Российской Федерации</t>
  </si>
  <si>
    <r>
      <t xml:space="preserve">за </t>
    </r>
    <r>
      <rPr>
        <b/>
        <sz val="11"/>
        <color rgb="FF0000CC"/>
        <rFont val="Times New Roman"/>
        <family val="1"/>
        <charset val="204"/>
      </rPr>
      <t>январь -март</t>
    </r>
    <r>
      <rPr>
        <b/>
        <sz val="11"/>
        <rFont val="Times New Roman"/>
        <family val="1"/>
        <charset val="204"/>
      </rPr>
      <t xml:space="preserve"> 2018 года</t>
    </r>
  </si>
  <si>
    <t>000 01 02 00 00 00 0000 700</t>
  </si>
  <si>
    <t>000 01 02 00 00 00 0000 800</t>
  </si>
  <si>
    <t>000 01 03 00 00 00 0000 800</t>
  </si>
  <si>
    <t>источники внутреннего финансирования бюджета</t>
  </si>
  <si>
    <t>изменение остатков средств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</si>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</sst>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;\-#,##0;#,##0"/>
  </numFmts>
  <fonts count="33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32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8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29" fillId="0" borderId="1"/>
    <xf numFmtId="166" fontId="30" fillId="0" borderId="50">
      <alignment wrapText="1"/>
    </xf>
  </cellStyleXfs>
  <cellXfs count="203">
    <xf numFmtId="0" fontId="0" fillId="0" borderId="0" xfId="0"/>
    <xf numFmtId="0" fontId="12" fillId="0" borderId="1" xfId="0" applyNumberFormat="1" applyFont="1" applyBorder="1" applyAlignment="1">
      <alignment horizontal="center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13" xfId="28" applyNumberFormat="1" applyFont="1" applyProtection="1">
      <protection locked="0"/>
    </xf>
    <xf numFmtId="0" fontId="14" fillId="0" borderId="7" xfId="29" applyNumberFormat="1" applyFont="1" applyProtection="1">
      <protection locked="0"/>
    </xf>
    <xf numFmtId="0" fontId="14" fillId="0" borderId="3" xfId="30" applyNumberFormat="1" applyFont="1" applyProtection="1">
      <alignment horizontal="center" vertical="center"/>
      <protection locked="0"/>
    </xf>
    <xf numFmtId="0" fontId="14" fillId="0" borderId="19" xfId="31" applyNumberFormat="1" applyFont="1" applyBorder="1" applyProtection="1">
      <alignment horizontal="center" vertical="center"/>
      <protection locked="0"/>
    </xf>
    <xf numFmtId="49" fontId="14" fillId="0" borderId="19" xfId="32" applyNumberFormat="1" applyFont="1" applyBorder="1" applyProtection="1">
      <alignment horizontal="center" vertical="center"/>
      <protection locked="0"/>
    </xf>
    <xf numFmtId="0" fontId="16" fillId="3" borderId="39" xfId="33" applyNumberFormat="1" applyFont="1" applyFill="1" applyBorder="1" applyProtection="1">
      <alignment horizontal="left" wrapText="1"/>
      <protection locked="0"/>
    </xf>
    <xf numFmtId="49" fontId="16" fillId="3" borderId="42" xfId="35" applyNumberFormat="1" applyFont="1" applyFill="1" applyBorder="1" applyProtection="1">
      <alignment horizontal="center"/>
      <protection locked="0"/>
    </xf>
    <xf numFmtId="4" fontId="16" fillId="3" borderId="43" xfId="36" applyNumberFormat="1" applyFont="1" applyFill="1" applyBorder="1" applyProtection="1">
      <alignment horizontal="right" shrinkToFit="1"/>
      <protection locked="0"/>
    </xf>
    <xf numFmtId="4" fontId="16" fillId="3" borderId="44" xfId="36" applyNumberFormat="1" applyFont="1" applyFill="1" applyBorder="1" applyProtection="1">
      <alignment horizontal="right" shrinkToFit="1"/>
      <protection locked="0"/>
    </xf>
    <xf numFmtId="0" fontId="14" fillId="0" borderId="1" xfId="29" applyNumberFormat="1" applyFont="1" applyBorder="1" applyProtection="1">
      <protection locked="0"/>
    </xf>
    <xf numFmtId="0" fontId="14" fillId="0" borderId="1" xfId="14" applyNumberFormat="1" applyFont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14" fillId="0" borderId="2" xfId="76" applyNumberFormat="1" applyFont="1" applyProtection="1">
      <alignment horizontal="left"/>
      <protection locked="0"/>
    </xf>
    <xf numFmtId="0" fontId="14" fillId="0" borderId="2" xfId="78" applyNumberFormat="1" applyFont="1" applyProtection="1">
      <alignment horizontal="center" shrinkToFit="1"/>
      <protection locked="0"/>
    </xf>
    <xf numFmtId="49" fontId="14" fillId="0" borderId="2" xfId="79" applyNumberFormat="1" applyFont="1" applyProtection="1">
      <alignment horizontal="center" vertical="center" shrinkToFit="1"/>
      <protection locked="0"/>
    </xf>
    <xf numFmtId="49" fontId="14" fillId="0" borderId="2" xfId="80" applyNumberFormat="1" applyFont="1" applyProtection="1">
      <alignment shrinkToFit="1"/>
      <protection locked="0"/>
    </xf>
    <xf numFmtId="49" fontId="14" fillId="0" borderId="2" xfId="81" applyNumberFormat="1" applyFont="1" applyProtection="1">
      <alignment horizontal="right"/>
      <protection locked="0"/>
    </xf>
    <xf numFmtId="0" fontId="14" fillId="0" borderId="6" xfId="47" applyNumberFormat="1" applyFont="1" applyProtection="1">
      <alignment horizontal="center" vertical="center" shrinkToFit="1"/>
      <protection locked="0"/>
    </xf>
    <xf numFmtId="49" fontId="14" fillId="0" borderId="6" xfId="48" applyNumberFormat="1" applyFont="1" applyProtection="1">
      <alignment horizontal="center" vertical="center" shrinkToFit="1"/>
      <protection locked="0"/>
    </xf>
    <xf numFmtId="0" fontId="14" fillId="0" borderId="26" xfId="64" applyNumberFormat="1" applyFont="1" applyProtection="1">
      <alignment horizontal="left" wrapText="1"/>
      <protection locked="0"/>
    </xf>
    <xf numFmtId="49" fontId="14" fillId="0" borderId="16" xfId="83" applyNumberFormat="1" applyFont="1" applyProtection="1">
      <alignment horizontal="center" vertical="center"/>
      <protection locked="0"/>
    </xf>
    <xf numFmtId="0" fontId="14" fillId="0" borderId="14" xfId="84" applyNumberFormat="1" applyFont="1" applyProtection="1">
      <alignment horizontal="left" wrapText="1" indent="2"/>
      <protection locked="0"/>
    </xf>
    <xf numFmtId="49" fontId="14" fillId="0" borderId="3" xfId="86" applyNumberFormat="1" applyFont="1" applyProtection="1">
      <alignment horizontal="center" vertical="center"/>
      <protection locked="0"/>
    </xf>
    <xf numFmtId="165" fontId="14" fillId="0" borderId="3" xfId="87" applyNumberFormat="1" applyFont="1" applyProtection="1">
      <alignment horizontal="right" vertical="center" shrinkToFit="1"/>
      <protection locked="0"/>
    </xf>
    <xf numFmtId="165" fontId="14" fillId="0" borderId="26" xfId="88" applyNumberFormat="1" applyFont="1" applyProtection="1">
      <alignment horizontal="right" vertical="center" shrinkToFit="1"/>
      <protection locked="0"/>
    </xf>
    <xf numFmtId="4" fontId="14" fillId="0" borderId="3" xfId="90" applyNumberFormat="1" applyFont="1" applyProtection="1">
      <alignment horizontal="right" shrinkToFit="1"/>
      <protection locked="0"/>
    </xf>
    <xf numFmtId="4" fontId="14" fillId="0" borderId="26" xfId="91" applyNumberFormat="1" applyFont="1" applyProtection="1">
      <alignment horizontal="right" shrinkToFit="1"/>
      <protection locked="0"/>
    </xf>
    <xf numFmtId="0" fontId="14" fillId="0" borderId="26" xfId="93" applyNumberFormat="1" applyFont="1" applyProtection="1">
      <alignment wrapText="1"/>
      <protection locked="0"/>
    </xf>
    <xf numFmtId="4" fontId="19" fillId="0" borderId="3" xfId="90" applyNumberFormat="1" applyFont="1" applyProtection="1">
      <alignment horizontal="right" shrinkToFit="1"/>
      <protection locked="0"/>
    </xf>
    <xf numFmtId="49" fontId="14" fillId="0" borderId="26" xfId="95" applyNumberFormat="1" applyFont="1" applyProtection="1">
      <alignment horizontal="center" shrinkToFit="1"/>
      <protection locked="0"/>
    </xf>
    <xf numFmtId="0" fontId="14" fillId="0" borderId="4" xfId="97" applyNumberFormat="1" applyFont="1" applyProtection="1">
      <alignment horizontal="left"/>
      <protection locked="0"/>
    </xf>
    <xf numFmtId="0" fontId="14" fillId="0" borderId="30" xfId="98" applyNumberFormat="1" applyFont="1" applyProtection="1">
      <alignment horizontal="left"/>
      <protection locked="0"/>
    </xf>
    <xf numFmtId="0" fontId="14" fillId="0" borderId="30" xfId="99" applyNumberFormat="1" applyFont="1" applyProtection="1">
      <protection locked="0"/>
    </xf>
    <xf numFmtId="49" fontId="14" fillId="0" borderId="30" xfId="100" applyNumberFormat="1" applyFont="1" applyProtection="1">
      <protection locked="0"/>
    </xf>
    <xf numFmtId="0" fontId="14" fillId="0" borderId="2" xfId="109" applyNumberFormat="1" applyFont="1" applyProtection="1">
      <protection locked="0"/>
    </xf>
    <xf numFmtId="0" fontId="14" fillId="0" borderId="4" xfId="110" applyNumberFormat="1" applyFont="1" applyProtection="1">
      <protection locked="0"/>
    </xf>
    <xf numFmtId="0" fontId="14" fillId="0" borderId="40" xfId="37" applyNumberFormat="1" applyFont="1" applyFill="1" applyBorder="1" applyProtection="1">
      <alignment horizontal="left" wrapText="1"/>
      <protection locked="0"/>
    </xf>
    <xf numFmtId="49" fontId="14" fillId="0" borderId="45" xfId="39" applyNumberFormat="1" applyFont="1" applyFill="1" applyBorder="1" applyProtection="1">
      <alignment horizontal="center"/>
      <protection locked="0"/>
    </xf>
    <xf numFmtId="4" fontId="14" fillId="0" borderId="19" xfId="40" applyNumberFormat="1" applyFont="1" applyFill="1" applyBorder="1" applyProtection="1">
      <alignment horizontal="right" shrinkToFit="1"/>
      <protection locked="0"/>
    </xf>
    <xf numFmtId="4" fontId="14" fillId="0" borderId="46" xfId="40" applyNumberFormat="1" applyFont="1" applyFill="1" applyBorder="1" applyProtection="1">
      <alignment horizontal="right" shrinkToFit="1"/>
      <protection locked="0"/>
    </xf>
    <xf numFmtId="0" fontId="16" fillId="0" borderId="41" xfId="57" applyNumberFormat="1" applyFont="1" applyFill="1" applyBorder="1" applyProtection="1">
      <alignment horizontal="left" wrapText="1"/>
      <protection locked="0"/>
    </xf>
    <xf numFmtId="49" fontId="16" fillId="0" borderId="47" xfId="43" applyNumberFormat="1" applyFont="1" applyFill="1" applyBorder="1" applyProtection="1">
      <alignment horizontal="center"/>
      <protection locked="0"/>
    </xf>
    <xf numFmtId="4" fontId="16" fillId="0" borderId="22" xfId="44" applyNumberFormat="1" applyFont="1" applyFill="1" applyBorder="1" applyProtection="1">
      <alignment horizontal="right" shrinkToFit="1"/>
      <protection locked="0"/>
    </xf>
    <xf numFmtId="4" fontId="16" fillId="0" borderId="48" xfId="44" applyNumberFormat="1" applyFont="1" applyFill="1" applyBorder="1" applyProtection="1">
      <alignment horizontal="right" shrinkToFit="1"/>
      <protection locked="0"/>
    </xf>
    <xf numFmtId="0" fontId="14" fillId="0" borderId="41" xfId="57" applyNumberFormat="1" applyFont="1" applyFill="1" applyBorder="1" applyProtection="1">
      <alignment horizontal="left" wrapText="1"/>
      <protection locked="0"/>
    </xf>
    <xf numFmtId="49" fontId="14" fillId="0" borderId="47" xfId="43" applyNumberFormat="1" applyFont="1" applyFill="1" applyBorder="1" applyProtection="1">
      <alignment horizontal="center"/>
      <protection locked="0"/>
    </xf>
    <xf numFmtId="4" fontId="15" fillId="0" borderId="22" xfId="44" applyNumberFormat="1" applyFont="1" applyFill="1" applyBorder="1" applyProtection="1">
      <alignment horizontal="right" shrinkToFit="1"/>
      <protection locked="0"/>
    </xf>
    <xf numFmtId="4" fontId="14" fillId="0" borderId="48" xfId="44" applyNumberFormat="1" applyFont="1" applyFill="1" applyBorder="1" applyProtection="1">
      <alignment horizontal="right" shrinkToFit="1"/>
      <protection locked="0"/>
    </xf>
    <xf numFmtId="4" fontId="12" fillId="0" borderId="22" xfId="44" applyNumberFormat="1" applyFont="1" applyFill="1" applyBorder="1" applyProtection="1">
      <alignment horizontal="right" shrinkToFit="1"/>
      <protection locked="0"/>
    </xf>
    <xf numFmtId="0" fontId="20" fillId="0" borderId="1" xfId="0" applyFont="1" applyBorder="1"/>
    <xf numFmtId="49" fontId="20" fillId="0" borderId="1" xfId="0" applyNumberFormat="1" applyFont="1" applyBorder="1"/>
    <xf numFmtId="0" fontId="20" fillId="0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Border="1" applyAlignment="1">
      <alignment horizontal="right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wrapText="1"/>
    </xf>
    <xf numFmtId="49" fontId="20" fillId="0" borderId="1" xfId="0" applyNumberFormat="1" applyFont="1" applyBorder="1" applyAlignment="1">
      <alignment horizontal="right" wrapText="1"/>
    </xf>
    <xf numFmtId="49" fontId="2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/>
    <xf numFmtId="0" fontId="22" fillId="4" borderId="1" xfId="0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vertical="top"/>
    </xf>
    <xf numFmtId="49" fontId="20" fillId="4" borderId="1" xfId="0" applyNumberFormat="1" applyFont="1" applyFill="1" applyBorder="1" applyAlignment="1">
      <alignment horizontal="right" vertical="top"/>
    </xf>
    <xf numFmtId="4" fontId="22" fillId="4" borderId="1" xfId="0" applyNumberFormat="1" applyFont="1" applyFill="1" applyBorder="1" applyAlignment="1">
      <alignment horizontal="right" vertical="top"/>
    </xf>
    <xf numFmtId="0" fontId="20" fillId="4" borderId="1" xfId="0" applyFont="1" applyFill="1" applyBorder="1"/>
    <xf numFmtId="0" fontId="23" fillId="0" borderId="1" xfId="0" applyFont="1" applyFill="1" applyBorder="1" applyAlignment="1">
      <alignment vertical="center" wrapText="1"/>
    </xf>
    <xf numFmtId="49" fontId="22" fillId="4" borderId="1" xfId="0" applyNumberFormat="1" applyFont="1" applyFill="1" applyBorder="1" applyAlignment="1">
      <alignment horizontal="right" vertical="top"/>
    </xf>
    <xf numFmtId="0" fontId="22" fillId="4" borderId="1" xfId="0" applyFont="1" applyFill="1" applyBorder="1" applyAlignment="1">
      <alignment horizontal="left" vertical="top" wrapText="1" indent="1"/>
    </xf>
    <xf numFmtId="49" fontId="20" fillId="4" borderId="1" xfId="0" applyNumberFormat="1" applyFont="1" applyFill="1" applyBorder="1" applyAlignment="1">
      <alignment horizontal="center" vertical="top"/>
    </xf>
    <xf numFmtId="4" fontId="20" fillId="4" borderId="1" xfId="0" applyNumberFormat="1" applyFont="1" applyFill="1" applyBorder="1" applyAlignment="1">
      <alignment horizontal="right" vertical="top"/>
    </xf>
    <xf numFmtId="0" fontId="24" fillId="0" borderId="1" xfId="0" applyNumberFormat="1" applyFont="1" applyFill="1" applyBorder="1" applyAlignment="1">
      <alignment wrapText="1"/>
    </xf>
    <xf numFmtId="4" fontId="21" fillId="4" borderId="1" xfId="0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right" vertical="top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/>
    <xf numFmtId="4" fontId="21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top"/>
    </xf>
    <xf numFmtId="0" fontId="22" fillId="4" borderId="1" xfId="0" applyFont="1" applyFill="1" applyBorder="1"/>
    <xf numFmtId="0" fontId="22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top"/>
    </xf>
    <xf numFmtId="49" fontId="27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 indent="2"/>
    </xf>
    <xf numFmtId="49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49" fontId="22" fillId="5" borderId="1" xfId="0" applyNumberFormat="1" applyFont="1" applyFill="1" applyBorder="1" applyAlignment="1">
      <alignment horizontal="center" wrapText="1"/>
    </xf>
    <xf numFmtId="49" fontId="20" fillId="5" borderId="1" xfId="0" applyNumberFormat="1" applyFont="1" applyFill="1" applyBorder="1" applyAlignment="1">
      <alignment horizontal="right" wrapText="1"/>
    </xf>
    <xf numFmtId="4" fontId="22" fillId="5" borderId="1" xfId="0" applyNumberFormat="1" applyFont="1" applyFill="1" applyBorder="1" applyAlignment="1">
      <alignment horizontal="right" vertical="top" wrapText="1"/>
    </xf>
    <xf numFmtId="0" fontId="22" fillId="5" borderId="1" xfId="0" applyFont="1" applyFill="1" applyBorder="1" applyAlignment="1">
      <alignment horizontal="left" wrapText="1"/>
    </xf>
    <xf numFmtId="49" fontId="22" fillId="5" borderId="1" xfId="0" applyNumberFormat="1" applyFont="1" applyFill="1" applyBorder="1" applyAlignment="1">
      <alignment horizontal="center"/>
    </xf>
    <xf numFmtId="49" fontId="22" fillId="5" borderId="1" xfId="0" applyNumberFormat="1" applyFont="1" applyFill="1" applyBorder="1" applyAlignment="1">
      <alignment horizontal="right"/>
    </xf>
    <xf numFmtId="4" fontId="22" fillId="5" borderId="1" xfId="0" applyNumberFormat="1" applyFont="1" applyFill="1" applyBorder="1" applyAlignment="1">
      <alignment horizontal="right" vertical="top"/>
    </xf>
    <xf numFmtId="0" fontId="22" fillId="5" borderId="1" xfId="0" applyFont="1" applyFill="1" applyBorder="1" applyAlignment="1">
      <alignment horizontal="left" vertical="top" wrapText="1"/>
    </xf>
    <xf numFmtId="49" fontId="22" fillId="5" borderId="1" xfId="0" applyNumberFormat="1" applyFont="1" applyFill="1" applyBorder="1" applyAlignment="1">
      <alignment horizontal="center" vertical="top"/>
    </xf>
    <xf numFmtId="49" fontId="22" fillId="5" borderId="1" xfId="0" applyNumberFormat="1" applyFont="1" applyFill="1" applyBorder="1" applyAlignment="1">
      <alignment horizontal="right" vertical="top"/>
    </xf>
    <xf numFmtId="49" fontId="20" fillId="5" borderId="1" xfId="0" applyNumberFormat="1" applyFont="1" applyFill="1" applyBorder="1" applyAlignment="1">
      <alignment horizontal="center" vertical="top"/>
    </xf>
    <xf numFmtId="49" fontId="26" fillId="5" borderId="1" xfId="0" applyNumberFormat="1" applyFont="1" applyFill="1" applyBorder="1" applyAlignment="1">
      <alignment horizontal="right" vertical="top"/>
    </xf>
    <xf numFmtId="49" fontId="26" fillId="5" borderId="1" xfId="0" applyNumberFormat="1" applyFont="1" applyFill="1" applyBorder="1" applyAlignment="1">
      <alignment horizontal="center" vertical="top"/>
    </xf>
    <xf numFmtId="49" fontId="20" fillId="5" borderId="1" xfId="0" applyNumberFormat="1" applyFont="1" applyFill="1" applyBorder="1" applyAlignment="1">
      <alignment horizontal="right" vertical="top"/>
    </xf>
    <xf numFmtId="0" fontId="29" fillId="0" borderId="1" xfId="136"/>
    <xf numFmtId="0" fontId="20" fillId="0" borderId="1" xfId="136" applyFont="1"/>
    <xf numFmtId="0" fontId="20" fillId="0" borderId="1" xfId="136" applyNumberFormat="1" applyFont="1" applyFill="1" applyBorder="1" applyAlignment="1" applyProtection="1">
      <alignment horizontal="left" vertical="top" wrapText="1"/>
    </xf>
    <xf numFmtId="4" fontId="20" fillId="0" borderId="1" xfId="136" applyNumberFormat="1" applyFont="1" applyAlignment="1">
      <alignment horizontal="right"/>
    </xf>
    <xf numFmtId="0" fontId="20" fillId="0" borderId="49" xfId="136" applyFont="1" applyBorder="1" applyAlignment="1">
      <alignment horizontal="center" vertical="center" wrapText="1"/>
    </xf>
    <xf numFmtId="0" fontId="20" fillId="0" borderId="49" xfId="136" applyFont="1" applyFill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top" wrapText="1"/>
    </xf>
    <xf numFmtId="49" fontId="20" fillId="0" borderId="1" xfId="136" applyNumberFormat="1" applyFont="1" applyBorder="1" applyAlignment="1">
      <alignment horizontal="right" wrapText="1"/>
    </xf>
    <xf numFmtId="0" fontId="22" fillId="0" borderId="1" xfId="136" applyFont="1" applyFill="1" applyBorder="1" applyAlignment="1">
      <alignment horizontal="left"/>
    </xf>
    <xf numFmtId="4" fontId="22" fillId="0" borderId="1" xfId="136" applyNumberFormat="1" applyFont="1" applyBorder="1" applyAlignment="1">
      <alignment horizontal="right" vertical="top" wrapText="1"/>
    </xf>
    <xf numFmtId="49" fontId="20" fillId="4" borderId="1" xfId="136" applyNumberFormat="1" applyFont="1" applyFill="1" applyBorder="1" applyAlignment="1">
      <alignment horizontal="right" vertical="top"/>
    </xf>
    <xf numFmtId="4" fontId="22" fillId="4" borderId="1" xfId="136" applyNumberFormat="1" applyFont="1" applyFill="1" applyBorder="1" applyAlignment="1">
      <alignment horizontal="right" vertical="top"/>
    </xf>
    <xf numFmtId="0" fontId="24" fillId="0" borderId="1" xfId="136" applyNumberFormat="1" applyFont="1" applyFill="1" applyBorder="1" applyAlignment="1">
      <alignment wrapText="1"/>
    </xf>
    <xf numFmtId="4" fontId="20" fillId="4" borderId="1" xfId="136" applyNumberFormat="1" applyFont="1" applyFill="1" applyBorder="1" applyAlignment="1">
      <alignment horizontal="right" vertical="top"/>
    </xf>
    <xf numFmtId="4" fontId="21" fillId="4" borderId="1" xfId="136" applyNumberFormat="1" applyFont="1" applyFill="1" applyBorder="1" applyAlignment="1">
      <alignment horizontal="right" vertical="top"/>
    </xf>
    <xf numFmtId="49" fontId="20" fillId="0" borderId="1" xfId="136" applyNumberFormat="1" applyFont="1" applyBorder="1" applyAlignment="1">
      <alignment horizontal="right" vertical="top"/>
    </xf>
    <xf numFmtId="4" fontId="22" fillId="0" borderId="1" xfId="136" applyNumberFormat="1" applyFont="1" applyBorder="1" applyAlignment="1">
      <alignment horizontal="right" vertical="top"/>
    </xf>
    <xf numFmtId="4" fontId="20" fillId="0" borderId="1" xfId="136" applyNumberFormat="1" applyFont="1" applyBorder="1" applyAlignment="1">
      <alignment horizontal="right" vertical="top"/>
    </xf>
    <xf numFmtId="49" fontId="20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Fill="1" applyBorder="1" applyAlignment="1">
      <alignment horizontal="right" vertical="top"/>
    </xf>
    <xf numFmtId="4" fontId="22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Border="1" applyAlignment="1">
      <alignment horizontal="right" vertical="top"/>
    </xf>
    <xf numFmtId="49" fontId="22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 wrapText="1"/>
    </xf>
    <xf numFmtId="0" fontId="22" fillId="4" borderId="1" xfId="136" applyFont="1" applyFill="1" applyBorder="1" applyAlignment="1">
      <alignment horizontal="left" vertical="top" wrapText="1" indent="1"/>
    </xf>
    <xf numFmtId="49" fontId="22" fillId="0" borderId="1" xfId="136" applyNumberFormat="1" applyFont="1" applyBorder="1" applyAlignment="1">
      <alignment horizontal="right" vertical="top"/>
    </xf>
    <xf numFmtId="49" fontId="20" fillId="4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/>
    </xf>
    <xf numFmtId="49" fontId="22" fillId="0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right" vertical="top"/>
    </xf>
    <xf numFmtId="49" fontId="27" fillId="0" borderId="1" xfId="136" applyNumberFormat="1" applyFont="1" applyFill="1" applyBorder="1" applyAlignment="1">
      <alignment horizontal="center"/>
    </xf>
    <xf numFmtId="0" fontId="23" fillId="0" borderId="1" xfId="136" applyFont="1" applyFill="1" applyBorder="1" applyAlignment="1">
      <alignment vertical="center" wrapText="1"/>
    </xf>
    <xf numFmtId="0" fontId="20" fillId="0" borderId="1" xfId="136" applyFont="1" applyFill="1" applyBorder="1" applyAlignment="1">
      <alignment vertical="center" wrapText="1"/>
    </xf>
    <xf numFmtId="49" fontId="25" fillId="0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 wrapText="1"/>
    </xf>
    <xf numFmtId="0" fontId="22" fillId="0" borderId="1" xfId="136" applyFont="1" applyFill="1" applyBorder="1" applyAlignment="1">
      <alignment horizontal="left" vertical="top" wrapText="1" indent="2"/>
    </xf>
    <xf numFmtId="49" fontId="14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15" fillId="0" borderId="19" xfId="0" applyNumberFormat="1" applyFont="1" applyFill="1" applyBorder="1" applyAlignment="1" applyProtection="1">
      <alignment horizontal="center" vertical="top" wrapText="1"/>
    </xf>
    <xf numFmtId="0" fontId="29" fillId="0" borderId="1" xfId="136" applyFont="1"/>
    <xf numFmtId="0" fontId="20" fillId="0" borderId="49" xfId="0" applyFont="1" applyFill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Border="1" applyAlignment="1">
      <alignment horizontal="center"/>
    </xf>
    <xf numFmtId="0" fontId="31" fillId="0" borderId="2" xfId="26" applyNumberFormat="1" applyFo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49" fontId="24" fillId="0" borderId="49" xfId="48" applyNumberFormat="1" applyFont="1" applyBorder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4" fontId="31" fillId="0" borderId="1" xfId="36" applyNumberFormat="1" applyFont="1" applyFill="1" applyBorder="1" applyProtection="1">
      <alignment horizontal="right" shrinkToFit="1"/>
      <protection locked="0"/>
    </xf>
    <xf numFmtId="4" fontId="31" fillId="0" borderId="1" xfId="52" applyNumberFormat="1" applyFont="1" applyFill="1" applyBorder="1" applyProtection="1">
      <alignment horizontal="right" shrinkToFit="1"/>
      <protection locked="0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 indent="1"/>
    </xf>
    <xf numFmtId="0" fontId="20" fillId="0" borderId="1" xfId="0" applyFont="1" applyFill="1" applyBorder="1" applyAlignment="1">
      <alignment horizontal="left" vertical="top" wrapText="1" indent="2"/>
    </xf>
    <xf numFmtId="49" fontId="22" fillId="4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/>
    </xf>
    <xf numFmtId="0" fontId="24" fillId="0" borderId="1" xfId="0" applyNumberFormat="1" applyFont="1" applyFill="1" applyBorder="1" applyAlignment="1">
      <alignment horizontal="left" vertical="top" wrapText="1"/>
    </xf>
    <xf numFmtId="4" fontId="14" fillId="0" borderId="16" xfId="36" applyNumberFormat="1" applyFont="1" applyAlignment="1" applyProtection="1">
      <alignment horizontal="right" vertical="top" shrinkToFit="1"/>
      <protection locked="0"/>
    </xf>
    <xf numFmtId="165" fontId="14" fillId="0" borderId="26" xfId="88" applyNumberFormat="1" applyFont="1" applyAlignment="1" applyProtection="1">
      <alignment horizontal="right" vertical="top" shrinkToFit="1"/>
      <protection locked="0"/>
    </xf>
    <xf numFmtId="165" fontId="14" fillId="0" borderId="3" xfId="87" applyNumberFormat="1" applyFont="1" applyAlignment="1" applyProtection="1">
      <alignment horizontal="right" vertical="top" shrinkToFit="1"/>
      <protection locked="0"/>
    </xf>
    <xf numFmtId="165" fontId="19" fillId="0" borderId="3" xfId="87" applyNumberFormat="1" applyFont="1" applyAlignment="1" applyProtection="1">
      <alignment horizontal="right" vertical="top" shrinkToFit="1"/>
      <protection locked="0"/>
    </xf>
    <xf numFmtId="0" fontId="14" fillId="0" borderId="1" xfId="1" applyNumberFormat="1" applyFont="1" applyAlignment="1" applyProtection="1">
      <alignment horizontal="left" wrapText="1"/>
      <protection locked="0"/>
    </xf>
    <xf numFmtId="0" fontId="17" fillId="0" borderId="1" xfId="0" applyNumberFormat="1" applyFont="1" applyBorder="1" applyAlignment="1">
      <alignment horizontal="center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136" applyFont="1" applyAlignment="1">
      <alignment horizontal="center" wrapText="1"/>
    </xf>
    <xf numFmtId="0" fontId="14" fillId="0" borderId="3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 applyProtection="1">
      <alignment horizontal="center" vertical="top" wrapText="1"/>
    </xf>
  </cellXfs>
  <cellStyles count="138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ЗГ1" xfId="137"/>
    <cellStyle name="Обычный" xfId="0" builtinId="0"/>
    <cellStyle name="Обычный 2" xfId="136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B16" sqref="B16"/>
    </sheetView>
  </sheetViews>
  <sheetFormatPr defaultColWidth="9.21875" defaultRowHeight="13.8"/>
  <cols>
    <col min="1" max="1" width="43.21875" style="3" customWidth="1"/>
    <col min="2" max="2" width="25.33203125" style="3" customWidth="1"/>
    <col min="3" max="3" width="13" style="3" customWidth="1"/>
    <col min="4" max="4" width="13.44140625" style="3" customWidth="1"/>
    <col min="5" max="5" width="13.5546875" style="3" customWidth="1"/>
    <col min="6" max="6" width="9.21875" style="3" hidden="1"/>
    <col min="7" max="16384" width="9.21875" style="3"/>
  </cols>
  <sheetData>
    <row r="1" spans="1:6" ht="12" customHeight="1">
      <c r="A1" s="2"/>
      <c r="B1" s="2"/>
      <c r="C1" s="2" t="s">
        <v>31</v>
      </c>
      <c r="D1" s="2"/>
      <c r="E1" s="2"/>
      <c r="F1" s="2"/>
    </row>
    <row r="2" spans="1:6" ht="41.25" customHeight="1">
      <c r="A2" s="2"/>
      <c r="B2" s="2"/>
      <c r="C2" s="193" t="s">
        <v>32</v>
      </c>
      <c r="D2" s="193"/>
      <c r="E2" s="193"/>
      <c r="F2" s="2"/>
    </row>
    <row r="3" spans="1:6">
      <c r="A3" s="2"/>
      <c r="B3" s="2"/>
      <c r="C3" s="2" t="s">
        <v>352</v>
      </c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s="1" customFormat="1" ht="21.75" customHeight="1">
      <c r="A5" s="194" t="s">
        <v>33</v>
      </c>
      <c r="B5" s="194"/>
      <c r="C5" s="194"/>
      <c r="D5" s="194"/>
      <c r="E5" s="194"/>
    </row>
    <row r="6" spans="1:6" s="1" customFormat="1" ht="12" customHeight="1">
      <c r="A6" s="194" t="s">
        <v>34</v>
      </c>
      <c r="B6" s="194"/>
      <c r="C6" s="194"/>
      <c r="D6" s="194"/>
      <c r="E6" s="194"/>
    </row>
    <row r="7" spans="1:6" s="1" customFormat="1" ht="12" customHeight="1">
      <c r="A7" s="194" t="s">
        <v>351</v>
      </c>
      <c r="B7" s="194"/>
      <c r="C7" s="194"/>
      <c r="D7" s="194"/>
      <c r="E7" s="194"/>
    </row>
    <row r="8" spans="1:6" ht="12" customHeight="1">
      <c r="A8" s="2"/>
      <c r="B8" s="2"/>
      <c r="C8" s="2"/>
      <c r="D8" s="2"/>
      <c r="E8" s="2"/>
      <c r="F8" s="2"/>
    </row>
    <row r="9" spans="1:6" ht="13.05" customHeight="1">
      <c r="A9" s="195" t="s">
        <v>0</v>
      </c>
      <c r="B9" s="195" t="s">
        <v>1</v>
      </c>
      <c r="C9" s="196" t="s">
        <v>2</v>
      </c>
      <c r="D9" s="196" t="s">
        <v>3</v>
      </c>
      <c r="E9" s="195" t="s">
        <v>4</v>
      </c>
      <c r="F9" s="4"/>
    </row>
    <row r="10" spans="1:6" ht="12" customHeight="1">
      <c r="A10" s="195"/>
      <c r="B10" s="195"/>
      <c r="C10" s="196"/>
      <c r="D10" s="196"/>
      <c r="E10" s="195"/>
      <c r="F10" s="5"/>
    </row>
    <row r="11" spans="1:6" ht="14.25" customHeight="1">
      <c r="A11" s="195"/>
      <c r="B11" s="195"/>
      <c r="C11" s="196"/>
      <c r="D11" s="196"/>
      <c r="E11" s="195"/>
      <c r="F11" s="5"/>
    </row>
    <row r="12" spans="1:6" ht="14.25" customHeight="1" thickBot="1">
      <c r="A12" s="6">
        <v>1</v>
      </c>
      <c r="B12" s="7">
        <v>2</v>
      </c>
      <c r="C12" s="8" t="s">
        <v>53</v>
      </c>
      <c r="D12" s="8" t="s">
        <v>5</v>
      </c>
      <c r="E12" s="8" t="s">
        <v>6</v>
      </c>
      <c r="F12" s="5"/>
    </row>
    <row r="13" spans="1:6" ht="17.25" customHeight="1">
      <c r="A13" s="9" t="s">
        <v>7</v>
      </c>
      <c r="B13" s="10" t="s">
        <v>8</v>
      </c>
      <c r="C13" s="11">
        <f>C15+C24</f>
        <v>104103346</v>
      </c>
      <c r="D13" s="11">
        <f>D15+D24</f>
        <v>29558983.539999999</v>
      </c>
      <c r="E13" s="12">
        <f>C13-D13</f>
        <v>74544362.460000008</v>
      </c>
      <c r="F13" s="13"/>
    </row>
    <row r="14" spans="1:6" ht="15" customHeight="1">
      <c r="A14" s="41" t="s">
        <v>9</v>
      </c>
      <c r="B14" s="42"/>
      <c r="C14" s="43"/>
      <c r="D14" s="43"/>
      <c r="E14" s="44"/>
      <c r="F14" s="13"/>
    </row>
    <row r="15" spans="1:6" ht="15" customHeight="1">
      <c r="A15" s="45" t="s">
        <v>36</v>
      </c>
      <c r="B15" s="46" t="s">
        <v>10</v>
      </c>
      <c r="C15" s="47">
        <f>SUM(C16:C23)</f>
        <v>61899738</v>
      </c>
      <c r="D15" s="47">
        <f>SUM(D16:D23)</f>
        <v>7550301.54</v>
      </c>
      <c r="E15" s="48">
        <f>C15-D15</f>
        <v>54349436.460000001</v>
      </c>
      <c r="F15" s="13"/>
    </row>
    <row r="16" spans="1:6" ht="15" customHeight="1">
      <c r="A16" s="49" t="s">
        <v>37</v>
      </c>
      <c r="B16" s="50" t="s">
        <v>11</v>
      </c>
      <c r="C16" s="51">
        <v>34713944.700000003</v>
      </c>
      <c r="D16" s="51">
        <v>2714380.18</v>
      </c>
      <c r="E16" s="52">
        <f>C16-D16</f>
        <v>31999564.520000003</v>
      </c>
      <c r="F16" s="13"/>
    </row>
    <row r="17" spans="1:6" ht="27" customHeight="1">
      <c r="A17" s="49" t="s">
        <v>39</v>
      </c>
      <c r="B17" s="50" t="s">
        <v>12</v>
      </c>
      <c r="C17" s="51">
        <v>957973.3</v>
      </c>
      <c r="D17" s="51">
        <v>227037.19</v>
      </c>
      <c r="E17" s="52">
        <f t="shared" ref="E17:E23" si="0">C17-D17</f>
        <v>730936.1100000001</v>
      </c>
      <c r="F17" s="13"/>
    </row>
    <row r="18" spans="1:6" ht="15" customHeight="1">
      <c r="A18" s="49" t="s">
        <v>47</v>
      </c>
      <c r="B18" s="50" t="s">
        <v>13</v>
      </c>
      <c r="C18" s="51">
        <v>5925900</v>
      </c>
      <c r="D18" s="51">
        <v>837140.39</v>
      </c>
      <c r="E18" s="52">
        <f t="shared" si="0"/>
        <v>5088759.6100000003</v>
      </c>
      <c r="F18" s="13"/>
    </row>
    <row r="19" spans="1:6" ht="15" customHeight="1">
      <c r="A19" s="49" t="s">
        <v>40</v>
      </c>
      <c r="B19" s="50" t="s">
        <v>14</v>
      </c>
      <c r="C19" s="51">
        <v>14873800</v>
      </c>
      <c r="D19" s="51">
        <v>2240097.83</v>
      </c>
      <c r="E19" s="52">
        <f t="shared" si="0"/>
        <v>12633702.17</v>
      </c>
      <c r="F19" s="13"/>
    </row>
    <row r="20" spans="1:6" ht="41.4">
      <c r="A20" s="49" t="s">
        <v>41</v>
      </c>
      <c r="B20" s="50" t="s">
        <v>15</v>
      </c>
      <c r="C20" s="51">
        <v>4293220</v>
      </c>
      <c r="D20" s="51">
        <v>858899.16</v>
      </c>
      <c r="E20" s="52">
        <f t="shared" si="0"/>
        <v>3434320.84</v>
      </c>
      <c r="F20" s="13"/>
    </row>
    <row r="21" spans="1:6" ht="27" customHeight="1">
      <c r="A21" s="49" t="s">
        <v>42</v>
      </c>
      <c r="B21" s="50" t="s">
        <v>16</v>
      </c>
      <c r="C21" s="51">
        <v>450000</v>
      </c>
      <c r="D21" s="51">
        <v>35022.79</v>
      </c>
      <c r="E21" s="52">
        <f t="shared" si="0"/>
        <v>414977.21</v>
      </c>
      <c r="F21" s="13"/>
    </row>
    <row r="22" spans="1:6" ht="27.6">
      <c r="A22" s="49" t="s">
        <v>43</v>
      </c>
      <c r="B22" s="50" t="s">
        <v>17</v>
      </c>
      <c r="C22" s="51">
        <v>674900</v>
      </c>
      <c r="D22" s="51">
        <v>634424</v>
      </c>
      <c r="E22" s="52">
        <f t="shared" si="0"/>
        <v>40476</v>
      </c>
      <c r="F22" s="13"/>
    </row>
    <row r="23" spans="1:6" ht="15" customHeight="1">
      <c r="A23" s="49" t="s">
        <v>44</v>
      </c>
      <c r="B23" s="50" t="s">
        <v>18</v>
      </c>
      <c r="C23" s="51">
        <v>10000</v>
      </c>
      <c r="D23" s="51">
        <v>3300</v>
      </c>
      <c r="E23" s="52">
        <f t="shared" si="0"/>
        <v>6700</v>
      </c>
      <c r="F23" s="13"/>
    </row>
    <row r="24" spans="1:6" ht="15" customHeight="1">
      <c r="A24" s="45" t="s">
        <v>45</v>
      </c>
      <c r="B24" s="46" t="s">
        <v>19</v>
      </c>
      <c r="C24" s="53">
        <f>SUM(C25:C25)</f>
        <v>42203608</v>
      </c>
      <c r="D24" s="53">
        <f>SUM(D25:D25)</f>
        <v>22008682</v>
      </c>
      <c r="E24" s="48">
        <f>C24-D24</f>
        <v>20194926</v>
      </c>
      <c r="F24" s="13"/>
    </row>
    <row r="25" spans="1:6" ht="27" customHeight="1">
      <c r="A25" s="49" t="s">
        <v>46</v>
      </c>
      <c r="B25" s="50" t="s">
        <v>20</v>
      </c>
      <c r="C25" s="51">
        <v>42203608</v>
      </c>
      <c r="D25" s="51">
        <v>22008682</v>
      </c>
      <c r="E25" s="52">
        <f t="shared" ref="E25" si="1">C25-D25</f>
        <v>20194926</v>
      </c>
      <c r="F25" s="13"/>
    </row>
    <row r="26" spans="1:6" ht="15" customHeight="1">
      <c r="A26" s="14"/>
      <c r="B26" s="14"/>
      <c r="C26" s="14"/>
      <c r="D26" s="14"/>
      <c r="E26" s="14"/>
      <c r="F26" s="14"/>
    </row>
  </sheetData>
  <mergeCells count="9">
    <mergeCell ref="C2:E2"/>
    <mergeCell ref="A5:E5"/>
    <mergeCell ref="A7:E7"/>
    <mergeCell ref="A6:E6"/>
    <mergeCell ref="A9:A11"/>
    <mergeCell ref="B9:B11"/>
    <mergeCell ref="C9:C11"/>
    <mergeCell ref="D9:D11"/>
    <mergeCell ref="E9:E11"/>
  </mergeCells>
  <pageMargins left="0.78740157480314965" right="0.39370078740157483" top="0.39370078740157483" bottom="0.39370078740157483" header="0.51181102362204722" footer="0.5118110236220472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workbookViewId="0">
      <selection activeCell="F262" sqref="F262"/>
    </sheetView>
  </sheetViews>
  <sheetFormatPr defaultColWidth="9.21875" defaultRowHeight="13.2"/>
  <cols>
    <col min="1" max="1" width="45.109375" style="54" customWidth="1"/>
    <col min="2" max="2" width="7.77734375" style="54" customWidth="1"/>
    <col min="3" max="3" width="7" style="55" customWidth="1"/>
    <col min="4" max="4" width="12" style="55" customWidth="1"/>
    <col min="5" max="5" width="5.77734375" style="55" customWidth="1"/>
    <col min="6" max="6" width="13.21875" style="54" customWidth="1"/>
    <col min="7" max="7" width="12.6640625" style="54" customWidth="1"/>
    <col min="8" max="8" width="12.88671875" style="54" customWidth="1"/>
    <col min="9" max="256" width="9.21875" style="54"/>
    <col min="257" max="257" width="54.5546875" style="54" customWidth="1"/>
    <col min="258" max="258" width="11.77734375" style="54" customWidth="1"/>
    <col min="259" max="259" width="9.33203125" style="54" customWidth="1"/>
    <col min="260" max="260" width="12" style="54" customWidth="1"/>
    <col min="261" max="261" width="9.21875" style="54" customWidth="1"/>
    <col min="262" max="262" width="13.21875" style="54" customWidth="1"/>
    <col min="263" max="512" width="9.21875" style="54"/>
    <col min="513" max="513" width="54.5546875" style="54" customWidth="1"/>
    <col min="514" max="514" width="11.77734375" style="54" customWidth="1"/>
    <col min="515" max="515" width="9.33203125" style="54" customWidth="1"/>
    <col min="516" max="516" width="12" style="54" customWidth="1"/>
    <col min="517" max="517" width="9.21875" style="54" customWidth="1"/>
    <col min="518" max="518" width="13.21875" style="54" customWidth="1"/>
    <col min="519" max="768" width="9.21875" style="54"/>
    <col min="769" max="769" width="54.5546875" style="54" customWidth="1"/>
    <col min="770" max="770" width="11.77734375" style="54" customWidth="1"/>
    <col min="771" max="771" width="9.33203125" style="54" customWidth="1"/>
    <col min="772" max="772" width="12" style="54" customWidth="1"/>
    <col min="773" max="773" width="9.21875" style="54" customWidth="1"/>
    <col min="774" max="774" width="13.21875" style="54" customWidth="1"/>
    <col min="775" max="1024" width="9.21875" style="54"/>
    <col min="1025" max="1025" width="54.5546875" style="54" customWidth="1"/>
    <col min="1026" max="1026" width="11.77734375" style="54" customWidth="1"/>
    <col min="1027" max="1027" width="9.33203125" style="54" customWidth="1"/>
    <col min="1028" max="1028" width="12" style="54" customWidth="1"/>
    <col min="1029" max="1029" width="9.21875" style="54" customWidth="1"/>
    <col min="1030" max="1030" width="13.21875" style="54" customWidth="1"/>
    <col min="1031" max="1280" width="9.21875" style="54"/>
    <col min="1281" max="1281" width="54.5546875" style="54" customWidth="1"/>
    <col min="1282" max="1282" width="11.77734375" style="54" customWidth="1"/>
    <col min="1283" max="1283" width="9.33203125" style="54" customWidth="1"/>
    <col min="1284" max="1284" width="12" style="54" customWidth="1"/>
    <col min="1285" max="1285" width="9.21875" style="54" customWidth="1"/>
    <col min="1286" max="1286" width="13.21875" style="54" customWidth="1"/>
    <col min="1287" max="1536" width="9.21875" style="54"/>
    <col min="1537" max="1537" width="54.5546875" style="54" customWidth="1"/>
    <col min="1538" max="1538" width="11.77734375" style="54" customWidth="1"/>
    <col min="1539" max="1539" width="9.33203125" style="54" customWidth="1"/>
    <col min="1540" max="1540" width="12" style="54" customWidth="1"/>
    <col min="1541" max="1541" width="9.21875" style="54" customWidth="1"/>
    <col min="1542" max="1542" width="13.21875" style="54" customWidth="1"/>
    <col min="1543" max="1792" width="9.21875" style="54"/>
    <col min="1793" max="1793" width="54.5546875" style="54" customWidth="1"/>
    <col min="1794" max="1794" width="11.77734375" style="54" customWidth="1"/>
    <col min="1795" max="1795" width="9.33203125" style="54" customWidth="1"/>
    <col min="1796" max="1796" width="12" style="54" customWidth="1"/>
    <col min="1797" max="1797" width="9.21875" style="54" customWidth="1"/>
    <col min="1798" max="1798" width="13.21875" style="54" customWidth="1"/>
    <col min="1799" max="2048" width="9.21875" style="54"/>
    <col min="2049" max="2049" width="54.5546875" style="54" customWidth="1"/>
    <col min="2050" max="2050" width="11.77734375" style="54" customWidth="1"/>
    <col min="2051" max="2051" width="9.33203125" style="54" customWidth="1"/>
    <col min="2052" max="2052" width="12" style="54" customWidth="1"/>
    <col min="2053" max="2053" width="9.21875" style="54" customWidth="1"/>
    <col min="2054" max="2054" width="13.21875" style="54" customWidth="1"/>
    <col min="2055" max="2304" width="9.21875" style="54"/>
    <col min="2305" max="2305" width="54.5546875" style="54" customWidth="1"/>
    <col min="2306" max="2306" width="11.77734375" style="54" customWidth="1"/>
    <col min="2307" max="2307" width="9.33203125" style="54" customWidth="1"/>
    <col min="2308" max="2308" width="12" style="54" customWidth="1"/>
    <col min="2309" max="2309" width="9.21875" style="54" customWidth="1"/>
    <col min="2310" max="2310" width="13.21875" style="54" customWidth="1"/>
    <col min="2311" max="2560" width="9.21875" style="54"/>
    <col min="2561" max="2561" width="54.5546875" style="54" customWidth="1"/>
    <col min="2562" max="2562" width="11.77734375" style="54" customWidth="1"/>
    <col min="2563" max="2563" width="9.33203125" style="54" customWidth="1"/>
    <col min="2564" max="2564" width="12" style="54" customWidth="1"/>
    <col min="2565" max="2565" width="9.21875" style="54" customWidth="1"/>
    <col min="2566" max="2566" width="13.21875" style="54" customWidth="1"/>
    <col min="2567" max="2816" width="9.21875" style="54"/>
    <col min="2817" max="2817" width="54.5546875" style="54" customWidth="1"/>
    <col min="2818" max="2818" width="11.77734375" style="54" customWidth="1"/>
    <col min="2819" max="2819" width="9.33203125" style="54" customWidth="1"/>
    <col min="2820" max="2820" width="12" style="54" customWidth="1"/>
    <col min="2821" max="2821" width="9.21875" style="54" customWidth="1"/>
    <col min="2822" max="2822" width="13.21875" style="54" customWidth="1"/>
    <col min="2823" max="3072" width="9.21875" style="54"/>
    <col min="3073" max="3073" width="54.5546875" style="54" customWidth="1"/>
    <col min="3074" max="3074" width="11.77734375" style="54" customWidth="1"/>
    <col min="3075" max="3075" width="9.33203125" style="54" customWidth="1"/>
    <col min="3076" max="3076" width="12" style="54" customWidth="1"/>
    <col min="3077" max="3077" width="9.21875" style="54" customWidth="1"/>
    <col min="3078" max="3078" width="13.21875" style="54" customWidth="1"/>
    <col min="3079" max="3328" width="9.21875" style="54"/>
    <col min="3329" max="3329" width="54.5546875" style="54" customWidth="1"/>
    <col min="3330" max="3330" width="11.77734375" style="54" customWidth="1"/>
    <col min="3331" max="3331" width="9.33203125" style="54" customWidth="1"/>
    <col min="3332" max="3332" width="12" style="54" customWidth="1"/>
    <col min="3333" max="3333" width="9.21875" style="54" customWidth="1"/>
    <col min="3334" max="3334" width="13.21875" style="54" customWidth="1"/>
    <col min="3335" max="3584" width="9.21875" style="54"/>
    <col min="3585" max="3585" width="54.5546875" style="54" customWidth="1"/>
    <col min="3586" max="3586" width="11.77734375" style="54" customWidth="1"/>
    <col min="3587" max="3587" width="9.33203125" style="54" customWidth="1"/>
    <col min="3588" max="3588" width="12" style="54" customWidth="1"/>
    <col min="3589" max="3589" width="9.21875" style="54" customWidth="1"/>
    <col min="3590" max="3590" width="13.21875" style="54" customWidth="1"/>
    <col min="3591" max="3840" width="9.21875" style="54"/>
    <col min="3841" max="3841" width="54.5546875" style="54" customWidth="1"/>
    <col min="3842" max="3842" width="11.77734375" style="54" customWidth="1"/>
    <col min="3843" max="3843" width="9.33203125" style="54" customWidth="1"/>
    <col min="3844" max="3844" width="12" style="54" customWidth="1"/>
    <col min="3845" max="3845" width="9.21875" style="54" customWidth="1"/>
    <col min="3846" max="3846" width="13.21875" style="54" customWidth="1"/>
    <col min="3847" max="4096" width="9.21875" style="54"/>
    <col min="4097" max="4097" width="54.5546875" style="54" customWidth="1"/>
    <col min="4098" max="4098" width="11.77734375" style="54" customWidth="1"/>
    <col min="4099" max="4099" width="9.33203125" style="54" customWidth="1"/>
    <col min="4100" max="4100" width="12" style="54" customWidth="1"/>
    <col min="4101" max="4101" width="9.21875" style="54" customWidth="1"/>
    <col min="4102" max="4102" width="13.21875" style="54" customWidth="1"/>
    <col min="4103" max="4352" width="9.21875" style="54"/>
    <col min="4353" max="4353" width="54.5546875" style="54" customWidth="1"/>
    <col min="4354" max="4354" width="11.77734375" style="54" customWidth="1"/>
    <col min="4355" max="4355" width="9.33203125" style="54" customWidth="1"/>
    <col min="4356" max="4356" width="12" style="54" customWidth="1"/>
    <col min="4357" max="4357" width="9.21875" style="54" customWidth="1"/>
    <col min="4358" max="4358" width="13.21875" style="54" customWidth="1"/>
    <col min="4359" max="4608" width="9.21875" style="54"/>
    <col min="4609" max="4609" width="54.5546875" style="54" customWidth="1"/>
    <col min="4610" max="4610" width="11.77734375" style="54" customWidth="1"/>
    <col min="4611" max="4611" width="9.33203125" style="54" customWidth="1"/>
    <col min="4612" max="4612" width="12" style="54" customWidth="1"/>
    <col min="4613" max="4613" width="9.21875" style="54" customWidth="1"/>
    <col min="4614" max="4614" width="13.21875" style="54" customWidth="1"/>
    <col min="4615" max="4864" width="9.21875" style="54"/>
    <col min="4865" max="4865" width="54.5546875" style="54" customWidth="1"/>
    <col min="4866" max="4866" width="11.77734375" style="54" customWidth="1"/>
    <col min="4867" max="4867" width="9.33203125" style="54" customWidth="1"/>
    <col min="4868" max="4868" width="12" style="54" customWidth="1"/>
    <col min="4869" max="4869" width="9.21875" style="54" customWidth="1"/>
    <col min="4870" max="4870" width="13.21875" style="54" customWidth="1"/>
    <col min="4871" max="5120" width="9.21875" style="54"/>
    <col min="5121" max="5121" width="54.5546875" style="54" customWidth="1"/>
    <col min="5122" max="5122" width="11.77734375" style="54" customWidth="1"/>
    <col min="5123" max="5123" width="9.33203125" style="54" customWidth="1"/>
    <col min="5124" max="5124" width="12" style="54" customWidth="1"/>
    <col min="5125" max="5125" width="9.21875" style="54" customWidth="1"/>
    <col min="5126" max="5126" width="13.21875" style="54" customWidth="1"/>
    <col min="5127" max="5376" width="9.21875" style="54"/>
    <col min="5377" max="5377" width="54.5546875" style="54" customWidth="1"/>
    <col min="5378" max="5378" width="11.77734375" style="54" customWidth="1"/>
    <col min="5379" max="5379" width="9.33203125" style="54" customWidth="1"/>
    <col min="5380" max="5380" width="12" style="54" customWidth="1"/>
    <col min="5381" max="5381" width="9.21875" style="54" customWidth="1"/>
    <col min="5382" max="5382" width="13.21875" style="54" customWidth="1"/>
    <col min="5383" max="5632" width="9.21875" style="54"/>
    <col min="5633" max="5633" width="54.5546875" style="54" customWidth="1"/>
    <col min="5634" max="5634" width="11.77734375" style="54" customWidth="1"/>
    <col min="5635" max="5635" width="9.33203125" style="54" customWidth="1"/>
    <col min="5636" max="5636" width="12" style="54" customWidth="1"/>
    <col min="5637" max="5637" width="9.21875" style="54" customWidth="1"/>
    <col min="5638" max="5638" width="13.21875" style="54" customWidth="1"/>
    <col min="5639" max="5888" width="9.21875" style="54"/>
    <col min="5889" max="5889" width="54.5546875" style="54" customWidth="1"/>
    <col min="5890" max="5890" width="11.77734375" style="54" customWidth="1"/>
    <col min="5891" max="5891" width="9.33203125" style="54" customWidth="1"/>
    <col min="5892" max="5892" width="12" style="54" customWidth="1"/>
    <col min="5893" max="5893" width="9.21875" style="54" customWidth="1"/>
    <col min="5894" max="5894" width="13.21875" style="54" customWidth="1"/>
    <col min="5895" max="6144" width="9.21875" style="54"/>
    <col min="6145" max="6145" width="54.5546875" style="54" customWidth="1"/>
    <col min="6146" max="6146" width="11.77734375" style="54" customWidth="1"/>
    <col min="6147" max="6147" width="9.33203125" style="54" customWidth="1"/>
    <col min="6148" max="6148" width="12" style="54" customWidth="1"/>
    <col min="6149" max="6149" width="9.21875" style="54" customWidth="1"/>
    <col min="6150" max="6150" width="13.21875" style="54" customWidth="1"/>
    <col min="6151" max="6400" width="9.21875" style="54"/>
    <col min="6401" max="6401" width="54.5546875" style="54" customWidth="1"/>
    <col min="6402" max="6402" width="11.77734375" style="54" customWidth="1"/>
    <col min="6403" max="6403" width="9.33203125" style="54" customWidth="1"/>
    <col min="6404" max="6404" width="12" style="54" customWidth="1"/>
    <col min="6405" max="6405" width="9.21875" style="54" customWidth="1"/>
    <col min="6406" max="6406" width="13.21875" style="54" customWidth="1"/>
    <col min="6407" max="6656" width="9.21875" style="54"/>
    <col min="6657" max="6657" width="54.5546875" style="54" customWidth="1"/>
    <col min="6658" max="6658" width="11.77734375" style="54" customWidth="1"/>
    <col min="6659" max="6659" width="9.33203125" style="54" customWidth="1"/>
    <col min="6660" max="6660" width="12" style="54" customWidth="1"/>
    <col min="6661" max="6661" width="9.21875" style="54" customWidth="1"/>
    <col min="6662" max="6662" width="13.21875" style="54" customWidth="1"/>
    <col min="6663" max="6912" width="9.21875" style="54"/>
    <col min="6913" max="6913" width="54.5546875" style="54" customWidth="1"/>
    <col min="6914" max="6914" width="11.77734375" style="54" customWidth="1"/>
    <col min="6915" max="6915" width="9.33203125" style="54" customWidth="1"/>
    <col min="6916" max="6916" width="12" style="54" customWidth="1"/>
    <col min="6917" max="6917" width="9.21875" style="54" customWidth="1"/>
    <col min="6918" max="6918" width="13.21875" style="54" customWidth="1"/>
    <col min="6919" max="7168" width="9.21875" style="54"/>
    <col min="7169" max="7169" width="54.5546875" style="54" customWidth="1"/>
    <col min="7170" max="7170" width="11.77734375" style="54" customWidth="1"/>
    <col min="7171" max="7171" width="9.33203125" style="54" customWidth="1"/>
    <col min="7172" max="7172" width="12" style="54" customWidth="1"/>
    <col min="7173" max="7173" width="9.21875" style="54" customWidth="1"/>
    <col min="7174" max="7174" width="13.21875" style="54" customWidth="1"/>
    <col min="7175" max="7424" width="9.21875" style="54"/>
    <col min="7425" max="7425" width="54.5546875" style="54" customWidth="1"/>
    <col min="7426" max="7426" width="11.77734375" style="54" customWidth="1"/>
    <col min="7427" max="7427" width="9.33203125" style="54" customWidth="1"/>
    <col min="7428" max="7428" width="12" style="54" customWidth="1"/>
    <col min="7429" max="7429" width="9.21875" style="54" customWidth="1"/>
    <col min="7430" max="7430" width="13.21875" style="54" customWidth="1"/>
    <col min="7431" max="7680" width="9.21875" style="54"/>
    <col min="7681" max="7681" width="54.5546875" style="54" customWidth="1"/>
    <col min="7682" max="7682" width="11.77734375" style="54" customWidth="1"/>
    <col min="7683" max="7683" width="9.33203125" style="54" customWidth="1"/>
    <col min="7684" max="7684" width="12" style="54" customWidth="1"/>
    <col min="7685" max="7685" width="9.21875" style="54" customWidth="1"/>
    <col min="7686" max="7686" width="13.21875" style="54" customWidth="1"/>
    <col min="7687" max="7936" width="9.21875" style="54"/>
    <col min="7937" max="7937" width="54.5546875" style="54" customWidth="1"/>
    <col min="7938" max="7938" width="11.77734375" style="54" customWidth="1"/>
    <col min="7939" max="7939" width="9.33203125" style="54" customWidth="1"/>
    <col min="7940" max="7940" width="12" style="54" customWidth="1"/>
    <col min="7941" max="7941" width="9.21875" style="54" customWidth="1"/>
    <col min="7942" max="7942" width="13.21875" style="54" customWidth="1"/>
    <col min="7943" max="8192" width="9.21875" style="54"/>
    <col min="8193" max="8193" width="54.5546875" style="54" customWidth="1"/>
    <col min="8194" max="8194" width="11.77734375" style="54" customWidth="1"/>
    <col min="8195" max="8195" width="9.33203125" style="54" customWidth="1"/>
    <col min="8196" max="8196" width="12" style="54" customWidth="1"/>
    <col min="8197" max="8197" width="9.21875" style="54" customWidth="1"/>
    <col min="8198" max="8198" width="13.21875" style="54" customWidth="1"/>
    <col min="8199" max="8448" width="9.21875" style="54"/>
    <col min="8449" max="8449" width="54.5546875" style="54" customWidth="1"/>
    <col min="8450" max="8450" width="11.77734375" style="54" customWidth="1"/>
    <col min="8451" max="8451" width="9.33203125" style="54" customWidth="1"/>
    <col min="8452" max="8452" width="12" style="54" customWidth="1"/>
    <col min="8453" max="8453" width="9.21875" style="54" customWidth="1"/>
    <col min="8454" max="8454" width="13.21875" style="54" customWidth="1"/>
    <col min="8455" max="8704" width="9.21875" style="54"/>
    <col min="8705" max="8705" width="54.5546875" style="54" customWidth="1"/>
    <col min="8706" max="8706" width="11.77734375" style="54" customWidth="1"/>
    <col min="8707" max="8707" width="9.33203125" style="54" customWidth="1"/>
    <col min="8708" max="8708" width="12" style="54" customWidth="1"/>
    <col min="8709" max="8709" width="9.21875" style="54" customWidth="1"/>
    <col min="8710" max="8710" width="13.21875" style="54" customWidth="1"/>
    <col min="8711" max="8960" width="9.21875" style="54"/>
    <col min="8961" max="8961" width="54.5546875" style="54" customWidth="1"/>
    <col min="8962" max="8962" width="11.77734375" style="54" customWidth="1"/>
    <col min="8963" max="8963" width="9.33203125" style="54" customWidth="1"/>
    <col min="8964" max="8964" width="12" style="54" customWidth="1"/>
    <col min="8965" max="8965" width="9.21875" style="54" customWidth="1"/>
    <col min="8966" max="8966" width="13.21875" style="54" customWidth="1"/>
    <col min="8967" max="9216" width="9.21875" style="54"/>
    <col min="9217" max="9217" width="54.5546875" style="54" customWidth="1"/>
    <col min="9218" max="9218" width="11.77734375" style="54" customWidth="1"/>
    <col min="9219" max="9219" width="9.33203125" style="54" customWidth="1"/>
    <col min="9220" max="9220" width="12" style="54" customWidth="1"/>
    <col min="9221" max="9221" width="9.21875" style="54" customWidth="1"/>
    <col min="9222" max="9222" width="13.21875" style="54" customWidth="1"/>
    <col min="9223" max="9472" width="9.21875" style="54"/>
    <col min="9473" max="9473" width="54.5546875" style="54" customWidth="1"/>
    <col min="9474" max="9474" width="11.77734375" style="54" customWidth="1"/>
    <col min="9475" max="9475" width="9.33203125" style="54" customWidth="1"/>
    <col min="9476" max="9476" width="12" style="54" customWidth="1"/>
    <col min="9477" max="9477" width="9.21875" style="54" customWidth="1"/>
    <col min="9478" max="9478" width="13.21875" style="54" customWidth="1"/>
    <col min="9479" max="9728" width="9.21875" style="54"/>
    <col min="9729" max="9729" width="54.5546875" style="54" customWidth="1"/>
    <col min="9730" max="9730" width="11.77734375" style="54" customWidth="1"/>
    <col min="9731" max="9731" width="9.33203125" style="54" customWidth="1"/>
    <col min="9732" max="9732" width="12" style="54" customWidth="1"/>
    <col min="9733" max="9733" width="9.21875" style="54" customWidth="1"/>
    <col min="9734" max="9734" width="13.21875" style="54" customWidth="1"/>
    <col min="9735" max="9984" width="9.21875" style="54"/>
    <col min="9985" max="9985" width="54.5546875" style="54" customWidth="1"/>
    <col min="9986" max="9986" width="11.77734375" style="54" customWidth="1"/>
    <col min="9987" max="9987" width="9.33203125" style="54" customWidth="1"/>
    <col min="9988" max="9988" width="12" style="54" customWidth="1"/>
    <col min="9989" max="9989" width="9.21875" style="54" customWidth="1"/>
    <col min="9990" max="9990" width="13.21875" style="54" customWidth="1"/>
    <col min="9991" max="10240" width="9.21875" style="54"/>
    <col min="10241" max="10241" width="54.5546875" style="54" customWidth="1"/>
    <col min="10242" max="10242" width="11.77734375" style="54" customWidth="1"/>
    <col min="10243" max="10243" width="9.33203125" style="54" customWidth="1"/>
    <col min="10244" max="10244" width="12" style="54" customWidth="1"/>
    <col min="10245" max="10245" width="9.21875" style="54" customWidth="1"/>
    <col min="10246" max="10246" width="13.21875" style="54" customWidth="1"/>
    <col min="10247" max="10496" width="9.21875" style="54"/>
    <col min="10497" max="10497" width="54.5546875" style="54" customWidth="1"/>
    <col min="10498" max="10498" width="11.77734375" style="54" customWidth="1"/>
    <col min="10499" max="10499" width="9.33203125" style="54" customWidth="1"/>
    <col min="10500" max="10500" width="12" style="54" customWidth="1"/>
    <col min="10501" max="10501" width="9.21875" style="54" customWidth="1"/>
    <col min="10502" max="10502" width="13.21875" style="54" customWidth="1"/>
    <col min="10503" max="10752" width="9.21875" style="54"/>
    <col min="10753" max="10753" width="54.5546875" style="54" customWidth="1"/>
    <col min="10754" max="10754" width="11.77734375" style="54" customWidth="1"/>
    <col min="10755" max="10755" width="9.33203125" style="54" customWidth="1"/>
    <col min="10756" max="10756" width="12" style="54" customWidth="1"/>
    <col min="10757" max="10757" width="9.21875" style="54" customWidth="1"/>
    <col min="10758" max="10758" width="13.21875" style="54" customWidth="1"/>
    <col min="10759" max="11008" width="9.21875" style="54"/>
    <col min="11009" max="11009" width="54.5546875" style="54" customWidth="1"/>
    <col min="11010" max="11010" width="11.77734375" style="54" customWidth="1"/>
    <col min="11011" max="11011" width="9.33203125" style="54" customWidth="1"/>
    <col min="11012" max="11012" width="12" style="54" customWidth="1"/>
    <col min="11013" max="11013" width="9.21875" style="54" customWidth="1"/>
    <col min="11014" max="11014" width="13.21875" style="54" customWidth="1"/>
    <col min="11015" max="11264" width="9.21875" style="54"/>
    <col min="11265" max="11265" width="54.5546875" style="54" customWidth="1"/>
    <col min="11266" max="11266" width="11.77734375" style="54" customWidth="1"/>
    <col min="11267" max="11267" width="9.33203125" style="54" customWidth="1"/>
    <col min="11268" max="11268" width="12" style="54" customWidth="1"/>
    <col min="11269" max="11269" width="9.21875" style="54" customWidth="1"/>
    <col min="11270" max="11270" width="13.21875" style="54" customWidth="1"/>
    <col min="11271" max="11520" width="9.21875" style="54"/>
    <col min="11521" max="11521" width="54.5546875" style="54" customWidth="1"/>
    <col min="11522" max="11522" width="11.77734375" style="54" customWidth="1"/>
    <col min="11523" max="11523" width="9.33203125" style="54" customWidth="1"/>
    <col min="11524" max="11524" width="12" style="54" customWidth="1"/>
    <col min="11525" max="11525" width="9.21875" style="54" customWidth="1"/>
    <col min="11526" max="11526" width="13.21875" style="54" customWidth="1"/>
    <col min="11527" max="11776" width="9.21875" style="54"/>
    <col min="11777" max="11777" width="54.5546875" style="54" customWidth="1"/>
    <col min="11778" max="11778" width="11.77734375" style="54" customWidth="1"/>
    <col min="11779" max="11779" width="9.33203125" style="54" customWidth="1"/>
    <col min="11780" max="11780" width="12" style="54" customWidth="1"/>
    <col min="11781" max="11781" width="9.21875" style="54" customWidth="1"/>
    <col min="11782" max="11782" width="13.21875" style="54" customWidth="1"/>
    <col min="11783" max="12032" width="9.21875" style="54"/>
    <col min="12033" max="12033" width="54.5546875" style="54" customWidth="1"/>
    <col min="12034" max="12034" width="11.77734375" style="54" customWidth="1"/>
    <col min="12035" max="12035" width="9.33203125" style="54" customWidth="1"/>
    <col min="12036" max="12036" width="12" style="54" customWidth="1"/>
    <col min="12037" max="12037" width="9.21875" style="54" customWidth="1"/>
    <col min="12038" max="12038" width="13.21875" style="54" customWidth="1"/>
    <col min="12039" max="12288" width="9.21875" style="54"/>
    <col min="12289" max="12289" width="54.5546875" style="54" customWidth="1"/>
    <col min="12290" max="12290" width="11.77734375" style="54" customWidth="1"/>
    <col min="12291" max="12291" width="9.33203125" style="54" customWidth="1"/>
    <col min="12292" max="12292" width="12" style="54" customWidth="1"/>
    <col min="12293" max="12293" width="9.21875" style="54" customWidth="1"/>
    <col min="12294" max="12294" width="13.21875" style="54" customWidth="1"/>
    <col min="12295" max="12544" width="9.21875" style="54"/>
    <col min="12545" max="12545" width="54.5546875" style="54" customWidth="1"/>
    <col min="12546" max="12546" width="11.77734375" style="54" customWidth="1"/>
    <col min="12547" max="12547" width="9.33203125" style="54" customWidth="1"/>
    <col min="12548" max="12548" width="12" style="54" customWidth="1"/>
    <col min="12549" max="12549" width="9.21875" style="54" customWidth="1"/>
    <col min="12550" max="12550" width="13.21875" style="54" customWidth="1"/>
    <col min="12551" max="12800" width="9.21875" style="54"/>
    <col min="12801" max="12801" width="54.5546875" style="54" customWidth="1"/>
    <col min="12802" max="12802" width="11.77734375" style="54" customWidth="1"/>
    <col min="12803" max="12803" width="9.33203125" style="54" customWidth="1"/>
    <col min="12804" max="12804" width="12" style="54" customWidth="1"/>
    <col min="12805" max="12805" width="9.21875" style="54" customWidth="1"/>
    <col min="12806" max="12806" width="13.21875" style="54" customWidth="1"/>
    <col min="12807" max="13056" width="9.21875" style="54"/>
    <col min="13057" max="13057" width="54.5546875" style="54" customWidth="1"/>
    <col min="13058" max="13058" width="11.77734375" style="54" customWidth="1"/>
    <col min="13059" max="13059" width="9.33203125" style="54" customWidth="1"/>
    <col min="13060" max="13060" width="12" style="54" customWidth="1"/>
    <col min="13061" max="13061" width="9.21875" style="54" customWidth="1"/>
    <col min="13062" max="13062" width="13.21875" style="54" customWidth="1"/>
    <col min="13063" max="13312" width="9.21875" style="54"/>
    <col min="13313" max="13313" width="54.5546875" style="54" customWidth="1"/>
    <col min="13314" max="13314" width="11.77734375" style="54" customWidth="1"/>
    <col min="13315" max="13315" width="9.33203125" style="54" customWidth="1"/>
    <col min="13316" max="13316" width="12" style="54" customWidth="1"/>
    <col min="13317" max="13317" width="9.21875" style="54" customWidth="1"/>
    <col min="13318" max="13318" width="13.21875" style="54" customWidth="1"/>
    <col min="13319" max="13568" width="9.21875" style="54"/>
    <col min="13569" max="13569" width="54.5546875" style="54" customWidth="1"/>
    <col min="13570" max="13570" width="11.77734375" style="54" customWidth="1"/>
    <col min="13571" max="13571" width="9.33203125" style="54" customWidth="1"/>
    <col min="13572" max="13572" width="12" style="54" customWidth="1"/>
    <col min="13573" max="13573" width="9.21875" style="54" customWidth="1"/>
    <col min="13574" max="13574" width="13.21875" style="54" customWidth="1"/>
    <col min="13575" max="13824" width="9.21875" style="54"/>
    <col min="13825" max="13825" width="54.5546875" style="54" customWidth="1"/>
    <col min="13826" max="13826" width="11.77734375" style="54" customWidth="1"/>
    <col min="13827" max="13827" width="9.33203125" style="54" customWidth="1"/>
    <col min="13828" max="13828" width="12" style="54" customWidth="1"/>
    <col min="13829" max="13829" width="9.21875" style="54" customWidth="1"/>
    <col min="13830" max="13830" width="13.21875" style="54" customWidth="1"/>
    <col min="13831" max="14080" width="9.21875" style="54"/>
    <col min="14081" max="14081" width="54.5546875" style="54" customWidth="1"/>
    <col min="14082" max="14082" width="11.77734375" style="54" customWidth="1"/>
    <col min="14083" max="14083" width="9.33203125" style="54" customWidth="1"/>
    <col min="14084" max="14084" width="12" style="54" customWidth="1"/>
    <col min="14085" max="14085" width="9.21875" style="54" customWidth="1"/>
    <col min="14086" max="14086" width="13.21875" style="54" customWidth="1"/>
    <col min="14087" max="14336" width="9.21875" style="54"/>
    <col min="14337" max="14337" width="54.5546875" style="54" customWidth="1"/>
    <col min="14338" max="14338" width="11.77734375" style="54" customWidth="1"/>
    <col min="14339" max="14339" width="9.33203125" style="54" customWidth="1"/>
    <col min="14340" max="14340" width="12" style="54" customWidth="1"/>
    <col min="14341" max="14341" width="9.21875" style="54" customWidth="1"/>
    <col min="14342" max="14342" width="13.21875" style="54" customWidth="1"/>
    <col min="14343" max="14592" width="9.21875" style="54"/>
    <col min="14593" max="14593" width="54.5546875" style="54" customWidth="1"/>
    <col min="14594" max="14594" width="11.77734375" style="54" customWidth="1"/>
    <col min="14595" max="14595" width="9.33203125" style="54" customWidth="1"/>
    <col min="14596" max="14596" width="12" style="54" customWidth="1"/>
    <col min="14597" max="14597" width="9.21875" style="54" customWidth="1"/>
    <col min="14598" max="14598" width="13.21875" style="54" customWidth="1"/>
    <col min="14599" max="14848" width="9.21875" style="54"/>
    <col min="14849" max="14849" width="54.5546875" style="54" customWidth="1"/>
    <col min="14850" max="14850" width="11.77734375" style="54" customWidth="1"/>
    <col min="14851" max="14851" width="9.33203125" style="54" customWidth="1"/>
    <col min="14852" max="14852" width="12" style="54" customWidth="1"/>
    <col min="14853" max="14853" width="9.21875" style="54" customWidth="1"/>
    <col min="14854" max="14854" width="13.21875" style="54" customWidth="1"/>
    <col min="14855" max="15104" width="9.21875" style="54"/>
    <col min="15105" max="15105" width="54.5546875" style="54" customWidth="1"/>
    <col min="15106" max="15106" width="11.77734375" style="54" customWidth="1"/>
    <col min="15107" max="15107" width="9.33203125" style="54" customWidth="1"/>
    <col min="15108" max="15108" width="12" style="54" customWidth="1"/>
    <col min="15109" max="15109" width="9.21875" style="54" customWidth="1"/>
    <col min="15110" max="15110" width="13.21875" style="54" customWidth="1"/>
    <col min="15111" max="15360" width="9.21875" style="54"/>
    <col min="15361" max="15361" width="54.5546875" style="54" customWidth="1"/>
    <col min="15362" max="15362" width="11.77734375" style="54" customWidth="1"/>
    <col min="15363" max="15363" width="9.33203125" style="54" customWidth="1"/>
    <col min="15364" max="15364" width="12" style="54" customWidth="1"/>
    <col min="15365" max="15365" width="9.21875" style="54" customWidth="1"/>
    <col min="15366" max="15366" width="13.21875" style="54" customWidth="1"/>
    <col min="15367" max="15616" width="9.21875" style="54"/>
    <col min="15617" max="15617" width="54.5546875" style="54" customWidth="1"/>
    <col min="15618" max="15618" width="11.77734375" style="54" customWidth="1"/>
    <col min="15619" max="15619" width="9.33203125" style="54" customWidth="1"/>
    <col min="15620" max="15620" width="12" style="54" customWidth="1"/>
    <col min="15621" max="15621" width="9.21875" style="54" customWidth="1"/>
    <col min="15622" max="15622" width="13.21875" style="54" customWidth="1"/>
    <col min="15623" max="15872" width="9.21875" style="54"/>
    <col min="15873" max="15873" width="54.5546875" style="54" customWidth="1"/>
    <col min="15874" max="15874" width="11.77734375" style="54" customWidth="1"/>
    <col min="15875" max="15875" width="9.33203125" style="54" customWidth="1"/>
    <col min="15876" max="15876" width="12" style="54" customWidth="1"/>
    <col min="15877" max="15877" width="9.21875" style="54" customWidth="1"/>
    <col min="15878" max="15878" width="13.21875" style="54" customWidth="1"/>
    <col min="15879" max="16128" width="9.21875" style="54"/>
    <col min="16129" max="16129" width="54.5546875" style="54" customWidth="1"/>
    <col min="16130" max="16130" width="11.77734375" style="54" customWidth="1"/>
    <col min="16131" max="16131" width="9.33203125" style="54" customWidth="1"/>
    <col min="16132" max="16132" width="12" style="54" customWidth="1"/>
    <col min="16133" max="16133" width="9.21875" style="54" customWidth="1"/>
    <col min="16134" max="16134" width="13.21875" style="54" customWidth="1"/>
    <col min="16135" max="16384" width="9.21875" style="54"/>
  </cols>
  <sheetData>
    <row r="1" spans="1:8">
      <c r="D1" s="57"/>
      <c r="E1" s="57"/>
      <c r="F1" s="57"/>
      <c r="H1" s="56"/>
    </row>
    <row r="2" spans="1:8" ht="15.6" customHeight="1">
      <c r="A2" s="197" t="s">
        <v>345</v>
      </c>
      <c r="B2" s="197"/>
      <c r="C2" s="197"/>
      <c r="D2" s="197"/>
      <c r="E2" s="197"/>
      <c r="F2" s="197"/>
      <c r="G2" s="197"/>
      <c r="H2" s="197"/>
    </row>
    <row r="3" spans="1:8" ht="15.6" customHeight="1">
      <c r="A3" s="197" t="s">
        <v>34</v>
      </c>
      <c r="B3" s="197"/>
      <c r="C3" s="197"/>
      <c r="D3" s="197"/>
      <c r="E3" s="197"/>
      <c r="F3" s="197"/>
      <c r="G3" s="197"/>
      <c r="H3" s="197"/>
    </row>
    <row r="4" spans="1:8" ht="15.6">
      <c r="A4" s="197" t="s">
        <v>353</v>
      </c>
      <c r="B4" s="197"/>
      <c r="C4" s="197"/>
      <c r="D4" s="197"/>
      <c r="E4" s="197"/>
      <c r="F4" s="197"/>
      <c r="G4" s="197"/>
      <c r="H4" s="197"/>
    </row>
    <row r="5" spans="1:8" ht="15" customHeight="1">
      <c r="H5" s="58" t="s">
        <v>127</v>
      </c>
    </row>
    <row r="6" spans="1:8" s="61" customFormat="1" ht="102" customHeight="1">
      <c r="A6" s="59" t="s">
        <v>128</v>
      </c>
      <c r="B6" s="170" t="s">
        <v>347</v>
      </c>
      <c r="C6" s="170" t="s">
        <v>69</v>
      </c>
      <c r="D6" s="170" t="s">
        <v>129</v>
      </c>
      <c r="E6" s="170" t="s">
        <v>130</v>
      </c>
      <c r="F6" s="60" t="s">
        <v>2</v>
      </c>
      <c r="G6" s="60" t="s">
        <v>333</v>
      </c>
      <c r="H6" s="60" t="s">
        <v>4</v>
      </c>
    </row>
    <row r="7" spans="1:8">
      <c r="A7" s="59">
        <v>1</v>
      </c>
      <c r="B7" s="62" t="s">
        <v>131</v>
      </c>
      <c r="C7" s="62" t="s">
        <v>53</v>
      </c>
      <c r="D7" s="62" t="s">
        <v>5</v>
      </c>
      <c r="E7" s="62" t="s">
        <v>6</v>
      </c>
      <c r="F7" s="63" t="s">
        <v>132</v>
      </c>
      <c r="G7" s="63" t="s">
        <v>334</v>
      </c>
      <c r="H7" s="63" t="s">
        <v>335</v>
      </c>
    </row>
    <row r="8" spans="1:8" ht="39.6">
      <c r="A8" s="64" t="s">
        <v>71</v>
      </c>
      <c r="B8" s="65"/>
      <c r="C8" s="65"/>
      <c r="D8" s="65"/>
      <c r="E8" s="65"/>
      <c r="F8" s="66"/>
      <c r="G8" s="66"/>
      <c r="H8" s="66"/>
    </row>
    <row r="9" spans="1:8">
      <c r="A9" s="111" t="s">
        <v>336</v>
      </c>
      <c r="B9" s="112" t="s">
        <v>134</v>
      </c>
      <c r="C9" s="113"/>
      <c r="D9" s="113"/>
      <c r="E9" s="113"/>
      <c r="F9" s="114">
        <f>F10+F88+F97+F122+F144+F212+F219+F245+F273+F292+F303+F310</f>
        <v>103986080.73</v>
      </c>
      <c r="G9" s="114">
        <f>G10+G88+G97+G122+G144+G212+G219+G245+G273+G292+G303+G310</f>
        <v>30194429.010000002</v>
      </c>
      <c r="H9" s="114">
        <f>F9-G9</f>
        <v>73791651.719999999</v>
      </c>
    </row>
    <row r="10" spans="1:8" s="67" customFormat="1">
      <c r="A10" s="115" t="s">
        <v>135</v>
      </c>
      <c r="B10" s="116" t="s">
        <v>134</v>
      </c>
      <c r="C10" s="116" t="s">
        <v>72</v>
      </c>
      <c r="D10" s="117"/>
      <c r="E10" s="117"/>
      <c r="F10" s="118">
        <f>F11+F16+F30+F36</f>
        <v>20937249</v>
      </c>
      <c r="G10" s="118">
        <f t="shared" ref="G10:H10" si="0">G11+G16+G30+G36</f>
        <v>4663315.5900000008</v>
      </c>
      <c r="H10" s="118">
        <f t="shared" si="0"/>
        <v>16273933.41</v>
      </c>
    </row>
    <row r="11" spans="1:8" s="72" customFormat="1" ht="52.8">
      <c r="A11" s="68" t="s">
        <v>75</v>
      </c>
      <c r="B11" s="69" t="s">
        <v>134</v>
      </c>
      <c r="C11" s="69" t="s">
        <v>74</v>
      </c>
      <c r="D11" s="70"/>
      <c r="E11" s="70"/>
      <c r="F11" s="71">
        <f>F12</f>
        <v>2068920</v>
      </c>
      <c r="G11" s="71">
        <f t="shared" ref="G11:H14" si="1">G12</f>
        <v>517230</v>
      </c>
      <c r="H11" s="71">
        <f t="shared" si="1"/>
        <v>1551690</v>
      </c>
    </row>
    <row r="12" spans="1:8" s="72" customFormat="1" ht="42" customHeight="1">
      <c r="A12" s="73" t="s">
        <v>48</v>
      </c>
      <c r="B12" s="69" t="s">
        <v>134</v>
      </c>
      <c r="C12" s="69" t="s">
        <v>74</v>
      </c>
      <c r="D12" s="74" t="s">
        <v>136</v>
      </c>
      <c r="E12" s="70"/>
      <c r="F12" s="71">
        <f>F13</f>
        <v>2068920</v>
      </c>
      <c r="G12" s="71">
        <f t="shared" si="1"/>
        <v>517230</v>
      </c>
      <c r="H12" s="71">
        <f t="shared" si="1"/>
        <v>1551690</v>
      </c>
    </row>
    <row r="13" spans="1:8" s="72" customFormat="1" ht="26.4">
      <c r="A13" s="75" t="s">
        <v>137</v>
      </c>
      <c r="B13" s="76" t="s">
        <v>134</v>
      </c>
      <c r="C13" s="76" t="s">
        <v>74</v>
      </c>
      <c r="D13" s="70" t="s">
        <v>138</v>
      </c>
      <c r="E13" s="74"/>
      <c r="F13" s="77">
        <f>F14</f>
        <v>2068920</v>
      </c>
      <c r="G13" s="77">
        <f t="shared" si="1"/>
        <v>517230</v>
      </c>
      <c r="H13" s="77">
        <f t="shared" si="1"/>
        <v>1551690</v>
      </c>
    </row>
    <row r="14" spans="1:8" s="72" customFormat="1" ht="66">
      <c r="A14" s="78" t="s">
        <v>38</v>
      </c>
      <c r="B14" s="76" t="s">
        <v>134</v>
      </c>
      <c r="C14" s="76" t="s">
        <v>74</v>
      </c>
      <c r="D14" s="70" t="s">
        <v>138</v>
      </c>
      <c r="E14" s="76" t="s">
        <v>139</v>
      </c>
      <c r="F14" s="77">
        <f>F15</f>
        <v>2068920</v>
      </c>
      <c r="G14" s="77">
        <f t="shared" si="1"/>
        <v>517230</v>
      </c>
      <c r="H14" s="77">
        <f t="shared" si="1"/>
        <v>1551690</v>
      </c>
    </row>
    <row r="15" spans="1:8" s="72" customFormat="1" ht="26.4">
      <c r="A15" s="78" t="s">
        <v>140</v>
      </c>
      <c r="B15" s="76" t="s">
        <v>134</v>
      </c>
      <c r="C15" s="76" t="s">
        <v>74</v>
      </c>
      <c r="D15" s="70" t="s">
        <v>138</v>
      </c>
      <c r="E15" s="76" t="s">
        <v>141</v>
      </c>
      <c r="F15" s="79">
        <v>2068920</v>
      </c>
      <c r="G15" s="79">
        <v>517230</v>
      </c>
      <c r="H15" s="77">
        <f>F15-G15</f>
        <v>1551690</v>
      </c>
    </row>
    <row r="16" spans="1:8" ht="52.8">
      <c r="A16" s="80" t="s">
        <v>142</v>
      </c>
      <c r="B16" s="81" t="s">
        <v>134</v>
      </c>
      <c r="C16" s="81" t="s">
        <v>76</v>
      </c>
      <c r="D16" s="82"/>
      <c r="E16" s="83"/>
      <c r="F16" s="84">
        <f>F17+F26</f>
        <v>11263968.960000001</v>
      </c>
      <c r="G16" s="84">
        <f t="shared" ref="G16:H16" si="2">G17+G26</f>
        <v>2215779.0200000005</v>
      </c>
      <c r="H16" s="84">
        <f t="shared" si="2"/>
        <v>9048189.9399999995</v>
      </c>
    </row>
    <row r="17" spans="1:8" ht="55.2">
      <c r="A17" s="73" t="s">
        <v>143</v>
      </c>
      <c r="B17" s="81" t="s">
        <v>134</v>
      </c>
      <c r="C17" s="81" t="s">
        <v>76</v>
      </c>
      <c r="D17" s="82" t="s">
        <v>144</v>
      </c>
      <c r="E17" s="83"/>
      <c r="F17" s="84">
        <f>F18</f>
        <v>10457305.960000001</v>
      </c>
      <c r="G17" s="84">
        <f t="shared" ref="G17:H18" si="3">G18</f>
        <v>2063694.5500000003</v>
      </c>
      <c r="H17" s="84">
        <f t="shared" si="3"/>
        <v>8393611.4100000001</v>
      </c>
    </row>
    <row r="18" spans="1:8" ht="26.4">
      <c r="A18" s="85" t="s">
        <v>50</v>
      </c>
      <c r="B18" s="83" t="s">
        <v>134</v>
      </c>
      <c r="C18" s="83" t="s">
        <v>76</v>
      </c>
      <c r="D18" s="86" t="s">
        <v>145</v>
      </c>
      <c r="E18" s="83"/>
      <c r="F18" s="87">
        <f>F19</f>
        <v>10457305.960000001</v>
      </c>
      <c r="G18" s="87">
        <f t="shared" si="3"/>
        <v>2063694.5500000003</v>
      </c>
      <c r="H18" s="87">
        <f t="shared" si="3"/>
        <v>8393611.4100000001</v>
      </c>
    </row>
    <row r="19" spans="1:8">
      <c r="A19" s="75" t="s">
        <v>146</v>
      </c>
      <c r="B19" s="83" t="s">
        <v>134</v>
      </c>
      <c r="C19" s="83" t="s">
        <v>76</v>
      </c>
      <c r="D19" s="86" t="s">
        <v>147</v>
      </c>
      <c r="E19" s="83"/>
      <c r="F19" s="87">
        <f>F20+F23+F25</f>
        <v>10457305.960000001</v>
      </c>
      <c r="G19" s="87">
        <f t="shared" ref="G19:H19" si="4">G20+G23+G25</f>
        <v>2063694.5500000003</v>
      </c>
      <c r="H19" s="87">
        <f t="shared" si="4"/>
        <v>8393611.4100000001</v>
      </c>
    </row>
    <row r="20" spans="1:8" s="91" customFormat="1" ht="66">
      <c r="A20" s="78" t="s">
        <v>38</v>
      </c>
      <c r="B20" s="88" t="s">
        <v>134</v>
      </c>
      <c r="C20" s="88" t="s">
        <v>76</v>
      </c>
      <c r="D20" s="89" t="s">
        <v>147</v>
      </c>
      <c r="E20" s="88" t="s">
        <v>139</v>
      </c>
      <c r="F20" s="90">
        <f>F21</f>
        <v>8344062.9199999999</v>
      </c>
      <c r="G20" s="90">
        <f t="shared" ref="G20:H20" si="5">G21</f>
        <v>1662394.12</v>
      </c>
      <c r="H20" s="90">
        <f t="shared" si="5"/>
        <v>6681668.7999999998</v>
      </c>
    </row>
    <row r="21" spans="1:8" s="91" customFormat="1" ht="26.4">
      <c r="A21" s="78" t="s">
        <v>140</v>
      </c>
      <c r="B21" s="88" t="s">
        <v>134</v>
      </c>
      <c r="C21" s="88" t="s">
        <v>76</v>
      </c>
      <c r="D21" s="89" t="s">
        <v>147</v>
      </c>
      <c r="E21" s="88" t="s">
        <v>141</v>
      </c>
      <c r="F21" s="92">
        <v>8344062.9199999999</v>
      </c>
      <c r="G21" s="92">
        <v>1662394.12</v>
      </c>
      <c r="H21" s="77">
        <f>F21-G21</f>
        <v>6681668.7999999998</v>
      </c>
    </row>
    <row r="22" spans="1:8" s="91" customFormat="1" ht="30" customHeight="1">
      <c r="A22" s="78" t="s">
        <v>148</v>
      </c>
      <c r="B22" s="88" t="s">
        <v>134</v>
      </c>
      <c r="C22" s="88" t="s">
        <v>76</v>
      </c>
      <c r="D22" s="89" t="s">
        <v>147</v>
      </c>
      <c r="E22" s="88" t="s">
        <v>149</v>
      </c>
      <c r="F22" s="90">
        <f>F23</f>
        <v>2105743.04</v>
      </c>
      <c r="G22" s="90">
        <f t="shared" ref="G22:H22" si="6">G23</f>
        <v>400970.64</v>
      </c>
      <c r="H22" s="90">
        <f t="shared" si="6"/>
        <v>1704772.4</v>
      </c>
    </row>
    <row r="23" spans="1:8" s="91" customFormat="1" ht="32.25" customHeight="1">
      <c r="A23" s="78" t="s">
        <v>150</v>
      </c>
      <c r="B23" s="88" t="s">
        <v>134</v>
      </c>
      <c r="C23" s="88" t="s">
        <v>76</v>
      </c>
      <c r="D23" s="89" t="s">
        <v>147</v>
      </c>
      <c r="E23" s="88" t="s">
        <v>151</v>
      </c>
      <c r="F23" s="92">
        <v>2105743.04</v>
      </c>
      <c r="G23" s="92">
        <v>400970.64</v>
      </c>
      <c r="H23" s="77">
        <f>F23-G23</f>
        <v>1704772.4</v>
      </c>
    </row>
    <row r="24" spans="1:8" s="91" customFormat="1">
      <c r="A24" s="78" t="s">
        <v>152</v>
      </c>
      <c r="B24" s="88" t="s">
        <v>134</v>
      </c>
      <c r="C24" s="88" t="s">
        <v>76</v>
      </c>
      <c r="D24" s="89" t="s">
        <v>147</v>
      </c>
      <c r="E24" s="88" t="s">
        <v>153</v>
      </c>
      <c r="F24" s="90">
        <f>F25</f>
        <v>7500</v>
      </c>
      <c r="G24" s="90">
        <f t="shared" ref="G24:H24" si="7">G25</f>
        <v>329.79</v>
      </c>
      <c r="H24" s="90">
        <f t="shared" si="7"/>
        <v>7170.21</v>
      </c>
    </row>
    <row r="25" spans="1:8" s="91" customFormat="1">
      <c r="A25" s="78" t="s">
        <v>154</v>
      </c>
      <c r="B25" s="88" t="s">
        <v>134</v>
      </c>
      <c r="C25" s="88" t="s">
        <v>76</v>
      </c>
      <c r="D25" s="89" t="s">
        <v>147</v>
      </c>
      <c r="E25" s="88" t="s">
        <v>155</v>
      </c>
      <c r="F25" s="92">
        <v>7500</v>
      </c>
      <c r="G25" s="92">
        <v>329.79</v>
      </c>
      <c r="H25" s="77">
        <f>F25-G25</f>
        <v>7170.21</v>
      </c>
    </row>
    <row r="26" spans="1:8" s="91" customFormat="1" ht="13.8">
      <c r="A26" s="73" t="s">
        <v>156</v>
      </c>
      <c r="B26" s="93" t="s">
        <v>134</v>
      </c>
      <c r="C26" s="93" t="s">
        <v>76</v>
      </c>
      <c r="D26" s="94" t="s">
        <v>157</v>
      </c>
      <c r="E26" s="88"/>
      <c r="F26" s="95">
        <f>F27</f>
        <v>806663</v>
      </c>
      <c r="G26" s="95">
        <f t="shared" ref="G26:H28" si="8">G27</f>
        <v>152084.47</v>
      </c>
      <c r="H26" s="95">
        <f t="shared" si="8"/>
        <v>654578.53</v>
      </c>
    </row>
    <row r="27" spans="1:8" s="91" customFormat="1" ht="39.6">
      <c r="A27" s="75" t="s">
        <v>158</v>
      </c>
      <c r="B27" s="88" t="s">
        <v>134</v>
      </c>
      <c r="C27" s="88" t="s">
        <v>76</v>
      </c>
      <c r="D27" s="89" t="s">
        <v>159</v>
      </c>
      <c r="E27" s="88"/>
      <c r="F27" s="90">
        <f>F28</f>
        <v>806663</v>
      </c>
      <c r="G27" s="90">
        <f t="shared" si="8"/>
        <v>152084.47</v>
      </c>
      <c r="H27" s="90">
        <f t="shared" si="8"/>
        <v>654578.53</v>
      </c>
    </row>
    <row r="28" spans="1:8" s="91" customFormat="1" ht="66">
      <c r="A28" s="78" t="s">
        <v>38</v>
      </c>
      <c r="B28" s="88" t="s">
        <v>134</v>
      </c>
      <c r="C28" s="88" t="s">
        <v>76</v>
      </c>
      <c r="D28" s="89" t="s">
        <v>159</v>
      </c>
      <c r="E28" s="88" t="s">
        <v>139</v>
      </c>
      <c r="F28" s="90">
        <f>F29</f>
        <v>806663</v>
      </c>
      <c r="G28" s="90">
        <f t="shared" si="8"/>
        <v>152084.47</v>
      </c>
      <c r="H28" s="90">
        <f t="shared" si="8"/>
        <v>654578.53</v>
      </c>
    </row>
    <row r="29" spans="1:8" s="91" customFormat="1" ht="26.4">
      <c r="A29" s="78" t="s">
        <v>140</v>
      </c>
      <c r="B29" s="88" t="s">
        <v>134</v>
      </c>
      <c r="C29" s="88" t="s">
        <v>76</v>
      </c>
      <c r="D29" s="89" t="s">
        <v>159</v>
      </c>
      <c r="E29" s="88" t="s">
        <v>141</v>
      </c>
      <c r="F29" s="92">
        <v>806663</v>
      </c>
      <c r="G29" s="92">
        <v>152084.47</v>
      </c>
      <c r="H29" s="77">
        <f>F29-G29</f>
        <v>654578.53</v>
      </c>
    </row>
    <row r="30" spans="1:8" s="91" customFormat="1">
      <c r="A30" s="96" t="s">
        <v>49</v>
      </c>
      <c r="B30" s="93" t="s">
        <v>134</v>
      </c>
      <c r="C30" s="93" t="s">
        <v>78</v>
      </c>
      <c r="D30" s="89"/>
      <c r="E30" s="88"/>
      <c r="F30" s="95">
        <f>F31</f>
        <v>200000</v>
      </c>
      <c r="G30" s="95">
        <f t="shared" ref="G30:H30" si="9">G31</f>
        <v>0</v>
      </c>
      <c r="H30" s="95">
        <f t="shared" si="9"/>
        <v>200000</v>
      </c>
    </row>
    <row r="31" spans="1:8" s="91" customFormat="1" ht="55.2">
      <c r="A31" s="73" t="s">
        <v>160</v>
      </c>
      <c r="B31" s="93" t="s">
        <v>134</v>
      </c>
      <c r="C31" s="93" t="s">
        <v>78</v>
      </c>
      <c r="D31" s="74" t="s">
        <v>161</v>
      </c>
      <c r="E31" s="88"/>
      <c r="F31" s="95">
        <f>F33</f>
        <v>200000</v>
      </c>
      <c r="G31" s="95">
        <f t="shared" ref="G31:H31" si="10">G33</f>
        <v>0</v>
      </c>
      <c r="H31" s="95">
        <f t="shared" si="10"/>
        <v>200000</v>
      </c>
    </row>
    <row r="32" spans="1:8" s="91" customFormat="1" ht="39.6">
      <c r="A32" s="85" t="s">
        <v>51</v>
      </c>
      <c r="B32" s="88" t="s">
        <v>134</v>
      </c>
      <c r="C32" s="88" t="s">
        <v>78</v>
      </c>
      <c r="D32" s="70" t="s">
        <v>162</v>
      </c>
      <c r="E32" s="88"/>
      <c r="F32" s="90">
        <f>F33</f>
        <v>200000</v>
      </c>
      <c r="G32" s="90">
        <f t="shared" ref="G32:H32" si="11">G33</f>
        <v>0</v>
      </c>
      <c r="H32" s="90">
        <f t="shared" si="11"/>
        <v>200000</v>
      </c>
    </row>
    <row r="33" spans="1:8" s="91" customFormat="1">
      <c r="A33" s="75" t="s">
        <v>163</v>
      </c>
      <c r="B33" s="88" t="s">
        <v>134</v>
      </c>
      <c r="C33" s="88" t="s">
        <v>78</v>
      </c>
      <c r="D33" s="70" t="s">
        <v>164</v>
      </c>
      <c r="E33" s="88"/>
      <c r="F33" s="90">
        <f>F35</f>
        <v>200000</v>
      </c>
      <c r="G33" s="90">
        <f t="shared" ref="G33:H33" si="12">G35</f>
        <v>0</v>
      </c>
      <c r="H33" s="90">
        <f t="shared" si="12"/>
        <v>200000</v>
      </c>
    </row>
    <row r="34" spans="1:8" s="91" customFormat="1">
      <c r="A34" s="78" t="s">
        <v>152</v>
      </c>
      <c r="B34" s="88" t="s">
        <v>134</v>
      </c>
      <c r="C34" s="88" t="s">
        <v>78</v>
      </c>
      <c r="D34" s="70" t="s">
        <v>164</v>
      </c>
      <c r="E34" s="88" t="s">
        <v>153</v>
      </c>
      <c r="F34" s="90">
        <f>F35</f>
        <v>200000</v>
      </c>
      <c r="G34" s="90">
        <f t="shared" ref="G34:H34" si="13">G35</f>
        <v>0</v>
      </c>
      <c r="H34" s="90">
        <f t="shared" si="13"/>
        <v>200000</v>
      </c>
    </row>
    <row r="35" spans="1:8" s="91" customFormat="1">
      <c r="A35" s="78" t="s">
        <v>165</v>
      </c>
      <c r="B35" s="88" t="s">
        <v>134</v>
      </c>
      <c r="C35" s="88" t="s">
        <v>78</v>
      </c>
      <c r="D35" s="70" t="s">
        <v>164</v>
      </c>
      <c r="E35" s="88" t="s">
        <v>166</v>
      </c>
      <c r="F35" s="92">
        <v>200000</v>
      </c>
      <c r="G35" s="92">
        <v>0</v>
      </c>
      <c r="H35" s="77">
        <f>F35-G35</f>
        <v>200000</v>
      </c>
    </row>
    <row r="36" spans="1:8" s="91" customFormat="1">
      <c r="A36" s="96" t="s">
        <v>80</v>
      </c>
      <c r="B36" s="93" t="s">
        <v>134</v>
      </c>
      <c r="C36" s="93" t="s">
        <v>79</v>
      </c>
      <c r="D36" s="89"/>
      <c r="E36" s="88"/>
      <c r="F36" s="95">
        <f>F37+F42+F50+F65+F70+F75+F82+F85</f>
        <v>7404360.04</v>
      </c>
      <c r="G36" s="95">
        <f>G37+G42+G50+G65+G70+G75+G82+G85</f>
        <v>1930306.57</v>
      </c>
      <c r="H36" s="95">
        <f>F36-G36</f>
        <v>5474053.4699999997</v>
      </c>
    </row>
    <row r="37" spans="1:8" s="91" customFormat="1" ht="55.2">
      <c r="A37" s="73" t="s">
        <v>287</v>
      </c>
      <c r="B37" s="81" t="s">
        <v>134</v>
      </c>
      <c r="C37" s="93" t="s">
        <v>79</v>
      </c>
      <c r="D37" s="94" t="s">
        <v>288</v>
      </c>
      <c r="E37" s="100"/>
      <c r="F37" s="95">
        <f t="shared" ref="F37:G40" si="14">F38</f>
        <v>250000</v>
      </c>
      <c r="G37" s="95">
        <f t="shared" si="14"/>
        <v>70000</v>
      </c>
      <c r="H37" s="95">
        <f t="shared" ref="H37:H39" si="15">F37-G37</f>
        <v>180000</v>
      </c>
    </row>
    <row r="38" spans="1:8" s="91" customFormat="1" ht="39.6">
      <c r="A38" s="85" t="s">
        <v>289</v>
      </c>
      <c r="B38" s="83" t="s">
        <v>134</v>
      </c>
      <c r="C38" s="88" t="s">
        <v>79</v>
      </c>
      <c r="D38" s="89" t="s">
        <v>290</v>
      </c>
      <c r="E38" s="100"/>
      <c r="F38" s="90">
        <f t="shared" si="14"/>
        <v>250000</v>
      </c>
      <c r="G38" s="90">
        <f t="shared" si="14"/>
        <v>70000</v>
      </c>
      <c r="H38" s="90">
        <f t="shared" si="15"/>
        <v>180000</v>
      </c>
    </row>
    <row r="39" spans="1:8" s="91" customFormat="1" ht="39.6">
      <c r="A39" s="75" t="s">
        <v>291</v>
      </c>
      <c r="B39" s="83" t="s">
        <v>134</v>
      </c>
      <c r="C39" s="88" t="s">
        <v>79</v>
      </c>
      <c r="D39" s="89" t="s">
        <v>292</v>
      </c>
      <c r="E39" s="100"/>
      <c r="F39" s="90">
        <f t="shared" si="14"/>
        <v>250000</v>
      </c>
      <c r="G39" s="90">
        <f t="shared" si="14"/>
        <v>70000</v>
      </c>
      <c r="H39" s="90">
        <f t="shared" si="15"/>
        <v>180000</v>
      </c>
    </row>
    <row r="40" spans="1:8" s="91" customFormat="1">
      <c r="A40" s="78" t="s">
        <v>152</v>
      </c>
      <c r="B40" s="76" t="s">
        <v>134</v>
      </c>
      <c r="C40" s="88" t="s">
        <v>79</v>
      </c>
      <c r="D40" s="70" t="s">
        <v>292</v>
      </c>
      <c r="E40" s="76" t="s">
        <v>153</v>
      </c>
      <c r="F40" s="77">
        <f t="shared" si="14"/>
        <v>250000</v>
      </c>
      <c r="G40" s="77">
        <f t="shared" si="14"/>
        <v>70000</v>
      </c>
      <c r="H40" s="90">
        <f>F40-G40</f>
        <v>180000</v>
      </c>
    </row>
    <row r="41" spans="1:8" s="91" customFormat="1">
      <c r="A41" s="78" t="s">
        <v>293</v>
      </c>
      <c r="B41" s="76" t="s">
        <v>134</v>
      </c>
      <c r="C41" s="88" t="s">
        <v>79</v>
      </c>
      <c r="D41" s="70" t="s">
        <v>292</v>
      </c>
      <c r="E41" s="76" t="s">
        <v>294</v>
      </c>
      <c r="F41" s="79">
        <v>250000</v>
      </c>
      <c r="G41" s="79">
        <v>70000</v>
      </c>
      <c r="H41" s="90">
        <f>F41-G41</f>
        <v>180000</v>
      </c>
    </row>
    <row r="42" spans="1:8" s="91" customFormat="1" ht="41.4">
      <c r="A42" s="73" t="s">
        <v>167</v>
      </c>
      <c r="B42" s="93" t="s">
        <v>134</v>
      </c>
      <c r="C42" s="93" t="s">
        <v>79</v>
      </c>
      <c r="D42" s="94" t="s">
        <v>168</v>
      </c>
      <c r="E42" s="88"/>
      <c r="F42" s="95">
        <f>F43</f>
        <v>4380585.04</v>
      </c>
      <c r="G42" s="95">
        <f t="shared" ref="G42:H42" si="16">G43</f>
        <v>1227759.92</v>
      </c>
      <c r="H42" s="95">
        <f t="shared" si="16"/>
        <v>3152825.12</v>
      </c>
    </row>
    <row r="43" spans="1:8" s="91" customFormat="1" ht="39.6">
      <c r="A43" s="85" t="s">
        <v>169</v>
      </c>
      <c r="B43" s="88" t="s">
        <v>134</v>
      </c>
      <c r="C43" s="88" t="s">
        <v>79</v>
      </c>
      <c r="D43" s="89" t="s">
        <v>170</v>
      </c>
      <c r="E43" s="88"/>
      <c r="F43" s="90">
        <f>F44+F47</f>
        <v>4380585.04</v>
      </c>
      <c r="G43" s="90">
        <f t="shared" ref="G43:H43" si="17">G44+G47</f>
        <v>1227759.92</v>
      </c>
      <c r="H43" s="90">
        <f t="shared" si="17"/>
        <v>3152825.12</v>
      </c>
    </row>
    <row r="44" spans="1:8" s="91" customFormat="1" ht="39.6">
      <c r="A44" s="75" t="s">
        <v>171</v>
      </c>
      <c r="B44" s="88" t="s">
        <v>134</v>
      </c>
      <c r="C44" s="88" t="s">
        <v>79</v>
      </c>
      <c r="D44" s="89" t="s">
        <v>172</v>
      </c>
      <c r="E44" s="88"/>
      <c r="F44" s="90">
        <f>F45</f>
        <v>3990585.04</v>
      </c>
      <c r="G44" s="90">
        <f t="shared" ref="G44:H45" si="18">G45</f>
        <v>1120453.92</v>
      </c>
      <c r="H44" s="90">
        <f t="shared" si="18"/>
        <v>2870131.12</v>
      </c>
    </row>
    <row r="45" spans="1:8" s="91" customFormat="1" ht="66">
      <c r="A45" s="78" t="s">
        <v>38</v>
      </c>
      <c r="B45" s="88" t="s">
        <v>134</v>
      </c>
      <c r="C45" s="88" t="s">
        <v>79</v>
      </c>
      <c r="D45" s="89" t="s">
        <v>172</v>
      </c>
      <c r="E45" s="88" t="s">
        <v>139</v>
      </c>
      <c r="F45" s="90">
        <f>F46</f>
        <v>3990585.04</v>
      </c>
      <c r="G45" s="90">
        <f t="shared" si="18"/>
        <v>1120453.92</v>
      </c>
      <c r="H45" s="90">
        <f t="shared" si="18"/>
        <v>2870131.12</v>
      </c>
    </row>
    <row r="46" spans="1:8" s="91" customFormat="1" ht="26.4">
      <c r="A46" s="78" t="s">
        <v>140</v>
      </c>
      <c r="B46" s="88" t="s">
        <v>134</v>
      </c>
      <c r="C46" s="88" t="s">
        <v>79</v>
      </c>
      <c r="D46" s="89" t="s">
        <v>172</v>
      </c>
      <c r="E46" s="88" t="s">
        <v>141</v>
      </c>
      <c r="F46" s="92">
        <v>3990585.04</v>
      </c>
      <c r="G46" s="92">
        <v>1120453.92</v>
      </c>
      <c r="H46" s="77">
        <f>F46-G46</f>
        <v>2870131.12</v>
      </c>
    </row>
    <row r="47" spans="1:8" s="72" customFormat="1" ht="39.6">
      <c r="A47" s="75" t="s">
        <v>173</v>
      </c>
      <c r="B47" s="83" t="s">
        <v>134</v>
      </c>
      <c r="C47" s="76" t="s">
        <v>79</v>
      </c>
      <c r="D47" s="70" t="s">
        <v>174</v>
      </c>
      <c r="E47" s="76"/>
      <c r="F47" s="77">
        <f>F48</f>
        <v>390000</v>
      </c>
      <c r="G47" s="77">
        <f t="shared" ref="G47:H48" si="19">G48</f>
        <v>107306</v>
      </c>
      <c r="H47" s="77">
        <f t="shared" si="19"/>
        <v>282694</v>
      </c>
    </row>
    <row r="48" spans="1:8" s="72" customFormat="1" ht="26.4">
      <c r="A48" s="78" t="s">
        <v>175</v>
      </c>
      <c r="B48" s="83" t="s">
        <v>134</v>
      </c>
      <c r="C48" s="76" t="s">
        <v>79</v>
      </c>
      <c r="D48" s="70" t="s">
        <v>174</v>
      </c>
      <c r="E48" s="76" t="s">
        <v>149</v>
      </c>
      <c r="F48" s="77">
        <f>F49</f>
        <v>390000</v>
      </c>
      <c r="G48" s="77">
        <f t="shared" si="19"/>
        <v>107306</v>
      </c>
      <c r="H48" s="77">
        <f t="shared" si="19"/>
        <v>282694</v>
      </c>
    </row>
    <row r="49" spans="1:8" s="72" customFormat="1" ht="31.5" customHeight="1">
      <c r="A49" s="78" t="s">
        <v>150</v>
      </c>
      <c r="B49" s="83" t="s">
        <v>134</v>
      </c>
      <c r="C49" s="76" t="s">
        <v>79</v>
      </c>
      <c r="D49" s="70" t="s">
        <v>174</v>
      </c>
      <c r="E49" s="76" t="s">
        <v>151</v>
      </c>
      <c r="F49" s="79">
        <v>390000</v>
      </c>
      <c r="G49" s="79">
        <v>107306</v>
      </c>
      <c r="H49" s="77">
        <f>F49-G49</f>
        <v>282694</v>
      </c>
    </row>
    <row r="50" spans="1:8" s="72" customFormat="1" ht="44.1" customHeight="1">
      <c r="A50" s="73" t="s">
        <v>176</v>
      </c>
      <c r="B50" s="81" t="s">
        <v>134</v>
      </c>
      <c r="C50" s="69" t="s">
        <v>79</v>
      </c>
      <c r="D50" s="74" t="s">
        <v>177</v>
      </c>
      <c r="E50" s="69"/>
      <c r="F50" s="95">
        <f>F51+F57+F61</f>
        <v>994000</v>
      </c>
      <c r="G50" s="95">
        <f t="shared" ref="G50:H50" si="20">G51+G57+G61</f>
        <v>408866.14</v>
      </c>
      <c r="H50" s="95">
        <f t="shared" si="20"/>
        <v>585133.86</v>
      </c>
    </row>
    <row r="51" spans="1:8" s="72" customFormat="1" ht="31.5" customHeight="1">
      <c r="A51" s="85" t="s">
        <v>178</v>
      </c>
      <c r="B51" s="83" t="s">
        <v>134</v>
      </c>
      <c r="C51" s="76" t="s">
        <v>79</v>
      </c>
      <c r="D51" s="70" t="s">
        <v>179</v>
      </c>
      <c r="E51" s="76"/>
      <c r="F51" s="90">
        <f>F52</f>
        <v>326000</v>
      </c>
      <c r="G51" s="90">
        <f t="shared" ref="G51:H51" si="21">G52</f>
        <v>151723</v>
      </c>
      <c r="H51" s="90">
        <f t="shared" si="21"/>
        <v>174277</v>
      </c>
    </row>
    <row r="52" spans="1:8" s="72" customFormat="1" ht="26.4">
      <c r="A52" s="75" t="s">
        <v>180</v>
      </c>
      <c r="B52" s="83" t="s">
        <v>134</v>
      </c>
      <c r="C52" s="76" t="s">
        <v>79</v>
      </c>
      <c r="D52" s="70" t="s">
        <v>181</v>
      </c>
      <c r="E52" s="76"/>
      <c r="F52" s="90">
        <f>F53+F55</f>
        <v>326000</v>
      </c>
      <c r="G52" s="90">
        <f t="shared" ref="G52:H52" si="22">G53+G55</f>
        <v>151723</v>
      </c>
      <c r="H52" s="90">
        <f t="shared" si="22"/>
        <v>174277</v>
      </c>
    </row>
    <row r="53" spans="1:8" s="72" customFormat="1" ht="26.4">
      <c r="A53" s="78" t="s">
        <v>175</v>
      </c>
      <c r="B53" s="83" t="s">
        <v>134</v>
      </c>
      <c r="C53" s="76" t="s">
        <v>79</v>
      </c>
      <c r="D53" s="70" t="s">
        <v>181</v>
      </c>
      <c r="E53" s="76" t="s">
        <v>149</v>
      </c>
      <c r="F53" s="90">
        <f>F54</f>
        <v>174277</v>
      </c>
      <c r="G53" s="90">
        <f t="shared" ref="G53:H53" si="23">G54</f>
        <v>0</v>
      </c>
      <c r="H53" s="90">
        <f t="shared" si="23"/>
        <v>174277</v>
      </c>
    </row>
    <row r="54" spans="1:8" s="72" customFormat="1" ht="26.4">
      <c r="A54" s="78" t="s">
        <v>150</v>
      </c>
      <c r="B54" s="83" t="s">
        <v>134</v>
      </c>
      <c r="C54" s="76" t="s">
        <v>79</v>
      </c>
      <c r="D54" s="70" t="s">
        <v>181</v>
      </c>
      <c r="E54" s="76" t="s">
        <v>151</v>
      </c>
      <c r="F54" s="79">
        <v>174277</v>
      </c>
      <c r="G54" s="79">
        <v>0</v>
      </c>
      <c r="H54" s="77">
        <f>F54-G54</f>
        <v>174277</v>
      </c>
    </row>
    <row r="55" spans="1:8" s="72" customFormat="1">
      <c r="A55" s="78" t="s">
        <v>182</v>
      </c>
      <c r="B55" s="83" t="s">
        <v>134</v>
      </c>
      <c r="C55" s="76" t="s">
        <v>79</v>
      </c>
      <c r="D55" s="70" t="s">
        <v>181</v>
      </c>
      <c r="E55" s="76" t="s">
        <v>183</v>
      </c>
      <c r="F55" s="90">
        <f>F56</f>
        <v>151723</v>
      </c>
      <c r="G55" s="90">
        <f t="shared" ref="G55:H55" si="24">G56</f>
        <v>151723</v>
      </c>
      <c r="H55" s="90">
        <f t="shared" si="24"/>
        <v>0</v>
      </c>
    </row>
    <row r="56" spans="1:8" s="72" customFormat="1">
      <c r="A56" s="78" t="s">
        <v>184</v>
      </c>
      <c r="B56" s="83" t="s">
        <v>134</v>
      </c>
      <c r="C56" s="76" t="s">
        <v>79</v>
      </c>
      <c r="D56" s="70" t="s">
        <v>181</v>
      </c>
      <c r="E56" s="76" t="s">
        <v>185</v>
      </c>
      <c r="F56" s="79">
        <v>151723</v>
      </c>
      <c r="G56" s="79">
        <v>151723</v>
      </c>
      <c r="H56" s="77">
        <f>F56-G56</f>
        <v>0</v>
      </c>
    </row>
    <row r="57" spans="1:8" s="72" customFormat="1" ht="39.6">
      <c r="A57" s="85" t="s">
        <v>186</v>
      </c>
      <c r="B57" s="83" t="s">
        <v>134</v>
      </c>
      <c r="C57" s="76" t="s">
        <v>79</v>
      </c>
      <c r="D57" s="70" t="s">
        <v>187</v>
      </c>
      <c r="E57" s="76"/>
      <c r="F57" s="90">
        <f>F58</f>
        <v>193000</v>
      </c>
      <c r="G57" s="90">
        <f t="shared" ref="G57:H59" si="25">G58</f>
        <v>0</v>
      </c>
      <c r="H57" s="90">
        <f t="shared" si="25"/>
        <v>193000</v>
      </c>
    </row>
    <row r="58" spans="1:8" s="72" customFormat="1" ht="26.4">
      <c r="A58" s="75" t="s">
        <v>188</v>
      </c>
      <c r="B58" s="83" t="s">
        <v>134</v>
      </c>
      <c r="C58" s="76" t="s">
        <v>79</v>
      </c>
      <c r="D58" s="70" t="s">
        <v>189</v>
      </c>
      <c r="E58" s="76"/>
      <c r="F58" s="90">
        <f>F59</f>
        <v>193000</v>
      </c>
      <c r="G58" s="90">
        <f t="shared" si="25"/>
        <v>0</v>
      </c>
      <c r="H58" s="90">
        <f t="shared" si="25"/>
        <v>193000</v>
      </c>
    </row>
    <row r="59" spans="1:8" s="72" customFormat="1" ht="26.4">
      <c r="A59" s="78" t="s">
        <v>175</v>
      </c>
      <c r="B59" s="83" t="s">
        <v>134</v>
      </c>
      <c r="C59" s="76" t="s">
        <v>79</v>
      </c>
      <c r="D59" s="70" t="s">
        <v>189</v>
      </c>
      <c r="E59" s="76" t="s">
        <v>149</v>
      </c>
      <c r="F59" s="90">
        <f>F60</f>
        <v>193000</v>
      </c>
      <c r="G59" s="90">
        <f t="shared" si="25"/>
        <v>0</v>
      </c>
      <c r="H59" s="90">
        <f t="shared" si="25"/>
        <v>193000</v>
      </c>
    </row>
    <row r="60" spans="1:8" s="72" customFormat="1" ht="26.4">
      <c r="A60" s="78" t="s">
        <v>150</v>
      </c>
      <c r="B60" s="83" t="s">
        <v>134</v>
      </c>
      <c r="C60" s="76" t="s">
        <v>79</v>
      </c>
      <c r="D60" s="70" t="s">
        <v>189</v>
      </c>
      <c r="E60" s="76" t="s">
        <v>151</v>
      </c>
      <c r="F60" s="79">
        <v>193000</v>
      </c>
      <c r="G60" s="79">
        <v>0</v>
      </c>
      <c r="H60" s="77">
        <f>F60-G60</f>
        <v>193000</v>
      </c>
    </row>
    <row r="61" spans="1:8" s="72" customFormat="1" ht="26.4">
      <c r="A61" s="85" t="s">
        <v>190</v>
      </c>
      <c r="B61" s="83" t="s">
        <v>134</v>
      </c>
      <c r="C61" s="76" t="s">
        <v>79</v>
      </c>
      <c r="D61" s="70" t="s">
        <v>191</v>
      </c>
      <c r="E61" s="76"/>
      <c r="F61" s="90">
        <f>F62</f>
        <v>475000</v>
      </c>
      <c r="G61" s="90">
        <f t="shared" ref="G61:H63" si="26">G62</f>
        <v>257143.14</v>
      </c>
      <c r="H61" s="90">
        <f t="shared" si="26"/>
        <v>217856.86</v>
      </c>
    </row>
    <row r="62" spans="1:8" s="72" customFormat="1">
      <c r="A62" s="75" t="s">
        <v>192</v>
      </c>
      <c r="B62" s="83" t="s">
        <v>134</v>
      </c>
      <c r="C62" s="76" t="s">
        <v>79</v>
      </c>
      <c r="D62" s="70" t="s">
        <v>193</v>
      </c>
      <c r="E62" s="76"/>
      <c r="F62" s="90">
        <f>F63</f>
        <v>475000</v>
      </c>
      <c r="G62" s="90">
        <f t="shared" si="26"/>
        <v>257143.14</v>
      </c>
      <c r="H62" s="90">
        <f t="shared" si="26"/>
        <v>217856.86</v>
      </c>
    </row>
    <row r="63" spans="1:8" s="72" customFormat="1" ht="26.4">
      <c r="A63" s="78" t="s">
        <v>175</v>
      </c>
      <c r="B63" s="83" t="s">
        <v>134</v>
      </c>
      <c r="C63" s="76" t="s">
        <v>79</v>
      </c>
      <c r="D63" s="70" t="s">
        <v>193</v>
      </c>
      <c r="E63" s="76" t="s">
        <v>149</v>
      </c>
      <c r="F63" s="90">
        <f>F64</f>
        <v>475000</v>
      </c>
      <c r="G63" s="90">
        <f t="shared" si="26"/>
        <v>257143.14</v>
      </c>
      <c r="H63" s="90">
        <f t="shared" si="26"/>
        <v>217856.86</v>
      </c>
    </row>
    <row r="64" spans="1:8" s="72" customFormat="1" ht="26.4">
      <c r="A64" s="78" t="s">
        <v>150</v>
      </c>
      <c r="B64" s="83" t="s">
        <v>134</v>
      </c>
      <c r="C64" s="76" t="s">
        <v>79</v>
      </c>
      <c r="D64" s="70" t="s">
        <v>193</v>
      </c>
      <c r="E64" s="76" t="s">
        <v>151</v>
      </c>
      <c r="F64" s="79">
        <v>475000</v>
      </c>
      <c r="G64" s="79">
        <v>257143.14</v>
      </c>
      <c r="H64" s="77">
        <f>F64-G64</f>
        <v>217856.86</v>
      </c>
    </row>
    <row r="65" spans="1:8" s="72" customFormat="1" ht="55.2">
      <c r="A65" s="73" t="s">
        <v>194</v>
      </c>
      <c r="B65" s="81" t="s">
        <v>134</v>
      </c>
      <c r="C65" s="69" t="s">
        <v>79</v>
      </c>
      <c r="D65" s="74" t="s">
        <v>195</v>
      </c>
      <c r="E65" s="69"/>
      <c r="F65" s="71">
        <f>F66</f>
        <v>296715</v>
      </c>
      <c r="G65" s="71">
        <f t="shared" ref="G65:H68" si="27">G66</f>
        <v>40235.69</v>
      </c>
      <c r="H65" s="71">
        <f t="shared" si="27"/>
        <v>256479.31</v>
      </c>
    </row>
    <row r="66" spans="1:8" s="72" customFormat="1" ht="39.6">
      <c r="A66" s="85" t="s">
        <v>196</v>
      </c>
      <c r="B66" s="83" t="s">
        <v>134</v>
      </c>
      <c r="C66" s="76" t="s">
        <v>79</v>
      </c>
      <c r="D66" s="70" t="s">
        <v>197</v>
      </c>
      <c r="E66" s="76"/>
      <c r="F66" s="77">
        <f>F67</f>
        <v>296715</v>
      </c>
      <c r="G66" s="77">
        <f t="shared" si="27"/>
        <v>40235.69</v>
      </c>
      <c r="H66" s="77">
        <f t="shared" si="27"/>
        <v>256479.31</v>
      </c>
    </row>
    <row r="67" spans="1:8" s="72" customFormat="1" ht="26.4">
      <c r="A67" s="75" t="s">
        <v>198</v>
      </c>
      <c r="B67" s="83" t="s">
        <v>134</v>
      </c>
      <c r="C67" s="76" t="s">
        <v>79</v>
      </c>
      <c r="D67" s="70" t="s">
        <v>342</v>
      </c>
      <c r="E67" s="76"/>
      <c r="F67" s="77">
        <f>F68</f>
        <v>296715</v>
      </c>
      <c r="G67" s="77">
        <f t="shared" si="27"/>
        <v>40235.69</v>
      </c>
      <c r="H67" s="77">
        <f t="shared" si="27"/>
        <v>256479.31</v>
      </c>
    </row>
    <row r="68" spans="1:8" s="72" customFormat="1" ht="26.4">
      <c r="A68" s="78" t="s">
        <v>175</v>
      </c>
      <c r="B68" s="83" t="s">
        <v>134</v>
      </c>
      <c r="C68" s="76" t="s">
        <v>79</v>
      </c>
      <c r="D68" s="70" t="s">
        <v>342</v>
      </c>
      <c r="E68" s="76" t="s">
        <v>149</v>
      </c>
      <c r="F68" s="77">
        <f>F69</f>
        <v>296715</v>
      </c>
      <c r="G68" s="77">
        <f t="shared" si="27"/>
        <v>40235.69</v>
      </c>
      <c r="H68" s="77">
        <f t="shared" si="27"/>
        <v>256479.31</v>
      </c>
    </row>
    <row r="69" spans="1:8" s="72" customFormat="1" ht="26.4">
      <c r="A69" s="78" t="s">
        <v>150</v>
      </c>
      <c r="B69" s="83" t="s">
        <v>134</v>
      </c>
      <c r="C69" s="76" t="s">
        <v>79</v>
      </c>
      <c r="D69" s="70" t="s">
        <v>342</v>
      </c>
      <c r="E69" s="76" t="s">
        <v>151</v>
      </c>
      <c r="F69" s="79">
        <v>296715</v>
      </c>
      <c r="G69" s="79">
        <v>40235.69</v>
      </c>
      <c r="H69" s="77">
        <f>F69-G69</f>
        <v>256479.31</v>
      </c>
    </row>
    <row r="70" spans="1:8" s="72" customFormat="1" ht="69">
      <c r="A70" s="73" t="s">
        <v>199</v>
      </c>
      <c r="B70" s="81" t="s">
        <v>134</v>
      </c>
      <c r="C70" s="69" t="s">
        <v>79</v>
      </c>
      <c r="D70" s="74" t="s">
        <v>200</v>
      </c>
      <c r="E70" s="69"/>
      <c r="F70" s="95">
        <f>F71</f>
        <v>100000</v>
      </c>
      <c r="G70" s="95">
        <f t="shared" ref="G70:H73" si="28">G71</f>
        <v>0</v>
      </c>
      <c r="H70" s="95">
        <f t="shared" si="28"/>
        <v>100000</v>
      </c>
    </row>
    <row r="71" spans="1:8" s="72" customFormat="1" ht="26.4">
      <c r="A71" s="85" t="s">
        <v>201</v>
      </c>
      <c r="B71" s="83" t="s">
        <v>134</v>
      </c>
      <c r="C71" s="76" t="s">
        <v>79</v>
      </c>
      <c r="D71" s="70" t="s">
        <v>202</v>
      </c>
      <c r="E71" s="76"/>
      <c r="F71" s="90">
        <f>F72</f>
        <v>100000</v>
      </c>
      <c r="G71" s="90">
        <f t="shared" si="28"/>
        <v>0</v>
      </c>
      <c r="H71" s="90">
        <f t="shared" si="28"/>
        <v>100000</v>
      </c>
    </row>
    <row r="72" spans="1:8" s="72" customFormat="1" ht="26.4">
      <c r="A72" s="75" t="s">
        <v>203</v>
      </c>
      <c r="B72" s="83" t="s">
        <v>134</v>
      </c>
      <c r="C72" s="76" t="s">
        <v>79</v>
      </c>
      <c r="D72" s="89" t="s">
        <v>204</v>
      </c>
      <c r="E72" s="76"/>
      <c r="F72" s="90">
        <f>F73</f>
        <v>100000</v>
      </c>
      <c r="G72" s="90">
        <f t="shared" si="28"/>
        <v>0</v>
      </c>
      <c r="H72" s="90">
        <f t="shared" si="28"/>
        <v>100000</v>
      </c>
    </row>
    <row r="73" spans="1:8" s="72" customFormat="1" ht="26.4">
      <c r="A73" s="78" t="s">
        <v>175</v>
      </c>
      <c r="B73" s="83" t="s">
        <v>134</v>
      </c>
      <c r="C73" s="76" t="s">
        <v>79</v>
      </c>
      <c r="D73" s="89" t="s">
        <v>204</v>
      </c>
      <c r="E73" s="88" t="s">
        <v>149</v>
      </c>
      <c r="F73" s="90">
        <f>F74</f>
        <v>100000</v>
      </c>
      <c r="G73" s="90">
        <f t="shared" si="28"/>
        <v>0</v>
      </c>
      <c r="H73" s="90">
        <f t="shared" si="28"/>
        <v>100000</v>
      </c>
    </row>
    <row r="74" spans="1:8" s="72" customFormat="1" ht="26.4">
      <c r="A74" s="78" t="s">
        <v>150</v>
      </c>
      <c r="B74" s="83" t="s">
        <v>134</v>
      </c>
      <c r="C74" s="76" t="s">
        <v>79</v>
      </c>
      <c r="D74" s="89" t="s">
        <v>204</v>
      </c>
      <c r="E74" s="88" t="s">
        <v>151</v>
      </c>
      <c r="F74" s="79">
        <v>100000</v>
      </c>
      <c r="G74" s="79">
        <v>0</v>
      </c>
      <c r="H74" s="77">
        <f>F74-G74</f>
        <v>100000</v>
      </c>
    </row>
    <row r="75" spans="1:8" s="91" customFormat="1" ht="41.4">
      <c r="A75" s="73" t="s">
        <v>68</v>
      </c>
      <c r="B75" s="88" t="s">
        <v>134</v>
      </c>
      <c r="C75" s="88" t="s">
        <v>79</v>
      </c>
      <c r="D75" s="89" t="s">
        <v>144</v>
      </c>
      <c r="E75" s="88"/>
      <c r="F75" s="95">
        <f>F76</f>
        <v>430000</v>
      </c>
      <c r="G75" s="95">
        <f t="shared" ref="G75:H76" si="29">G76</f>
        <v>24600.82</v>
      </c>
      <c r="H75" s="95">
        <f t="shared" si="29"/>
        <v>405399.18</v>
      </c>
    </row>
    <row r="76" spans="1:8" s="91" customFormat="1" ht="26.4">
      <c r="A76" s="85" t="s">
        <v>50</v>
      </c>
      <c r="B76" s="88" t="s">
        <v>134</v>
      </c>
      <c r="C76" s="88" t="s">
        <v>79</v>
      </c>
      <c r="D76" s="89" t="s">
        <v>145</v>
      </c>
      <c r="E76" s="88"/>
      <c r="F76" s="90">
        <f>F77</f>
        <v>430000</v>
      </c>
      <c r="G76" s="90">
        <f t="shared" si="29"/>
        <v>24600.82</v>
      </c>
      <c r="H76" s="90">
        <f t="shared" si="29"/>
        <v>405399.18</v>
      </c>
    </row>
    <row r="77" spans="1:8" s="91" customFormat="1">
      <c r="A77" s="75" t="s">
        <v>205</v>
      </c>
      <c r="B77" s="88" t="s">
        <v>134</v>
      </c>
      <c r="C77" s="88" t="s">
        <v>79</v>
      </c>
      <c r="D77" s="89" t="s">
        <v>206</v>
      </c>
      <c r="E77" s="88"/>
      <c r="F77" s="90">
        <f>F78+F80</f>
        <v>430000</v>
      </c>
      <c r="G77" s="90">
        <f t="shared" ref="G77:H77" si="30">G78+G80</f>
        <v>24600.82</v>
      </c>
      <c r="H77" s="90">
        <f t="shared" si="30"/>
        <v>405399.18</v>
      </c>
    </row>
    <row r="78" spans="1:8" s="91" customFormat="1" ht="26.4">
      <c r="A78" s="78" t="s">
        <v>175</v>
      </c>
      <c r="B78" s="88" t="s">
        <v>134</v>
      </c>
      <c r="C78" s="88" t="s">
        <v>79</v>
      </c>
      <c r="D78" s="89" t="s">
        <v>206</v>
      </c>
      <c r="E78" s="88" t="s">
        <v>149</v>
      </c>
      <c r="F78" s="90">
        <f>F79</f>
        <v>399340</v>
      </c>
      <c r="G78" s="90">
        <f t="shared" ref="G78:H78" si="31">G79</f>
        <v>24600.82</v>
      </c>
      <c r="H78" s="90">
        <f t="shared" si="31"/>
        <v>374739.18</v>
      </c>
    </row>
    <row r="79" spans="1:8" s="91" customFormat="1" ht="26.4">
      <c r="A79" s="78" t="s">
        <v>150</v>
      </c>
      <c r="B79" s="88" t="s">
        <v>134</v>
      </c>
      <c r="C79" s="88" t="s">
        <v>79</v>
      </c>
      <c r="D79" s="89" t="s">
        <v>206</v>
      </c>
      <c r="E79" s="88" t="s">
        <v>151</v>
      </c>
      <c r="F79" s="92">
        <v>399340</v>
      </c>
      <c r="G79" s="92">
        <v>24600.82</v>
      </c>
      <c r="H79" s="77">
        <f>F79-G79</f>
        <v>374739.18</v>
      </c>
    </row>
    <row r="80" spans="1:8" s="91" customFormat="1">
      <c r="A80" s="78" t="s">
        <v>152</v>
      </c>
      <c r="B80" s="88" t="s">
        <v>134</v>
      </c>
      <c r="C80" s="88" t="s">
        <v>79</v>
      </c>
      <c r="D80" s="89" t="s">
        <v>206</v>
      </c>
      <c r="E80" s="88" t="s">
        <v>153</v>
      </c>
      <c r="F80" s="90">
        <f>F81</f>
        <v>30660</v>
      </c>
      <c r="G80" s="90">
        <f t="shared" ref="G80:H80" si="32">G81</f>
        <v>0</v>
      </c>
      <c r="H80" s="90">
        <f t="shared" si="32"/>
        <v>30660</v>
      </c>
    </row>
    <row r="81" spans="1:8" s="91" customFormat="1">
      <c r="A81" s="78" t="s">
        <v>154</v>
      </c>
      <c r="B81" s="88" t="s">
        <v>134</v>
      </c>
      <c r="C81" s="88" t="s">
        <v>79</v>
      </c>
      <c r="D81" s="89" t="s">
        <v>206</v>
      </c>
      <c r="E81" s="88" t="s">
        <v>155</v>
      </c>
      <c r="F81" s="92">
        <v>30660</v>
      </c>
      <c r="G81" s="92">
        <v>0</v>
      </c>
      <c r="H81" s="77">
        <f>F81-G81</f>
        <v>30660</v>
      </c>
    </row>
    <row r="82" spans="1:8" s="91" customFormat="1" ht="13.8">
      <c r="A82" s="73" t="s">
        <v>337</v>
      </c>
      <c r="B82" s="88" t="s">
        <v>134</v>
      </c>
      <c r="C82" s="88" t="s">
        <v>79</v>
      </c>
      <c r="D82" s="89" t="s">
        <v>338</v>
      </c>
      <c r="F82" s="90">
        <f>F83</f>
        <v>390600</v>
      </c>
      <c r="G82" s="90">
        <f t="shared" ref="G82:H83" si="33">G83</f>
        <v>65100</v>
      </c>
      <c r="H82" s="90">
        <f t="shared" si="33"/>
        <v>325500</v>
      </c>
    </row>
    <row r="83" spans="1:8" s="91" customFormat="1" ht="79.2">
      <c r="A83" s="75" t="s">
        <v>38</v>
      </c>
      <c r="B83" s="88" t="s">
        <v>134</v>
      </c>
      <c r="C83" s="88" t="s">
        <v>79</v>
      </c>
      <c r="D83" s="89" t="s">
        <v>338</v>
      </c>
      <c r="E83" s="88" t="s">
        <v>139</v>
      </c>
      <c r="F83" s="90">
        <f>F84</f>
        <v>390600</v>
      </c>
      <c r="G83" s="90">
        <f t="shared" si="33"/>
        <v>65100</v>
      </c>
      <c r="H83" s="90">
        <f t="shared" si="33"/>
        <v>325500</v>
      </c>
    </row>
    <row r="84" spans="1:8" s="91" customFormat="1" ht="26.4">
      <c r="A84" s="78" t="s">
        <v>339</v>
      </c>
      <c r="B84" s="88" t="s">
        <v>134</v>
      </c>
      <c r="C84" s="88" t="s">
        <v>79</v>
      </c>
      <c r="D84" s="89" t="s">
        <v>338</v>
      </c>
      <c r="E84" s="88" t="s">
        <v>141</v>
      </c>
      <c r="F84" s="92">
        <v>390600</v>
      </c>
      <c r="G84" s="92">
        <v>65100</v>
      </c>
      <c r="H84" s="77">
        <f>F84-G84</f>
        <v>325500</v>
      </c>
    </row>
    <row r="85" spans="1:8" s="91" customFormat="1" ht="41.4">
      <c r="A85" s="73" t="s">
        <v>340</v>
      </c>
      <c r="B85" s="88" t="s">
        <v>134</v>
      </c>
      <c r="C85" s="88" t="s">
        <v>79</v>
      </c>
      <c r="D85" s="89" t="s">
        <v>341</v>
      </c>
      <c r="E85" s="88"/>
      <c r="F85" s="90">
        <f>F86</f>
        <v>562460</v>
      </c>
      <c r="G85" s="90">
        <f t="shared" ref="G85:H86" si="34">G86</f>
        <v>93744</v>
      </c>
      <c r="H85" s="90">
        <f t="shared" si="34"/>
        <v>468716</v>
      </c>
    </row>
    <row r="86" spans="1:8" s="91" customFormat="1" ht="79.2">
      <c r="A86" s="75" t="s">
        <v>38</v>
      </c>
      <c r="B86" s="88" t="s">
        <v>134</v>
      </c>
      <c r="C86" s="88" t="s">
        <v>79</v>
      </c>
      <c r="D86" s="89" t="s">
        <v>341</v>
      </c>
      <c r="E86" s="88" t="s">
        <v>139</v>
      </c>
      <c r="F86" s="90">
        <f>F87</f>
        <v>562460</v>
      </c>
      <c r="G86" s="90">
        <f t="shared" si="34"/>
        <v>93744</v>
      </c>
      <c r="H86" s="90">
        <f t="shared" si="34"/>
        <v>468716</v>
      </c>
    </row>
    <row r="87" spans="1:8" s="91" customFormat="1" ht="26.4">
      <c r="A87" s="78" t="s">
        <v>339</v>
      </c>
      <c r="B87" s="88" t="s">
        <v>134</v>
      </c>
      <c r="C87" s="88" t="s">
        <v>79</v>
      </c>
      <c r="D87" s="89" t="s">
        <v>341</v>
      </c>
      <c r="E87" s="88" t="s">
        <v>141</v>
      </c>
      <c r="F87" s="92">
        <v>562460</v>
      </c>
      <c r="G87" s="92">
        <v>93744</v>
      </c>
      <c r="H87" s="77">
        <f>F87-G87</f>
        <v>468716</v>
      </c>
    </row>
    <row r="88" spans="1:8" s="67" customFormat="1">
      <c r="A88" s="119" t="s">
        <v>207</v>
      </c>
      <c r="B88" s="120" t="s">
        <v>134</v>
      </c>
      <c r="C88" s="120" t="s">
        <v>81</v>
      </c>
      <c r="D88" s="121"/>
      <c r="E88" s="120"/>
      <c r="F88" s="118">
        <f>F89</f>
        <v>647339</v>
      </c>
      <c r="G88" s="118">
        <f t="shared" ref="G88:H88" si="35">G89</f>
        <v>101971.49</v>
      </c>
      <c r="H88" s="118">
        <f t="shared" si="35"/>
        <v>545367.51</v>
      </c>
    </row>
    <row r="89" spans="1:8">
      <c r="A89" s="96" t="s">
        <v>84</v>
      </c>
      <c r="B89" s="81" t="s">
        <v>134</v>
      </c>
      <c r="C89" s="93" t="s">
        <v>83</v>
      </c>
      <c r="D89" s="94"/>
      <c r="E89" s="88"/>
      <c r="F89" s="95">
        <f>F91</f>
        <v>647339</v>
      </c>
      <c r="G89" s="95">
        <f t="shared" ref="G89:H89" si="36">G91</f>
        <v>101971.49</v>
      </c>
      <c r="H89" s="95">
        <f t="shared" si="36"/>
        <v>545367.51</v>
      </c>
    </row>
    <row r="90" spans="1:8" ht="27.6">
      <c r="A90" s="73" t="s">
        <v>208</v>
      </c>
      <c r="B90" s="81" t="s">
        <v>134</v>
      </c>
      <c r="C90" s="81" t="s">
        <v>83</v>
      </c>
      <c r="D90" s="82" t="s">
        <v>209</v>
      </c>
      <c r="E90" s="83"/>
      <c r="F90" s="84">
        <f>F91</f>
        <v>647339</v>
      </c>
      <c r="G90" s="84">
        <f t="shared" ref="G90:H91" si="37">G91</f>
        <v>101971.49</v>
      </c>
      <c r="H90" s="84">
        <f t="shared" si="37"/>
        <v>545367.51</v>
      </c>
    </row>
    <row r="91" spans="1:8">
      <c r="A91" s="75" t="s">
        <v>55</v>
      </c>
      <c r="B91" s="83" t="s">
        <v>134</v>
      </c>
      <c r="C91" s="83" t="s">
        <v>83</v>
      </c>
      <c r="D91" s="86" t="s">
        <v>210</v>
      </c>
      <c r="E91" s="83"/>
      <c r="F91" s="87">
        <f>F92</f>
        <v>647339</v>
      </c>
      <c r="G91" s="87">
        <f t="shared" si="37"/>
        <v>101971.49</v>
      </c>
      <c r="H91" s="87">
        <f t="shared" si="37"/>
        <v>545367.51</v>
      </c>
    </row>
    <row r="92" spans="1:8" ht="26.4">
      <c r="A92" s="78" t="s">
        <v>211</v>
      </c>
      <c r="B92" s="83" t="s">
        <v>134</v>
      </c>
      <c r="C92" s="83" t="s">
        <v>83</v>
      </c>
      <c r="D92" s="86" t="s">
        <v>212</v>
      </c>
      <c r="E92" s="83"/>
      <c r="F92" s="87">
        <f>F93+F95</f>
        <v>647339</v>
      </c>
      <c r="G92" s="87">
        <f t="shared" ref="G92:H92" si="38">G93+G95</f>
        <v>101971.49</v>
      </c>
      <c r="H92" s="87">
        <f t="shared" si="38"/>
        <v>545367.51</v>
      </c>
    </row>
    <row r="93" spans="1:8" ht="66">
      <c r="A93" s="78" t="s">
        <v>38</v>
      </c>
      <c r="B93" s="83" t="s">
        <v>134</v>
      </c>
      <c r="C93" s="83" t="s">
        <v>83</v>
      </c>
      <c r="D93" s="86" t="s">
        <v>212</v>
      </c>
      <c r="E93" s="83" t="s">
        <v>139</v>
      </c>
      <c r="F93" s="87">
        <f>F94</f>
        <v>505025</v>
      </c>
      <c r="G93" s="87">
        <f t="shared" ref="G93:H93" si="39">G94</f>
        <v>101971.49</v>
      </c>
      <c r="H93" s="87">
        <f t="shared" si="39"/>
        <v>403053.51</v>
      </c>
    </row>
    <row r="94" spans="1:8" ht="26.4">
      <c r="A94" s="78" t="s">
        <v>140</v>
      </c>
      <c r="B94" s="83" t="s">
        <v>134</v>
      </c>
      <c r="C94" s="83" t="s">
        <v>83</v>
      </c>
      <c r="D94" s="86" t="s">
        <v>212</v>
      </c>
      <c r="E94" s="83" t="s">
        <v>141</v>
      </c>
      <c r="F94" s="97">
        <v>505025</v>
      </c>
      <c r="G94" s="97">
        <v>101971.49</v>
      </c>
      <c r="H94" s="77">
        <f>F94-G94</f>
        <v>403053.51</v>
      </c>
    </row>
    <row r="95" spans="1:8" ht="26.4">
      <c r="A95" s="78" t="s">
        <v>175</v>
      </c>
      <c r="B95" s="83" t="s">
        <v>134</v>
      </c>
      <c r="C95" s="83" t="s">
        <v>83</v>
      </c>
      <c r="D95" s="86" t="s">
        <v>212</v>
      </c>
      <c r="E95" s="83" t="s">
        <v>149</v>
      </c>
      <c r="F95" s="87">
        <f>F96</f>
        <v>142314</v>
      </c>
      <c r="G95" s="87">
        <f t="shared" ref="G95:H95" si="40">G96</f>
        <v>0</v>
      </c>
      <c r="H95" s="87">
        <f t="shared" si="40"/>
        <v>142314</v>
      </c>
    </row>
    <row r="96" spans="1:8" ht="26.4">
      <c r="A96" s="78" t="s">
        <v>150</v>
      </c>
      <c r="B96" s="83" t="s">
        <v>134</v>
      </c>
      <c r="C96" s="83" t="s">
        <v>83</v>
      </c>
      <c r="D96" s="86" t="s">
        <v>212</v>
      </c>
      <c r="E96" s="83" t="s">
        <v>151</v>
      </c>
      <c r="F96" s="97">
        <v>142314</v>
      </c>
      <c r="G96" s="97">
        <v>0</v>
      </c>
      <c r="H96" s="77">
        <f>F96-G96</f>
        <v>142314</v>
      </c>
    </row>
    <row r="97" spans="1:8" s="72" customFormat="1" ht="26.4">
      <c r="A97" s="119" t="s">
        <v>86</v>
      </c>
      <c r="B97" s="120" t="s">
        <v>134</v>
      </c>
      <c r="C97" s="120" t="s">
        <v>85</v>
      </c>
      <c r="D97" s="121"/>
      <c r="E97" s="120"/>
      <c r="F97" s="118">
        <f>F98+F114</f>
        <v>1858022.7899999998</v>
      </c>
      <c r="G97" s="118">
        <f>G98+G114</f>
        <v>425038.12</v>
      </c>
      <c r="H97" s="118">
        <f>F97-G97</f>
        <v>1432984.67</v>
      </c>
    </row>
    <row r="98" spans="1:8" s="72" customFormat="1" ht="39.6">
      <c r="A98" s="68" t="s">
        <v>213</v>
      </c>
      <c r="B98" s="69" t="s">
        <v>134</v>
      </c>
      <c r="C98" s="69" t="s">
        <v>87</v>
      </c>
      <c r="D98" s="74"/>
      <c r="E98" s="76"/>
      <c r="F98" s="71">
        <f>F99</f>
        <v>1751263.7899999998</v>
      </c>
      <c r="G98" s="71">
        <f t="shared" ref="G98:H99" si="41">G99</f>
        <v>425038.12</v>
      </c>
      <c r="H98" s="71">
        <f t="shared" si="41"/>
        <v>1326225.67</v>
      </c>
    </row>
    <row r="99" spans="1:8" s="72" customFormat="1" ht="55.2">
      <c r="A99" s="73" t="s">
        <v>160</v>
      </c>
      <c r="B99" s="69" t="s">
        <v>134</v>
      </c>
      <c r="C99" s="69" t="s">
        <v>87</v>
      </c>
      <c r="D99" s="74" t="s">
        <v>161</v>
      </c>
      <c r="E99" s="76"/>
      <c r="F99" s="71">
        <f>F100</f>
        <v>1751263.7899999998</v>
      </c>
      <c r="G99" s="71">
        <f t="shared" si="41"/>
        <v>425038.12</v>
      </c>
      <c r="H99" s="71">
        <f t="shared" si="41"/>
        <v>1326225.67</v>
      </c>
    </row>
    <row r="100" spans="1:8" s="72" customFormat="1" ht="39.6">
      <c r="A100" s="85" t="s">
        <v>51</v>
      </c>
      <c r="B100" s="76" t="s">
        <v>134</v>
      </c>
      <c r="C100" s="76" t="s">
        <v>87</v>
      </c>
      <c r="D100" s="70" t="s">
        <v>162</v>
      </c>
      <c r="E100" s="76"/>
      <c r="F100" s="77">
        <f>F101+F104+F109</f>
        <v>1751263.7899999998</v>
      </c>
      <c r="G100" s="77">
        <f t="shared" ref="G100:H100" si="42">G101+G104+G109</f>
        <v>425038.12</v>
      </c>
      <c r="H100" s="77">
        <f t="shared" si="42"/>
        <v>1326225.67</v>
      </c>
    </row>
    <row r="101" spans="1:8" s="72" customFormat="1" ht="26.4">
      <c r="A101" s="75" t="s">
        <v>214</v>
      </c>
      <c r="B101" s="76" t="s">
        <v>134</v>
      </c>
      <c r="C101" s="76" t="s">
        <v>87</v>
      </c>
      <c r="D101" s="70" t="s">
        <v>215</v>
      </c>
      <c r="E101" s="76"/>
      <c r="F101" s="77">
        <f>F102</f>
        <v>272167.90999999997</v>
      </c>
      <c r="G101" s="77">
        <f t="shared" ref="G101:H102" si="43">G102</f>
        <v>115897.48</v>
      </c>
      <c r="H101" s="77">
        <f t="shared" si="43"/>
        <v>156270.43</v>
      </c>
    </row>
    <row r="102" spans="1:8" s="72" customFormat="1" ht="26.4">
      <c r="A102" s="78" t="s">
        <v>175</v>
      </c>
      <c r="B102" s="76" t="s">
        <v>134</v>
      </c>
      <c r="C102" s="76" t="s">
        <v>87</v>
      </c>
      <c r="D102" s="70" t="s">
        <v>215</v>
      </c>
      <c r="E102" s="76" t="s">
        <v>149</v>
      </c>
      <c r="F102" s="77">
        <f>F103</f>
        <v>272167.90999999997</v>
      </c>
      <c r="G102" s="77">
        <f t="shared" si="43"/>
        <v>115897.48</v>
      </c>
      <c r="H102" s="77">
        <f t="shared" si="43"/>
        <v>156270.43</v>
      </c>
    </row>
    <row r="103" spans="1:8" s="72" customFormat="1" ht="26.4">
      <c r="A103" s="78" t="s">
        <v>150</v>
      </c>
      <c r="B103" s="76" t="s">
        <v>134</v>
      </c>
      <c r="C103" s="76" t="s">
        <v>87</v>
      </c>
      <c r="D103" s="70" t="s">
        <v>215</v>
      </c>
      <c r="E103" s="76" t="s">
        <v>151</v>
      </c>
      <c r="F103" s="79">
        <v>272167.90999999997</v>
      </c>
      <c r="G103" s="79">
        <v>115897.48</v>
      </c>
      <c r="H103" s="77">
        <f>F103-G103</f>
        <v>156270.43</v>
      </c>
    </row>
    <row r="104" spans="1:8" s="91" customFormat="1">
      <c r="A104" s="75" t="s">
        <v>216</v>
      </c>
      <c r="B104" s="88" t="s">
        <v>134</v>
      </c>
      <c r="C104" s="88" t="s">
        <v>87</v>
      </c>
      <c r="D104" s="89" t="s">
        <v>217</v>
      </c>
      <c r="E104" s="88"/>
      <c r="F104" s="90">
        <f>F105+F107</f>
        <v>1288095.8799999999</v>
      </c>
      <c r="G104" s="90">
        <f>G105+G107</f>
        <v>265490.64</v>
      </c>
      <c r="H104" s="90">
        <f>F104-G104</f>
        <v>1022605.2399999999</v>
      </c>
    </row>
    <row r="105" spans="1:8" s="91" customFormat="1" ht="66">
      <c r="A105" s="78" t="s">
        <v>38</v>
      </c>
      <c r="B105" s="88" t="s">
        <v>134</v>
      </c>
      <c r="C105" s="88" t="s">
        <v>87</v>
      </c>
      <c r="D105" s="89" t="s">
        <v>217</v>
      </c>
      <c r="E105" s="88" t="s">
        <v>139</v>
      </c>
      <c r="F105" s="90">
        <f>F106</f>
        <v>1284344.8799999999</v>
      </c>
      <c r="G105" s="90">
        <f t="shared" ref="G105" si="44">G106</f>
        <v>261739.64</v>
      </c>
      <c r="H105" s="90">
        <f t="shared" ref="H105:H108" si="45">F105-G105</f>
        <v>1022605.2399999999</v>
      </c>
    </row>
    <row r="106" spans="1:8" s="91" customFormat="1" ht="26.4">
      <c r="A106" s="78" t="s">
        <v>140</v>
      </c>
      <c r="B106" s="88" t="s">
        <v>134</v>
      </c>
      <c r="C106" s="88" t="s">
        <v>87</v>
      </c>
      <c r="D106" s="89" t="s">
        <v>217</v>
      </c>
      <c r="E106" s="88" t="s">
        <v>141</v>
      </c>
      <c r="F106" s="92">
        <v>1284344.8799999999</v>
      </c>
      <c r="G106" s="92">
        <v>261739.64</v>
      </c>
      <c r="H106" s="90">
        <f t="shared" si="45"/>
        <v>1022605.2399999999</v>
      </c>
    </row>
    <row r="107" spans="1:8" s="91" customFormat="1" ht="26.4">
      <c r="A107" s="78" t="s">
        <v>175</v>
      </c>
      <c r="B107" s="88" t="s">
        <v>134</v>
      </c>
      <c r="C107" s="88" t="s">
        <v>87</v>
      </c>
      <c r="D107" s="89" t="s">
        <v>217</v>
      </c>
      <c r="E107" s="88" t="s">
        <v>149</v>
      </c>
      <c r="F107" s="90">
        <f>F108</f>
        <v>3751</v>
      </c>
      <c r="G107" s="90">
        <f>G108</f>
        <v>3751</v>
      </c>
      <c r="H107" s="90">
        <f t="shared" si="45"/>
        <v>0</v>
      </c>
    </row>
    <row r="108" spans="1:8" s="91" customFormat="1" ht="26.4">
      <c r="A108" s="78" t="s">
        <v>150</v>
      </c>
      <c r="B108" s="88" t="s">
        <v>134</v>
      </c>
      <c r="C108" s="88" t="s">
        <v>87</v>
      </c>
      <c r="D108" s="89" t="s">
        <v>217</v>
      </c>
      <c r="E108" s="88" t="s">
        <v>151</v>
      </c>
      <c r="F108" s="92">
        <v>3751</v>
      </c>
      <c r="G108" s="92">
        <v>3751</v>
      </c>
      <c r="H108" s="90">
        <f t="shared" si="45"/>
        <v>0</v>
      </c>
    </row>
    <row r="109" spans="1:8" s="72" customFormat="1">
      <c r="A109" s="75" t="s">
        <v>218</v>
      </c>
      <c r="B109" s="76" t="s">
        <v>134</v>
      </c>
      <c r="C109" s="76" t="s">
        <v>87</v>
      </c>
      <c r="D109" s="70" t="s">
        <v>219</v>
      </c>
      <c r="E109" s="76"/>
      <c r="F109" s="77">
        <f>F110+F112</f>
        <v>191000</v>
      </c>
      <c r="G109" s="77">
        <f t="shared" ref="G109:H109" si="46">G110+G112</f>
        <v>43650</v>
      </c>
      <c r="H109" s="77">
        <f t="shared" si="46"/>
        <v>147350</v>
      </c>
    </row>
    <row r="110" spans="1:8" s="91" customFormat="1" ht="66">
      <c r="A110" s="78" t="s">
        <v>38</v>
      </c>
      <c r="B110" s="88" t="s">
        <v>134</v>
      </c>
      <c r="C110" s="88" t="s">
        <v>87</v>
      </c>
      <c r="D110" s="89" t="s">
        <v>219</v>
      </c>
      <c r="E110" s="88" t="s">
        <v>139</v>
      </c>
      <c r="F110" s="90">
        <f>F111</f>
        <v>178400</v>
      </c>
      <c r="G110" s="90">
        <f t="shared" ref="G110:H110" si="47">G111</f>
        <v>43650</v>
      </c>
      <c r="H110" s="90">
        <f t="shared" si="47"/>
        <v>134750</v>
      </c>
    </row>
    <row r="111" spans="1:8" s="91" customFormat="1" ht="26.4">
      <c r="A111" s="78" t="s">
        <v>140</v>
      </c>
      <c r="B111" s="88" t="s">
        <v>134</v>
      </c>
      <c r="C111" s="88" t="s">
        <v>87</v>
      </c>
      <c r="D111" s="89" t="s">
        <v>219</v>
      </c>
      <c r="E111" s="88" t="s">
        <v>141</v>
      </c>
      <c r="F111" s="92">
        <v>178400</v>
      </c>
      <c r="G111" s="92">
        <v>43650</v>
      </c>
      <c r="H111" s="77">
        <f>F111-G111</f>
        <v>134750</v>
      </c>
    </row>
    <row r="112" spans="1:8" s="72" customFormat="1" ht="26.4">
      <c r="A112" s="78" t="s">
        <v>148</v>
      </c>
      <c r="B112" s="76" t="s">
        <v>134</v>
      </c>
      <c r="C112" s="76" t="s">
        <v>87</v>
      </c>
      <c r="D112" s="70" t="s">
        <v>219</v>
      </c>
      <c r="E112" s="76" t="s">
        <v>149</v>
      </c>
      <c r="F112" s="77">
        <f>F113</f>
        <v>12600</v>
      </c>
      <c r="G112" s="77">
        <f t="shared" ref="G112:H112" si="48">G113</f>
        <v>0</v>
      </c>
      <c r="H112" s="77">
        <f t="shared" si="48"/>
        <v>12600</v>
      </c>
    </row>
    <row r="113" spans="1:8" s="72" customFormat="1" ht="30.75" customHeight="1">
      <c r="A113" s="78" t="s">
        <v>150</v>
      </c>
      <c r="B113" s="76" t="s">
        <v>134</v>
      </c>
      <c r="C113" s="76" t="s">
        <v>87</v>
      </c>
      <c r="D113" s="70" t="s">
        <v>219</v>
      </c>
      <c r="E113" s="76" t="s">
        <v>151</v>
      </c>
      <c r="F113" s="79">
        <v>12600</v>
      </c>
      <c r="G113" s="79">
        <v>0</v>
      </c>
      <c r="H113" s="77">
        <f>F113-G113</f>
        <v>12600</v>
      </c>
    </row>
    <row r="114" spans="1:8" s="72" customFormat="1">
      <c r="A114" s="68" t="s">
        <v>354</v>
      </c>
      <c r="B114" s="69" t="s">
        <v>134</v>
      </c>
      <c r="C114" s="69" t="s">
        <v>355</v>
      </c>
      <c r="D114" s="69"/>
      <c r="E114" s="185"/>
      <c r="F114" s="71">
        <f t="shared" ref="F114:F115" si="49">F115</f>
        <v>106759</v>
      </c>
      <c r="G114" s="71">
        <f t="shared" ref="G114:G115" si="50">G115</f>
        <v>0</v>
      </c>
      <c r="H114" s="71">
        <f t="shared" ref="H114:H120" si="51">F114-G114</f>
        <v>106759</v>
      </c>
    </row>
    <row r="115" spans="1:8" s="72" customFormat="1" ht="55.2">
      <c r="A115" s="186" t="s">
        <v>160</v>
      </c>
      <c r="B115" s="69" t="s">
        <v>134</v>
      </c>
      <c r="C115" s="69" t="s">
        <v>355</v>
      </c>
      <c r="D115" s="69" t="s">
        <v>161</v>
      </c>
      <c r="E115" s="185"/>
      <c r="F115" s="71">
        <f t="shared" si="49"/>
        <v>106759</v>
      </c>
      <c r="G115" s="71">
        <f t="shared" si="50"/>
        <v>0</v>
      </c>
      <c r="H115" s="71">
        <f t="shared" si="51"/>
        <v>106759</v>
      </c>
    </row>
    <row r="116" spans="1:8" s="72" customFormat="1" ht="39.6">
      <c r="A116" s="85" t="s">
        <v>356</v>
      </c>
      <c r="B116" s="76" t="s">
        <v>361</v>
      </c>
      <c r="C116" s="76" t="s">
        <v>355</v>
      </c>
      <c r="D116" s="76" t="s">
        <v>162</v>
      </c>
      <c r="E116" s="187"/>
      <c r="F116" s="77">
        <f t="shared" ref="F116:G118" si="52">F117</f>
        <v>106759</v>
      </c>
      <c r="G116" s="77">
        <f t="shared" si="52"/>
        <v>0</v>
      </c>
      <c r="H116" s="77">
        <f t="shared" si="51"/>
        <v>106759</v>
      </c>
    </row>
    <row r="117" spans="1:8" s="72" customFormat="1" ht="39.6">
      <c r="A117" s="75" t="s">
        <v>357</v>
      </c>
      <c r="B117" s="76" t="s">
        <v>361</v>
      </c>
      <c r="C117" s="76" t="s">
        <v>355</v>
      </c>
      <c r="D117" s="76" t="s">
        <v>358</v>
      </c>
      <c r="E117" s="187"/>
      <c r="F117" s="77">
        <f>F118+F120</f>
        <v>106759</v>
      </c>
      <c r="G117" s="77">
        <f>G118+G120</f>
        <v>0</v>
      </c>
      <c r="H117" s="77">
        <f t="shared" si="51"/>
        <v>106759</v>
      </c>
    </row>
    <row r="118" spans="1:8" s="72" customFormat="1" ht="66">
      <c r="A118" s="78" t="s">
        <v>359</v>
      </c>
      <c r="B118" s="76" t="s">
        <v>361</v>
      </c>
      <c r="C118" s="76" t="s">
        <v>355</v>
      </c>
      <c r="D118" s="76" t="s">
        <v>358</v>
      </c>
      <c r="E118" s="76">
        <v>100</v>
      </c>
      <c r="F118" s="77">
        <f t="shared" si="52"/>
        <v>78120</v>
      </c>
      <c r="G118" s="77">
        <f t="shared" si="52"/>
        <v>0</v>
      </c>
      <c r="H118" s="77">
        <f t="shared" si="51"/>
        <v>78120</v>
      </c>
    </row>
    <row r="119" spans="1:8" s="72" customFormat="1" ht="26.4">
      <c r="A119" s="78" t="s">
        <v>360</v>
      </c>
      <c r="B119" s="76" t="s">
        <v>361</v>
      </c>
      <c r="C119" s="76" t="s">
        <v>355</v>
      </c>
      <c r="D119" s="76" t="s">
        <v>358</v>
      </c>
      <c r="E119" s="76">
        <v>120</v>
      </c>
      <c r="F119" s="79">
        <v>78120</v>
      </c>
      <c r="G119" s="79">
        <v>0</v>
      </c>
      <c r="H119" s="77">
        <f t="shared" si="51"/>
        <v>78120</v>
      </c>
    </row>
    <row r="120" spans="1:8" s="72" customFormat="1" ht="26.4">
      <c r="A120" s="78" t="s">
        <v>175</v>
      </c>
      <c r="B120" s="76" t="s">
        <v>361</v>
      </c>
      <c r="C120" s="76" t="s">
        <v>355</v>
      </c>
      <c r="D120" s="76" t="s">
        <v>358</v>
      </c>
      <c r="E120" s="76" t="s">
        <v>149</v>
      </c>
      <c r="F120" s="77">
        <f>F121</f>
        <v>28639</v>
      </c>
      <c r="G120" s="77">
        <f>G121</f>
        <v>0</v>
      </c>
      <c r="H120" s="77">
        <f t="shared" si="51"/>
        <v>28639</v>
      </c>
    </row>
    <row r="121" spans="1:8" s="72" customFormat="1" ht="26.4">
      <c r="A121" s="78" t="s">
        <v>150</v>
      </c>
      <c r="B121" s="76" t="s">
        <v>361</v>
      </c>
      <c r="C121" s="76" t="s">
        <v>355</v>
      </c>
      <c r="D121" s="76" t="s">
        <v>358</v>
      </c>
      <c r="E121" s="76" t="s">
        <v>151</v>
      </c>
      <c r="F121" s="79">
        <v>28639</v>
      </c>
      <c r="G121" s="79">
        <v>0</v>
      </c>
      <c r="H121" s="77">
        <f>F121-G121</f>
        <v>28639</v>
      </c>
    </row>
    <row r="122" spans="1:8" s="67" customFormat="1">
      <c r="A122" s="119" t="s">
        <v>220</v>
      </c>
      <c r="B122" s="120" t="s">
        <v>134</v>
      </c>
      <c r="C122" s="120" t="s">
        <v>89</v>
      </c>
      <c r="D122" s="121"/>
      <c r="E122" s="120"/>
      <c r="F122" s="118">
        <f>F138+F123</f>
        <v>13168160.85</v>
      </c>
      <c r="G122" s="118">
        <f>G138+G123</f>
        <v>4134178.1299999994</v>
      </c>
      <c r="H122" s="118">
        <f>H138+H123</f>
        <v>9033982.7200000007</v>
      </c>
    </row>
    <row r="123" spans="1:8" s="72" customFormat="1">
      <c r="A123" s="68" t="s">
        <v>92</v>
      </c>
      <c r="B123" s="69" t="s">
        <v>134</v>
      </c>
      <c r="C123" s="69" t="s">
        <v>91</v>
      </c>
      <c r="D123" s="70"/>
      <c r="E123" s="76"/>
      <c r="F123" s="71">
        <f>F124</f>
        <v>12128429.42</v>
      </c>
      <c r="G123" s="71">
        <f t="shared" ref="G123:H124" si="53">G124</f>
        <v>3961878.1299999994</v>
      </c>
      <c r="H123" s="71">
        <f t="shared" si="53"/>
        <v>8166551.290000001</v>
      </c>
    </row>
    <row r="124" spans="1:8" s="72" customFormat="1" ht="41.4">
      <c r="A124" s="73" t="s">
        <v>221</v>
      </c>
      <c r="B124" s="69" t="s">
        <v>134</v>
      </c>
      <c r="C124" s="69" t="s">
        <v>91</v>
      </c>
      <c r="D124" s="74" t="s">
        <v>222</v>
      </c>
      <c r="E124" s="76"/>
      <c r="F124" s="71">
        <f>F125</f>
        <v>12128429.42</v>
      </c>
      <c r="G124" s="71">
        <f t="shared" si="53"/>
        <v>3961878.1299999994</v>
      </c>
      <c r="H124" s="71">
        <f t="shared" si="53"/>
        <v>8166551.290000001</v>
      </c>
    </row>
    <row r="125" spans="1:8" s="72" customFormat="1" ht="39.6">
      <c r="A125" s="85" t="s">
        <v>52</v>
      </c>
      <c r="B125" s="76" t="s">
        <v>134</v>
      </c>
      <c r="C125" s="76" t="s">
        <v>91</v>
      </c>
      <c r="D125" s="70" t="s">
        <v>223</v>
      </c>
      <c r="E125" s="76"/>
      <c r="F125" s="77">
        <f>F126+F129+F132+F135</f>
        <v>12128429.42</v>
      </c>
      <c r="G125" s="77">
        <f>G126+G129+G132+G135</f>
        <v>3961878.1299999994</v>
      </c>
      <c r="H125" s="77">
        <f>F125-G125</f>
        <v>8166551.290000001</v>
      </c>
    </row>
    <row r="126" spans="1:8" s="72" customFormat="1">
      <c r="A126" s="75" t="s">
        <v>224</v>
      </c>
      <c r="B126" s="76" t="s">
        <v>134</v>
      </c>
      <c r="C126" s="76" t="s">
        <v>91</v>
      </c>
      <c r="D126" s="70" t="s">
        <v>225</v>
      </c>
      <c r="E126" s="76"/>
      <c r="F126" s="77">
        <f>F127</f>
        <v>8713506.1999999993</v>
      </c>
      <c r="G126" s="77">
        <f t="shared" ref="G126:H127" si="54">G127</f>
        <v>2762647.88</v>
      </c>
      <c r="H126" s="77">
        <f t="shared" si="54"/>
        <v>5950858.3199999994</v>
      </c>
    </row>
    <row r="127" spans="1:8" s="72" customFormat="1" ht="26.4">
      <c r="A127" s="78" t="s">
        <v>175</v>
      </c>
      <c r="B127" s="76" t="s">
        <v>134</v>
      </c>
      <c r="C127" s="76" t="s">
        <v>91</v>
      </c>
      <c r="D127" s="70" t="s">
        <v>225</v>
      </c>
      <c r="E127" s="76" t="s">
        <v>149</v>
      </c>
      <c r="F127" s="77">
        <f>F128</f>
        <v>8713506.1999999993</v>
      </c>
      <c r="G127" s="77">
        <f t="shared" si="54"/>
        <v>2762647.88</v>
      </c>
      <c r="H127" s="77">
        <f t="shared" si="54"/>
        <v>5950858.3199999994</v>
      </c>
    </row>
    <row r="128" spans="1:8" s="72" customFormat="1" ht="26.4">
      <c r="A128" s="78" t="s">
        <v>150</v>
      </c>
      <c r="B128" s="76" t="s">
        <v>134</v>
      </c>
      <c r="C128" s="76" t="s">
        <v>91</v>
      </c>
      <c r="D128" s="70" t="s">
        <v>225</v>
      </c>
      <c r="E128" s="76" t="s">
        <v>151</v>
      </c>
      <c r="F128" s="79">
        <v>8713506.1999999993</v>
      </c>
      <c r="G128" s="79">
        <v>2762647.88</v>
      </c>
      <c r="H128" s="77">
        <f>F128-G128</f>
        <v>5950858.3199999994</v>
      </c>
    </row>
    <row r="129" spans="1:8" s="72" customFormat="1" ht="26.4">
      <c r="A129" s="75" t="s">
        <v>362</v>
      </c>
      <c r="B129" s="76" t="s">
        <v>134</v>
      </c>
      <c r="C129" s="76" t="s">
        <v>91</v>
      </c>
      <c r="D129" s="70" t="s">
        <v>363</v>
      </c>
      <c r="E129" s="76"/>
      <c r="F129" s="77">
        <f>F130</f>
        <v>1954554.22</v>
      </c>
      <c r="G129" s="77">
        <f>G130</f>
        <v>1102774.22</v>
      </c>
      <c r="H129" s="77">
        <f t="shared" ref="H129:H130" si="55">F129-G129</f>
        <v>851780</v>
      </c>
    </row>
    <row r="130" spans="1:8" s="72" customFormat="1" ht="26.4">
      <c r="A130" s="188" t="s">
        <v>175</v>
      </c>
      <c r="B130" s="76" t="s">
        <v>134</v>
      </c>
      <c r="C130" s="76" t="s">
        <v>91</v>
      </c>
      <c r="D130" s="70" t="s">
        <v>363</v>
      </c>
      <c r="E130" s="76" t="s">
        <v>149</v>
      </c>
      <c r="F130" s="77">
        <f>F131</f>
        <v>1954554.22</v>
      </c>
      <c r="G130" s="77">
        <f>G131</f>
        <v>1102774.22</v>
      </c>
      <c r="H130" s="77">
        <f t="shared" si="55"/>
        <v>851780</v>
      </c>
    </row>
    <row r="131" spans="1:8" s="72" customFormat="1" ht="26.4">
      <c r="A131" s="188" t="s">
        <v>150</v>
      </c>
      <c r="B131" s="76" t="s">
        <v>134</v>
      </c>
      <c r="C131" s="76" t="s">
        <v>91</v>
      </c>
      <c r="D131" s="70" t="s">
        <v>363</v>
      </c>
      <c r="E131" s="76" t="s">
        <v>151</v>
      </c>
      <c r="F131" s="79">
        <v>1954554.22</v>
      </c>
      <c r="G131" s="79">
        <v>1102774.22</v>
      </c>
      <c r="H131" s="77">
        <f>F131-G131</f>
        <v>851780</v>
      </c>
    </row>
    <row r="132" spans="1:8" s="72" customFormat="1" ht="26.4">
      <c r="A132" s="75" t="s">
        <v>226</v>
      </c>
      <c r="B132" s="76" t="s">
        <v>134</v>
      </c>
      <c r="C132" s="76" t="s">
        <v>91</v>
      </c>
      <c r="D132" s="70" t="s">
        <v>227</v>
      </c>
      <c r="E132" s="76"/>
      <c r="F132" s="77">
        <f>F133</f>
        <v>348391.97</v>
      </c>
      <c r="G132" s="77">
        <f t="shared" ref="G132:H133" si="56">G133</f>
        <v>0</v>
      </c>
      <c r="H132" s="77">
        <f t="shared" si="56"/>
        <v>348391.97</v>
      </c>
    </row>
    <row r="133" spans="1:8" s="72" customFormat="1" ht="26.4">
      <c r="A133" s="78" t="s">
        <v>148</v>
      </c>
      <c r="B133" s="76" t="s">
        <v>134</v>
      </c>
      <c r="C133" s="76" t="s">
        <v>91</v>
      </c>
      <c r="D133" s="70" t="s">
        <v>227</v>
      </c>
      <c r="E133" s="76" t="s">
        <v>149</v>
      </c>
      <c r="F133" s="77">
        <f>F134</f>
        <v>348391.97</v>
      </c>
      <c r="G133" s="77">
        <f t="shared" si="56"/>
        <v>0</v>
      </c>
      <c r="H133" s="77">
        <f t="shared" si="56"/>
        <v>348391.97</v>
      </c>
    </row>
    <row r="134" spans="1:8" s="72" customFormat="1" ht="32.25" customHeight="1">
      <c r="A134" s="78" t="s">
        <v>150</v>
      </c>
      <c r="B134" s="76" t="s">
        <v>134</v>
      </c>
      <c r="C134" s="76" t="s">
        <v>91</v>
      </c>
      <c r="D134" s="70" t="s">
        <v>227</v>
      </c>
      <c r="E134" s="76" t="s">
        <v>151</v>
      </c>
      <c r="F134" s="79">
        <v>348391.97</v>
      </c>
      <c r="G134" s="79">
        <v>0</v>
      </c>
      <c r="H134" s="77">
        <f>F134-G134</f>
        <v>348391.97</v>
      </c>
    </row>
    <row r="135" spans="1:8" s="72" customFormat="1" ht="39.6">
      <c r="A135" s="75" t="s">
        <v>228</v>
      </c>
      <c r="B135" s="83" t="s">
        <v>134</v>
      </c>
      <c r="C135" s="76" t="s">
        <v>91</v>
      </c>
      <c r="D135" s="70" t="s">
        <v>229</v>
      </c>
      <c r="E135" s="76"/>
      <c r="F135" s="77">
        <f>F136</f>
        <v>1111977.03</v>
      </c>
      <c r="G135" s="77">
        <f t="shared" ref="G135:H136" si="57">G136</f>
        <v>96456.03</v>
      </c>
      <c r="H135" s="77">
        <f t="shared" si="57"/>
        <v>1015521</v>
      </c>
    </row>
    <row r="136" spans="1:8" s="72" customFormat="1" ht="33" customHeight="1">
      <c r="A136" s="78" t="s">
        <v>148</v>
      </c>
      <c r="B136" s="83" t="s">
        <v>134</v>
      </c>
      <c r="C136" s="76" t="s">
        <v>91</v>
      </c>
      <c r="D136" s="70" t="s">
        <v>229</v>
      </c>
      <c r="E136" s="76" t="s">
        <v>149</v>
      </c>
      <c r="F136" s="77">
        <f>F137</f>
        <v>1111977.03</v>
      </c>
      <c r="G136" s="77">
        <f t="shared" si="57"/>
        <v>96456.03</v>
      </c>
      <c r="H136" s="77">
        <f t="shared" si="57"/>
        <v>1015521</v>
      </c>
    </row>
    <row r="137" spans="1:8" s="72" customFormat="1" ht="30.75" customHeight="1">
      <c r="A137" s="78" t="s">
        <v>150</v>
      </c>
      <c r="B137" s="83" t="s">
        <v>134</v>
      </c>
      <c r="C137" s="76" t="s">
        <v>91</v>
      </c>
      <c r="D137" s="70" t="s">
        <v>229</v>
      </c>
      <c r="E137" s="76" t="s">
        <v>151</v>
      </c>
      <c r="F137" s="79">
        <v>1111977.03</v>
      </c>
      <c r="G137" s="79">
        <v>96456.03</v>
      </c>
      <c r="H137" s="77">
        <f>F137-G137</f>
        <v>1015521</v>
      </c>
    </row>
    <row r="138" spans="1:8" ht="26.4">
      <c r="A138" s="80" t="s">
        <v>94</v>
      </c>
      <c r="B138" s="81" t="s">
        <v>134</v>
      </c>
      <c r="C138" s="81" t="s">
        <v>93</v>
      </c>
      <c r="D138" s="82"/>
      <c r="E138" s="83"/>
      <c r="F138" s="84">
        <f>F139</f>
        <v>1039731.43</v>
      </c>
      <c r="G138" s="84">
        <f t="shared" ref="G138:H142" si="58">G139</f>
        <v>172300</v>
      </c>
      <c r="H138" s="84">
        <f t="shared" si="58"/>
        <v>867431.43</v>
      </c>
    </row>
    <row r="139" spans="1:8" ht="55.2">
      <c r="A139" s="73" t="s">
        <v>194</v>
      </c>
      <c r="B139" s="81" t="s">
        <v>134</v>
      </c>
      <c r="C139" s="81" t="s">
        <v>93</v>
      </c>
      <c r="D139" s="94" t="s">
        <v>195</v>
      </c>
      <c r="E139" s="88"/>
      <c r="F139" s="84">
        <f>F140</f>
        <v>1039731.43</v>
      </c>
      <c r="G139" s="84">
        <f t="shared" si="58"/>
        <v>172300</v>
      </c>
      <c r="H139" s="84">
        <f t="shared" si="58"/>
        <v>867431.43</v>
      </c>
    </row>
    <row r="140" spans="1:8" ht="39.6">
      <c r="A140" s="85" t="s">
        <v>196</v>
      </c>
      <c r="B140" s="83" t="s">
        <v>134</v>
      </c>
      <c r="C140" s="83" t="s">
        <v>93</v>
      </c>
      <c r="D140" s="89" t="s">
        <v>197</v>
      </c>
      <c r="E140" s="88"/>
      <c r="F140" s="87">
        <f>F141</f>
        <v>1039731.43</v>
      </c>
      <c r="G140" s="87">
        <f t="shared" si="58"/>
        <v>172300</v>
      </c>
      <c r="H140" s="87">
        <f t="shared" si="58"/>
        <v>867431.43</v>
      </c>
    </row>
    <row r="141" spans="1:8" ht="26.4">
      <c r="A141" s="75" t="s">
        <v>230</v>
      </c>
      <c r="B141" s="83" t="s">
        <v>134</v>
      </c>
      <c r="C141" s="83" t="s">
        <v>93</v>
      </c>
      <c r="D141" s="89" t="s">
        <v>231</v>
      </c>
      <c r="E141" s="88"/>
      <c r="F141" s="87">
        <f>F142</f>
        <v>1039731.43</v>
      </c>
      <c r="G141" s="87">
        <f t="shared" si="58"/>
        <v>172300</v>
      </c>
      <c r="H141" s="87">
        <f t="shared" si="58"/>
        <v>867431.43</v>
      </c>
    </row>
    <row r="142" spans="1:8" ht="26.4">
      <c r="A142" s="78" t="s">
        <v>175</v>
      </c>
      <c r="B142" s="83" t="s">
        <v>134</v>
      </c>
      <c r="C142" s="83" t="s">
        <v>93</v>
      </c>
      <c r="D142" s="89" t="s">
        <v>231</v>
      </c>
      <c r="E142" s="83" t="s">
        <v>149</v>
      </c>
      <c r="F142" s="87">
        <f>F143</f>
        <v>1039731.43</v>
      </c>
      <c r="G142" s="87">
        <f t="shared" si="58"/>
        <v>172300</v>
      </c>
      <c r="H142" s="87">
        <f t="shared" si="58"/>
        <v>867431.43</v>
      </c>
    </row>
    <row r="143" spans="1:8" ht="33" customHeight="1">
      <c r="A143" s="78" t="s">
        <v>150</v>
      </c>
      <c r="B143" s="83" t="s">
        <v>134</v>
      </c>
      <c r="C143" s="83" t="s">
        <v>93</v>
      </c>
      <c r="D143" s="89" t="s">
        <v>231</v>
      </c>
      <c r="E143" s="88" t="s">
        <v>151</v>
      </c>
      <c r="F143" s="97">
        <v>1039731.43</v>
      </c>
      <c r="G143" s="97">
        <v>172300</v>
      </c>
      <c r="H143" s="77">
        <f>F143-G143</f>
        <v>867431.43</v>
      </c>
    </row>
    <row r="144" spans="1:8" s="67" customFormat="1">
      <c r="A144" s="119" t="s">
        <v>232</v>
      </c>
      <c r="B144" s="120" t="s">
        <v>134</v>
      </c>
      <c r="C144" s="120" t="s">
        <v>95</v>
      </c>
      <c r="D144" s="121"/>
      <c r="E144" s="120"/>
      <c r="F144" s="118">
        <f>F145+F156+F181</f>
        <v>36026642.710000001</v>
      </c>
      <c r="G144" s="118">
        <f>G145+G156+G181</f>
        <v>14321406.52</v>
      </c>
      <c r="H144" s="118">
        <f>H145+H156+H181</f>
        <v>21705236.190000001</v>
      </c>
    </row>
    <row r="145" spans="1:8" s="72" customFormat="1">
      <c r="A145" s="68" t="s">
        <v>98</v>
      </c>
      <c r="B145" s="69" t="s">
        <v>134</v>
      </c>
      <c r="C145" s="69" t="s">
        <v>97</v>
      </c>
      <c r="D145" s="74"/>
      <c r="E145" s="76"/>
      <c r="F145" s="71">
        <f>F146+F151</f>
        <v>1383619</v>
      </c>
      <c r="G145" s="71">
        <f t="shared" ref="G145:H145" si="59">G146+G151</f>
        <v>435694.28</v>
      </c>
      <c r="H145" s="71">
        <f t="shared" si="59"/>
        <v>947924.72000000009</v>
      </c>
    </row>
    <row r="146" spans="1:8" s="72" customFormat="1" ht="27.6">
      <c r="A146" s="73" t="s">
        <v>59</v>
      </c>
      <c r="B146" s="69" t="s">
        <v>134</v>
      </c>
      <c r="C146" s="69" t="s">
        <v>97</v>
      </c>
      <c r="D146" s="74" t="s">
        <v>233</v>
      </c>
      <c r="E146" s="76"/>
      <c r="F146" s="71">
        <f>F147</f>
        <v>1350838.34</v>
      </c>
      <c r="G146" s="71">
        <f t="shared" ref="G146:H149" si="60">G147</f>
        <v>428222.76</v>
      </c>
      <c r="H146" s="71">
        <f t="shared" si="60"/>
        <v>922615.58000000007</v>
      </c>
    </row>
    <row r="147" spans="1:8" s="72" customFormat="1" ht="26.4">
      <c r="A147" s="85" t="s">
        <v>56</v>
      </c>
      <c r="B147" s="76" t="s">
        <v>134</v>
      </c>
      <c r="C147" s="76" t="s">
        <v>97</v>
      </c>
      <c r="D147" s="70" t="s">
        <v>234</v>
      </c>
      <c r="E147" s="76"/>
      <c r="F147" s="77">
        <f>F148</f>
        <v>1350838.34</v>
      </c>
      <c r="G147" s="77">
        <f t="shared" si="60"/>
        <v>428222.76</v>
      </c>
      <c r="H147" s="77">
        <f t="shared" si="60"/>
        <v>922615.58000000007</v>
      </c>
    </row>
    <row r="148" spans="1:8" s="72" customFormat="1" ht="66">
      <c r="A148" s="75" t="s">
        <v>235</v>
      </c>
      <c r="B148" s="76" t="s">
        <v>134</v>
      </c>
      <c r="C148" s="76" t="s">
        <v>97</v>
      </c>
      <c r="D148" s="70" t="s">
        <v>236</v>
      </c>
      <c r="E148" s="69"/>
      <c r="F148" s="77">
        <f>F149</f>
        <v>1350838.34</v>
      </c>
      <c r="G148" s="77">
        <f t="shared" si="60"/>
        <v>428222.76</v>
      </c>
      <c r="H148" s="77">
        <f t="shared" si="60"/>
        <v>922615.58000000007</v>
      </c>
    </row>
    <row r="149" spans="1:8" s="72" customFormat="1" ht="26.4">
      <c r="A149" s="78" t="s">
        <v>175</v>
      </c>
      <c r="B149" s="76" t="s">
        <v>134</v>
      </c>
      <c r="C149" s="76" t="s">
        <v>97</v>
      </c>
      <c r="D149" s="70" t="s">
        <v>236</v>
      </c>
      <c r="E149" s="76" t="s">
        <v>149</v>
      </c>
      <c r="F149" s="77">
        <f>F150</f>
        <v>1350838.34</v>
      </c>
      <c r="G149" s="77">
        <f t="shared" si="60"/>
        <v>428222.76</v>
      </c>
      <c r="H149" s="77">
        <f t="shared" si="60"/>
        <v>922615.58000000007</v>
      </c>
    </row>
    <row r="150" spans="1:8" s="72" customFormat="1" ht="30" customHeight="1">
      <c r="A150" s="78" t="s">
        <v>150</v>
      </c>
      <c r="B150" s="76" t="s">
        <v>134</v>
      </c>
      <c r="C150" s="76" t="s">
        <v>97</v>
      </c>
      <c r="D150" s="70" t="s">
        <v>236</v>
      </c>
      <c r="E150" s="76" t="s">
        <v>151</v>
      </c>
      <c r="F150" s="79">
        <v>1350838.34</v>
      </c>
      <c r="G150" s="79">
        <v>428222.76</v>
      </c>
      <c r="H150" s="77">
        <f>F150-G150</f>
        <v>922615.58000000007</v>
      </c>
    </row>
    <row r="151" spans="1:8" s="72" customFormat="1" ht="55.2">
      <c r="A151" s="73" t="s">
        <v>194</v>
      </c>
      <c r="B151" s="69" t="s">
        <v>134</v>
      </c>
      <c r="C151" s="69" t="s">
        <v>97</v>
      </c>
      <c r="D151" s="74" t="s">
        <v>197</v>
      </c>
      <c r="E151" s="76"/>
      <c r="F151" s="71">
        <f>F152</f>
        <v>32780.660000000003</v>
      </c>
      <c r="G151" s="71">
        <f t="shared" ref="G151:H154" si="61">G152</f>
        <v>7471.52</v>
      </c>
      <c r="H151" s="71">
        <f t="shared" si="61"/>
        <v>25309.140000000003</v>
      </c>
    </row>
    <row r="152" spans="1:8" s="72" customFormat="1" ht="39.6">
      <c r="A152" s="85" t="s">
        <v>196</v>
      </c>
      <c r="B152" s="76" t="s">
        <v>134</v>
      </c>
      <c r="C152" s="76" t="s">
        <v>97</v>
      </c>
      <c r="D152" s="70" t="s">
        <v>197</v>
      </c>
      <c r="E152" s="76"/>
      <c r="F152" s="77">
        <f>F153</f>
        <v>32780.660000000003</v>
      </c>
      <c r="G152" s="77">
        <f t="shared" si="61"/>
        <v>7471.52</v>
      </c>
      <c r="H152" s="77">
        <f t="shared" si="61"/>
        <v>25309.140000000003</v>
      </c>
    </row>
    <row r="153" spans="1:8" s="72" customFormat="1" ht="26.4">
      <c r="A153" s="75" t="s">
        <v>198</v>
      </c>
      <c r="B153" s="76" t="s">
        <v>134</v>
      </c>
      <c r="C153" s="76" t="s">
        <v>97</v>
      </c>
      <c r="D153" s="70" t="s">
        <v>342</v>
      </c>
      <c r="E153" s="76"/>
      <c r="F153" s="77">
        <f>F154</f>
        <v>32780.660000000003</v>
      </c>
      <c r="G153" s="77">
        <f t="shared" si="61"/>
        <v>7471.52</v>
      </c>
      <c r="H153" s="77">
        <f t="shared" si="61"/>
        <v>25309.140000000003</v>
      </c>
    </row>
    <row r="154" spans="1:8" s="72" customFormat="1" ht="26.4">
      <c r="A154" s="78" t="s">
        <v>175</v>
      </c>
      <c r="B154" s="76" t="s">
        <v>134</v>
      </c>
      <c r="C154" s="76" t="s">
        <v>97</v>
      </c>
      <c r="D154" s="70" t="s">
        <v>342</v>
      </c>
      <c r="E154" s="76" t="s">
        <v>149</v>
      </c>
      <c r="F154" s="77">
        <f>F155</f>
        <v>32780.660000000003</v>
      </c>
      <c r="G154" s="77">
        <f t="shared" si="61"/>
        <v>7471.52</v>
      </c>
      <c r="H154" s="77">
        <f t="shared" si="61"/>
        <v>25309.140000000003</v>
      </c>
    </row>
    <row r="155" spans="1:8" s="72" customFormat="1" ht="26.4">
      <c r="A155" s="78" t="s">
        <v>150</v>
      </c>
      <c r="B155" s="76" t="s">
        <v>134</v>
      </c>
      <c r="C155" s="76" t="s">
        <v>97</v>
      </c>
      <c r="D155" s="70" t="s">
        <v>342</v>
      </c>
      <c r="E155" s="76" t="s">
        <v>151</v>
      </c>
      <c r="F155" s="79">
        <v>32780.660000000003</v>
      </c>
      <c r="G155" s="79">
        <v>7471.52</v>
      </c>
      <c r="H155" s="77">
        <f>F155-G155</f>
        <v>25309.140000000003</v>
      </c>
    </row>
    <row r="156" spans="1:8" s="91" customFormat="1">
      <c r="A156" s="80" t="s">
        <v>100</v>
      </c>
      <c r="B156" s="81" t="s">
        <v>134</v>
      </c>
      <c r="C156" s="81" t="s">
        <v>99</v>
      </c>
      <c r="D156" s="86"/>
      <c r="E156" s="83"/>
      <c r="F156" s="84">
        <f>F157+F166+F176</f>
        <v>16263720.23</v>
      </c>
      <c r="G156" s="84">
        <f>G157+G166+G176</f>
        <v>11224813.6</v>
      </c>
      <c r="H156" s="84">
        <f>F156-G156</f>
        <v>5038906.6300000008</v>
      </c>
    </row>
    <row r="157" spans="1:8" s="91" customFormat="1" ht="27.6">
      <c r="A157" s="73" t="s">
        <v>59</v>
      </c>
      <c r="B157" s="81" t="s">
        <v>134</v>
      </c>
      <c r="C157" s="81" t="s">
        <v>99</v>
      </c>
      <c r="D157" s="82" t="s">
        <v>233</v>
      </c>
      <c r="E157" s="83"/>
      <c r="F157" s="84">
        <f>F158+F162</f>
        <v>2376622.83</v>
      </c>
      <c r="G157" s="84">
        <f>G158+G162</f>
        <v>343625.52</v>
      </c>
      <c r="H157" s="84">
        <f>F157-G157</f>
        <v>2032997.31</v>
      </c>
    </row>
    <row r="158" spans="1:8" s="91" customFormat="1" ht="26.4">
      <c r="A158" s="85" t="s">
        <v>56</v>
      </c>
      <c r="B158" s="83" t="s">
        <v>134</v>
      </c>
      <c r="C158" s="83" t="s">
        <v>99</v>
      </c>
      <c r="D158" s="86" t="s">
        <v>234</v>
      </c>
      <c r="E158" s="83"/>
      <c r="F158" s="87">
        <f>F159</f>
        <v>2342043.83</v>
      </c>
      <c r="G158" s="87">
        <f t="shared" ref="G158:H160" si="62">G159</f>
        <v>316362.52</v>
      </c>
      <c r="H158" s="87">
        <f t="shared" si="62"/>
        <v>2025681.31</v>
      </c>
    </row>
    <row r="159" spans="1:8" s="91" customFormat="1" ht="26.4">
      <c r="A159" s="75" t="s">
        <v>237</v>
      </c>
      <c r="B159" s="83" t="s">
        <v>134</v>
      </c>
      <c r="C159" s="83" t="s">
        <v>99</v>
      </c>
      <c r="D159" s="86" t="s">
        <v>238</v>
      </c>
      <c r="E159" s="83"/>
      <c r="F159" s="87">
        <f>F160</f>
        <v>2342043.83</v>
      </c>
      <c r="G159" s="87">
        <f t="shared" si="62"/>
        <v>316362.52</v>
      </c>
      <c r="H159" s="87">
        <f t="shared" si="62"/>
        <v>2025681.31</v>
      </c>
    </row>
    <row r="160" spans="1:8" s="91" customFormat="1">
      <c r="A160" s="78" t="s">
        <v>152</v>
      </c>
      <c r="B160" s="83" t="s">
        <v>134</v>
      </c>
      <c r="C160" s="83" t="s">
        <v>99</v>
      </c>
      <c r="D160" s="86" t="s">
        <v>238</v>
      </c>
      <c r="E160" s="83" t="s">
        <v>153</v>
      </c>
      <c r="F160" s="87">
        <f>F161</f>
        <v>2342043.83</v>
      </c>
      <c r="G160" s="87">
        <f t="shared" si="62"/>
        <v>316362.52</v>
      </c>
      <c r="H160" s="87">
        <f t="shared" si="62"/>
        <v>2025681.31</v>
      </c>
    </row>
    <row r="161" spans="1:8" s="91" customFormat="1" ht="52.8">
      <c r="A161" s="78" t="s">
        <v>239</v>
      </c>
      <c r="B161" s="83" t="s">
        <v>134</v>
      </c>
      <c r="C161" s="83" t="s">
        <v>99</v>
      </c>
      <c r="D161" s="86" t="s">
        <v>238</v>
      </c>
      <c r="E161" s="83" t="s">
        <v>240</v>
      </c>
      <c r="F161" s="79">
        <v>2342043.83</v>
      </c>
      <c r="G161" s="79">
        <v>316362.52</v>
      </c>
      <c r="H161" s="77">
        <f t="shared" ref="H161:H167" si="63">F161-G161</f>
        <v>2025681.31</v>
      </c>
    </row>
    <row r="162" spans="1:8" s="91" customFormat="1" ht="26.4">
      <c r="A162" s="85" t="s">
        <v>366</v>
      </c>
      <c r="B162" s="83" t="s">
        <v>134</v>
      </c>
      <c r="C162" s="83" t="s">
        <v>99</v>
      </c>
      <c r="D162" s="86" t="s">
        <v>367</v>
      </c>
      <c r="E162" s="83"/>
      <c r="F162" s="77">
        <f t="shared" ref="F162:G164" si="64">F163</f>
        <v>34579</v>
      </c>
      <c r="G162" s="77">
        <f t="shared" si="64"/>
        <v>27263</v>
      </c>
      <c r="H162" s="77">
        <f t="shared" si="63"/>
        <v>7316</v>
      </c>
    </row>
    <row r="163" spans="1:8" s="91" customFormat="1" ht="26.4">
      <c r="A163" s="75" t="s">
        <v>365</v>
      </c>
      <c r="B163" s="83" t="s">
        <v>134</v>
      </c>
      <c r="C163" s="83" t="s">
        <v>99</v>
      </c>
      <c r="D163" s="86" t="s">
        <v>364</v>
      </c>
      <c r="E163" s="83"/>
      <c r="F163" s="77">
        <f t="shared" si="64"/>
        <v>34579</v>
      </c>
      <c r="G163" s="77">
        <f t="shared" si="64"/>
        <v>27263</v>
      </c>
      <c r="H163" s="77">
        <f t="shared" si="63"/>
        <v>7316</v>
      </c>
    </row>
    <row r="164" spans="1:8" s="91" customFormat="1" ht="26.4">
      <c r="A164" s="78" t="s">
        <v>175</v>
      </c>
      <c r="B164" s="83" t="s">
        <v>134</v>
      </c>
      <c r="C164" s="83" t="s">
        <v>99</v>
      </c>
      <c r="D164" s="86" t="s">
        <v>364</v>
      </c>
      <c r="E164" s="83" t="s">
        <v>149</v>
      </c>
      <c r="F164" s="77">
        <f t="shared" si="64"/>
        <v>34579</v>
      </c>
      <c r="G164" s="77">
        <f t="shared" si="64"/>
        <v>27263</v>
      </c>
      <c r="H164" s="77">
        <f t="shared" si="63"/>
        <v>7316</v>
      </c>
    </row>
    <row r="165" spans="1:8" s="91" customFormat="1" ht="26.4">
      <c r="A165" s="78" t="s">
        <v>150</v>
      </c>
      <c r="B165" s="83" t="s">
        <v>134</v>
      </c>
      <c r="C165" s="83" t="s">
        <v>99</v>
      </c>
      <c r="D165" s="86" t="s">
        <v>364</v>
      </c>
      <c r="E165" s="83" t="s">
        <v>151</v>
      </c>
      <c r="F165" s="79">
        <v>34579</v>
      </c>
      <c r="G165" s="79">
        <v>27263</v>
      </c>
      <c r="H165" s="77">
        <f t="shared" si="63"/>
        <v>7316</v>
      </c>
    </row>
    <row r="166" spans="1:8" s="91" customFormat="1" ht="48" customHeight="1">
      <c r="A166" s="73" t="s">
        <v>241</v>
      </c>
      <c r="B166" s="81" t="s">
        <v>134</v>
      </c>
      <c r="C166" s="81" t="s">
        <v>99</v>
      </c>
      <c r="D166" s="82" t="s">
        <v>242</v>
      </c>
      <c r="E166" s="83"/>
      <c r="F166" s="84">
        <f>F167</f>
        <v>13700567.4</v>
      </c>
      <c r="G166" s="84">
        <f t="shared" ref="G166" si="65">G167</f>
        <v>10881188.08</v>
      </c>
      <c r="H166" s="84">
        <f t="shared" si="63"/>
        <v>2819379.3200000003</v>
      </c>
    </row>
    <row r="167" spans="1:8" s="91" customFormat="1" ht="26.4">
      <c r="A167" s="85" t="s">
        <v>57</v>
      </c>
      <c r="B167" s="83" t="s">
        <v>134</v>
      </c>
      <c r="C167" s="83" t="s">
        <v>99</v>
      </c>
      <c r="D167" s="86" t="s">
        <v>243</v>
      </c>
      <c r="E167" s="83"/>
      <c r="F167" s="87">
        <f>F168+F173</f>
        <v>13700567.4</v>
      </c>
      <c r="G167" s="87">
        <f>G168+G173</f>
        <v>10881188.08</v>
      </c>
      <c r="H167" s="87">
        <f t="shared" si="63"/>
        <v>2819379.3200000003</v>
      </c>
    </row>
    <row r="168" spans="1:8" s="72" customFormat="1">
      <c r="A168" s="75" t="s">
        <v>244</v>
      </c>
      <c r="B168" s="76" t="s">
        <v>134</v>
      </c>
      <c r="C168" s="76" t="s">
        <v>99</v>
      </c>
      <c r="D168" s="70" t="s">
        <v>245</v>
      </c>
      <c r="E168" s="76"/>
      <c r="F168" s="77">
        <f>F169+F171</f>
        <v>13170108.08</v>
      </c>
      <c r="G168" s="77">
        <f>G169+G171</f>
        <v>10881188.08</v>
      </c>
      <c r="H168" s="87">
        <f t="shared" ref="H168:H172" si="66">F168-G168</f>
        <v>2288920</v>
      </c>
    </row>
    <row r="169" spans="1:8" s="72" customFormat="1" ht="26.4">
      <c r="A169" s="78" t="s">
        <v>175</v>
      </c>
      <c r="B169" s="76" t="s">
        <v>134</v>
      </c>
      <c r="C169" s="76" t="s">
        <v>99</v>
      </c>
      <c r="D169" s="70" t="s">
        <v>245</v>
      </c>
      <c r="E169" s="76" t="s">
        <v>149</v>
      </c>
      <c r="F169" s="77">
        <f>F170</f>
        <v>1670108.08</v>
      </c>
      <c r="G169" s="77">
        <f t="shared" ref="G169" si="67">G170</f>
        <v>77188.08</v>
      </c>
      <c r="H169" s="87">
        <f t="shared" si="66"/>
        <v>1592920</v>
      </c>
    </row>
    <row r="170" spans="1:8" s="72" customFormat="1" ht="26.4">
      <c r="A170" s="78" t="s">
        <v>150</v>
      </c>
      <c r="B170" s="76" t="s">
        <v>134</v>
      </c>
      <c r="C170" s="76" t="s">
        <v>99</v>
      </c>
      <c r="D170" s="70" t="s">
        <v>245</v>
      </c>
      <c r="E170" s="76" t="s">
        <v>151</v>
      </c>
      <c r="F170" s="79">
        <v>1670108.08</v>
      </c>
      <c r="G170" s="79">
        <v>77188.08</v>
      </c>
      <c r="H170" s="87">
        <f t="shared" si="66"/>
        <v>1592920</v>
      </c>
    </row>
    <row r="171" spans="1:8" s="72" customFormat="1">
      <c r="A171" s="78" t="s">
        <v>152</v>
      </c>
      <c r="B171" s="76" t="s">
        <v>134</v>
      </c>
      <c r="C171" s="76" t="s">
        <v>99</v>
      </c>
      <c r="D171" s="70" t="s">
        <v>245</v>
      </c>
      <c r="E171" s="76" t="s">
        <v>153</v>
      </c>
      <c r="F171" s="77">
        <f>F172</f>
        <v>11500000</v>
      </c>
      <c r="G171" s="77">
        <f>G172</f>
        <v>10804000</v>
      </c>
      <c r="H171" s="87">
        <f t="shared" si="66"/>
        <v>696000</v>
      </c>
    </row>
    <row r="172" spans="1:8" s="91" customFormat="1" ht="52.8">
      <c r="A172" s="78" t="s">
        <v>239</v>
      </c>
      <c r="B172" s="83" t="s">
        <v>134</v>
      </c>
      <c r="C172" s="83" t="s">
        <v>99</v>
      </c>
      <c r="D172" s="86" t="s">
        <v>245</v>
      </c>
      <c r="E172" s="83" t="s">
        <v>240</v>
      </c>
      <c r="F172" s="92">
        <v>11500000</v>
      </c>
      <c r="G172" s="92">
        <v>10804000</v>
      </c>
      <c r="H172" s="87">
        <f t="shared" si="66"/>
        <v>696000</v>
      </c>
    </row>
    <row r="173" spans="1:8" s="91" customFormat="1" ht="18.600000000000001" customHeight="1">
      <c r="A173" s="75" t="s">
        <v>246</v>
      </c>
      <c r="B173" s="83" t="s">
        <v>134</v>
      </c>
      <c r="C173" s="83" t="s">
        <v>99</v>
      </c>
      <c r="D173" s="86" t="s">
        <v>247</v>
      </c>
      <c r="E173" s="83"/>
      <c r="F173" s="87">
        <f>F174</f>
        <v>530459.31999999995</v>
      </c>
      <c r="G173" s="87">
        <f t="shared" ref="G173:H174" si="68">G174</f>
        <v>0</v>
      </c>
      <c r="H173" s="87">
        <f t="shared" si="68"/>
        <v>530459.31999999995</v>
      </c>
    </row>
    <row r="174" spans="1:8" s="91" customFormat="1" ht="26.4">
      <c r="A174" s="78" t="s">
        <v>175</v>
      </c>
      <c r="B174" s="83" t="s">
        <v>134</v>
      </c>
      <c r="C174" s="83" t="s">
        <v>99</v>
      </c>
      <c r="D174" s="86" t="s">
        <v>247</v>
      </c>
      <c r="E174" s="83" t="s">
        <v>149</v>
      </c>
      <c r="F174" s="87">
        <f>F175</f>
        <v>530459.31999999995</v>
      </c>
      <c r="G174" s="87">
        <f t="shared" si="68"/>
        <v>0</v>
      </c>
      <c r="H174" s="87">
        <f t="shared" si="68"/>
        <v>530459.31999999995</v>
      </c>
    </row>
    <row r="175" spans="1:8" s="91" customFormat="1" ht="29.25" customHeight="1">
      <c r="A175" s="78" t="s">
        <v>150</v>
      </c>
      <c r="B175" s="83" t="s">
        <v>134</v>
      </c>
      <c r="C175" s="83" t="s">
        <v>99</v>
      </c>
      <c r="D175" s="86" t="s">
        <v>247</v>
      </c>
      <c r="E175" s="83" t="s">
        <v>151</v>
      </c>
      <c r="F175" s="92">
        <v>530459.31999999995</v>
      </c>
      <c r="G175" s="92">
        <v>0</v>
      </c>
      <c r="H175" s="77">
        <f>F175-G175</f>
        <v>530459.31999999995</v>
      </c>
    </row>
    <row r="176" spans="1:8" s="91" customFormat="1" ht="58.8" customHeight="1">
      <c r="A176" s="73" t="s">
        <v>385</v>
      </c>
      <c r="B176" s="81" t="s">
        <v>134</v>
      </c>
      <c r="C176" s="81" t="s">
        <v>99</v>
      </c>
      <c r="D176" s="82" t="s">
        <v>195</v>
      </c>
      <c r="E176" s="83"/>
      <c r="F176" s="84">
        <f>F177</f>
        <v>186530</v>
      </c>
      <c r="G176" s="84">
        <f>G177</f>
        <v>0</v>
      </c>
      <c r="H176" s="77">
        <f t="shared" ref="H176:H180" si="69">F176-G176</f>
        <v>186530</v>
      </c>
    </row>
    <row r="177" spans="1:8" s="91" customFormat="1" ht="29.25" customHeight="1">
      <c r="A177" s="85" t="s">
        <v>196</v>
      </c>
      <c r="B177" s="83" t="s">
        <v>134</v>
      </c>
      <c r="C177" s="83" t="s">
        <v>99</v>
      </c>
      <c r="D177" s="86" t="s">
        <v>197</v>
      </c>
      <c r="E177" s="83"/>
      <c r="F177" s="87">
        <f t="shared" ref="F177:F178" si="70">F178</f>
        <v>186530</v>
      </c>
      <c r="G177" s="87">
        <f t="shared" ref="G177:G178" si="71">G178</f>
        <v>0</v>
      </c>
      <c r="H177" s="77">
        <f t="shared" si="69"/>
        <v>186530</v>
      </c>
    </row>
    <row r="178" spans="1:8" s="91" customFormat="1" ht="29.25" customHeight="1">
      <c r="A178" s="75" t="s">
        <v>386</v>
      </c>
      <c r="B178" s="83" t="s">
        <v>134</v>
      </c>
      <c r="C178" s="83" t="s">
        <v>99</v>
      </c>
      <c r="D178" s="86" t="s">
        <v>343</v>
      </c>
      <c r="E178" s="83"/>
      <c r="F178" s="87">
        <f t="shared" si="70"/>
        <v>186530</v>
      </c>
      <c r="G178" s="87">
        <f t="shared" si="71"/>
        <v>0</v>
      </c>
      <c r="H178" s="77">
        <f t="shared" si="69"/>
        <v>186530</v>
      </c>
    </row>
    <row r="179" spans="1:8" s="91" customFormat="1" ht="29.25" customHeight="1">
      <c r="A179" s="78" t="s">
        <v>175</v>
      </c>
      <c r="B179" s="83" t="s">
        <v>134</v>
      </c>
      <c r="C179" s="83" t="s">
        <v>99</v>
      </c>
      <c r="D179" s="86" t="s">
        <v>343</v>
      </c>
      <c r="E179" s="83" t="s">
        <v>149</v>
      </c>
      <c r="F179" s="87">
        <f t="shared" ref="F179:G179" si="72">F180</f>
        <v>186530</v>
      </c>
      <c r="G179" s="87">
        <f t="shared" si="72"/>
        <v>0</v>
      </c>
      <c r="H179" s="77">
        <f t="shared" si="69"/>
        <v>186530</v>
      </c>
    </row>
    <row r="180" spans="1:8" s="91" customFormat="1" ht="29.25" customHeight="1">
      <c r="A180" s="78" t="s">
        <v>150</v>
      </c>
      <c r="B180" s="83" t="s">
        <v>134</v>
      </c>
      <c r="C180" s="83" t="s">
        <v>99</v>
      </c>
      <c r="D180" s="86" t="s">
        <v>343</v>
      </c>
      <c r="E180" s="83" t="s">
        <v>151</v>
      </c>
      <c r="F180" s="92">
        <v>186530</v>
      </c>
      <c r="G180" s="92">
        <v>0</v>
      </c>
      <c r="H180" s="77">
        <f t="shared" si="69"/>
        <v>186530</v>
      </c>
    </row>
    <row r="181" spans="1:8" s="91" customFormat="1">
      <c r="A181" s="80" t="s">
        <v>102</v>
      </c>
      <c r="B181" s="81" t="s">
        <v>134</v>
      </c>
      <c r="C181" s="81" t="s">
        <v>101</v>
      </c>
      <c r="D181" s="86"/>
      <c r="E181" s="83"/>
      <c r="F181" s="84">
        <f>F182+F204</f>
        <v>18379303.48</v>
      </c>
      <c r="G181" s="84">
        <f>G182+G204</f>
        <v>2660898.6399999997</v>
      </c>
      <c r="H181" s="84">
        <f t="shared" ref="H181:H182" si="73">F181-G181</f>
        <v>15718404.84</v>
      </c>
    </row>
    <row r="182" spans="1:8" ht="41.4">
      <c r="A182" s="73" t="s">
        <v>248</v>
      </c>
      <c r="B182" s="81" t="s">
        <v>134</v>
      </c>
      <c r="C182" s="81" t="s">
        <v>101</v>
      </c>
      <c r="D182" s="82" t="s">
        <v>249</v>
      </c>
      <c r="E182" s="83"/>
      <c r="F182" s="84">
        <f>F183</f>
        <v>17856781.890000001</v>
      </c>
      <c r="G182" s="84">
        <f t="shared" ref="G182" si="74">G183</f>
        <v>2660898.6399999997</v>
      </c>
      <c r="H182" s="84">
        <f t="shared" si="73"/>
        <v>15195883.25</v>
      </c>
    </row>
    <row r="183" spans="1:8" ht="26.4">
      <c r="A183" s="85" t="s">
        <v>58</v>
      </c>
      <c r="B183" s="83" t="s">
        <v>134</v>
      </c>
      <c r="C183" s="83" t="s">
        <v>101</v>
      </c>
      <c r="D183" s="86" t="s">
        <v>250</v>
      </c>
      <c r="E183" s="83"/>
      <c r="F183" s="87">
        <f>F184+F187+F192+F195+F198+F201</f>
        <v>17856781.890000001</v>
      </c>
      <c r="G183" s="87">
        <f>G184+G187+G192+G195+G198+G201</f>
        <v>2660898.6399999997</v>
      </c>
      <c r="H183" s="87">
        <f>F183-G183</f>
        <v>15195883.25</v>
      </c>
    </row>
    <row r="184" spans="1:8" ht="39.6">
      <c r="A184" s="75" t="s">
        <v>369</v>
      </c>
      <c r="B184" s="83" t="s">
        <v>134</v>
      </c>
      <c r="C184" s="83" t="s">
        <v>101</v>
      </c>
      <c r="D184" s="86" t="s">
        <v>368</v>
      </c>
      <c r="E184" s="83"/>
      <c r="F184" s="87">
        <f>F185</f>
        <v>851440</v>
      </c>
      <c r="G184" s="87">
        <f>G185</f>
        <v>0</v>
      </c>
      <c r="H184" s="87">
        <f t="shared" ref="H184:H185" si="75">F184-G184</f>
        <v>851440</v>
      </c>
    </row>
    <row r="185" spans="1:8" ht="26.4">
      <c r="A185" s="78" t="s">
        <v>175</v>
      </c>
      <c r="B185" s="83" t="s">
        <v>134</v>
      </c>
      <c r="C185" s="83" t="s">
        <v>101</v>
      </c>
      <c r="D185" s="86" t="s">
        <v>368</v>
      </c>
      <c r="E185" s="83" t="s">
        <v>149</v>
      </c>
      <c r="F185" s="87">
        <f>F186</f>
        <v>851440</v>
      </c>
      <c r="G185" s="87">
        <f>G186</f>
        <v>0</v>
      </c>
      <c r="H185" s="87">
        <f t="shared" si="75"/>
        <v>851440</v>
      </c>
    </row>
    <row r="186" spans="1:8" ht="26.4">
      <c r="A186" s="78" t="s">
        <v>150</v>
      </c>
      <c r="B186" s="83" t="s">
        <v>134</v>
      </c>
      <c r="C186" s="83" t="s">
        <v>101</v>
      </c>
      <c r="D186" s="86" t="s">
        <v>368</v>
      </c>
      <c r="E186" s="83" t="s">
        <v>151</v>
      </c>
      <c r="F186" s="97">
        <v>851440</v>
      </c>
      <c r="G186" s="97">
        <v>0</v>
      </c>
      <c r="H186" s="87">
        <f>F186-G186</f>
        <v>851440</v>
      </c>
    </row>
    <row r="187" spans="1:8">
      <c r="A187" s="75" t="s">
        <v>251</v>
      </c>
      <c r="B187" s="83" t="s">
        <v>134</v>
      </c>
      <c r="C187" s="83" t="s">
        <v>101</v>
      </c>
      <c r="D187" s="86" t="s">
        <v>252</v>
      </c>
      <c r="E187" s="83"/>
      <c r="F187" s="87">
        <f>F188+F190</f>
        <v>3614804.46</v>
      </c>
      <c r="G187" s="87">
        <f t="shared" ref="G187:H187" si="76">G188+G190</f>
        <v>1090889.18</v>
      </c>
      <c r="H187" s="87">
        <f t="shared" si="76"/>
        <v>2523915.2800000003</v>
      </c>
    </row>
    <row r="188" spans="1:8" ht="26.4">
      <c r="A188" s="78" t="s">
        <v>175</v>
      </c>
      <c r="B188" s="83" t="s">
        <v>134</v>
      </c>
      <c r="C188" s="83" t="s">
        <v>101</v>
      </c>
      <c r="D188" s="86" t="s">
        <v>252</v>
      </c>
      <c r="E188" s="83" t="s">
        <v>149</v>
      </c>
      <c r="F188" s="87">
        <f>F189</f>
        <v>3610804.46</v>
      </c>
      <c r="G188" s="87">
        <f t="shared" ref="G188:H188" si="77">G189</f>
        <v>1087650.26</v>
      </c>
      <c r="H188" s="87">
        <f t="shared" si="77"/>
        <v>2523154.2000000002</v>
      </c>
    </row>
    <row r="189" spans="1:8" s="67" customFormat="1" ht="30.75" customHeight="1">
      <c r="A189" s="78" t="s">
        <v>150</v>
      </c>
      <c r="B189" s="83" t="s">
        <v>134</v>
      </c>
      <c r="C189" s="83" t="s">
        <v>101</v>
      </c>
      <c r="D189" s="86" t="s">
        <v>252</v>
      </c>
      <c r="E189" s="83" t="s">
        <v>151</v>
      </c>
      <c r="F189" s="97">
        <v>3610804.46</v>
      </c>
      <c r="G189" s="97">
        <v>1087650.26</v>
      </c>
      <c r="H189" s="77">
        <f>F189-G189</f>
        <v>2523154.2000000002</v>
      </c>
    </row>
    <row r="190" spans="1:8" s="67" customFormat="1">
      <c r="A190" s="78" t="s">
        <v>152</v>
      </c>
      <c r="B190" s="83" t="s">
        <v>134</v>
      </c>
      <c r="C190" s="83" t="s">
        <v>101</v>
      </c>
      <c r="D190" s="86" t="s">
        <v>252</v>
      </c>
      <c r="E190" s="83" t="s">
        <v>153</v>
      </c>
      <c r="F190" s="87">
        <f>F191</f>
        <v>4000</v>
      </c>
      <c r="G190" s="87">
        <f t="shared" ref="G190:H190" si="78">G191</f>
        <v>3238.92</v>
      </c>
      <c r="H190" s="87">
        <f t="shared" si="78"/>
        <v>761.07999999999993</v>
      </c>
    </row>
    <row r="191" spans="1:8" s="67" customFormat="1">
      <c r="A191" s="78" t="s">
        <v>154</v>
      </c>
      <c r="B191" s="83" t="s">
        <v>134</v>
      </c>
      <c r="C191" s="83" t="s">
        <v>101</v>
      </c>
      <c r="D191" s="86" t="s">
        <v>252</v>
      </c>
      <c r="E191" s="83" t="s">
        <v>155</v>
      </c>
      <c r="F191" s="97">
        <v>4000</v>
      </c>
      <c r="G191" s="97">
        <v>3238.92</v>
      </c>
      <c r="H191" s="77">
        <f>F191-G191</f>
        <v>761.07999999999993</v>
      </c>
    </row>
    <row r="192" spans="1:8" ht="26.4">
      <c r="A192" s="75" t="s">
        <v>253</v>
      </c>
      <c r="B192" s="83" t="s">
        <v>134</v>
      </c>
      <c r="C192" s="83" t="s">
        <v>101</v>
      </c>
      <c r="D192" s="86" t="s">
        <v>254</v>
      </c>
      <c r="E192" s="83"/>
      <c r="F192" s="87">
        <f>F193</f>
        <v>702376.02</v>
      </c>
      <c r="G192" s="87">
        <f t="shared" ref="G192:H193" si="79">G193</f>
        <v>122376.02</v>
      </c>
      <c r="H192" s="87">
        <f t="shared" si="79"/>
        <v>580000</v>
      </c>
    </row>
    <row r="193" spans="1:8" ht="26.4">
      <c r="A193" s="78" t="s">
        <v>175</v>
      </c>
      <c r="B193" s="83" t="s">
        <v>134</v>
      </c>
      <c r="C193" s="83" t="s">
        <v>101</v>
      </c>
      <c r="D193" s="86" t="s">
        <v>254</v>
      </c>
      <c r="E193" s="83" t="s">
        <v>149</v>
      </c>
      <c r="F193" s="87">
        <f>F194</f>
        <v>702376.02</v>
      </c>
      <c r="G193" s="87">
        <f t="shared" si="79"/>
        <v>122376.02</v>
      </c>
      <c r="H193" s="87">
        <f t="shared" si="79"/>
        <v>580000</v>
      </c>
    </row>
    <row r="194" spans="1:8" s="67" customFormat="1" ht="29.25" customHeight="1">
      <c r="A194" s="78" t="s">
        <v>150</v>
      </c>
      <c r="B194" s="83" t="s">
        <v>134</v>
      </c>
      <c r="C194" s="83" t="s">
        <v>101</v>
      </c>
      <c r="D194" s="86" t="s">
        <v>254</v>
      </c>
      <c r="E194" s="83" t="s">
        <v>151</v>
      </c>
      <c r="F194" s="97">
        <v>702376.02</v>
      </c>
      <c r="G194" s="97">
        <v>122376.02</v>
      </c>
      <c r="H194" s="77">
        <f>F194-G194</f>
        <v>580000</v>
      </c>
    </row>
    <row r="195" spans="1:8" s="72" customFormat="1">
      <c r="A195" s="75" t="s">
        <v>255</v>
      </c>
      <c r="B195" s="88" t="s">
        <v>134</v>
      </c>
      <c r="C195" s="88" t="s">
        <v>101</v>
      </c>
      <c r="D195" s="89" t="s">
        <v>256</v>
      </c>
      <c r="E195" s="88"/>
      <c r="F195" s="90">
        <f>F196</f>
        <v>458437.49</v>
      </c>
      <c r="G195" s="90">
        <f t="shared" ref="G195:H196" si="80">G196</f>
        <v>458437.49</v>
      </c>
      <c r="H195" s="90">
        <f t="shared" si="80"/>
        <v>0</v>
      </c>
    </row>
    <row r="196" spans="1:8" s="72" customFormat="1" ht="26.4">
      <c r="A196" s="78" t="s">
        <v>175</v>
      </c>
      <c r="B196" s="88" t="s">
        <v>134</v>
      </c>
      <c r="C196" s="88" t="s">
        <v>101</v>
      </c>
      <c r="D196" s="89" t="s">
        <v>256</v>
      </c>
      <c r="E196" s="88" t="s">
        <v>149</v>
      </c>
      <c r="F196" s="90">
        <f>F197</f>
        <v>458437.49</v>
      </c>
      <c r="G196" s="90">
        <f t="shared" si="80"/>
        <v>458437.49</v>
      </c>
      <c r="H196" s="90">
        <f t="shared" si="80"/>
        <v>0</v>
      </c>
    </row>
    <row r="197" spans="1:8" s="98" customFormat="1" ht="32.25" customHeight="1">
      <c r="A197" s="78" t="s">
        <v>150</v>
      </c>
      <c r="B197" s="88" t="s">
        <v>134</v>
      </c>
      <c r="C197" s="88" t="s">
        <v>101</v>
      </c>
      <c r="D197" s="89" t="s">
        <v>256</v>
      </c>
      <c r="E197" s="88" t="s">
        <v>151</v>
      </c>
      <c r="F197" s="92">
        <v>458437.49</v>
      </c>
      <c r="G197" s="92">
        <v>458437.49</v>
      </c>
      <c r="H197" s="77">
        <f>F197-G197</f>
        <v>0</v>
      </c>
    </row>
    <row r="198" spans="1:8" ht="26.4">
      <c r="A198" s="75" t="s">
        <v>257</v>
      </c>
      <c r="B198" s="83" t="s">
        <v>134</v>
      </c>
      <c r="C198" s="83" t="s">
        <v>101</v>
      </c>
      <c r="D198" s="86" t="s">
        <v>258</v>
      </c>
      <c r="E198" s="83"/>
      <c r="F198" s="87">
        <f>F199</f>
        <v>564096</v>
      </c>
      <c r="G198" s="87">
        <f t="shared" ref="G198:H199" si="81">G199</f>
        <v>0</v>
      </c>
      <c r="H198" s="87">
        <f t="shared" si="81"/>
        <v>564096</v>
      </c>
    </row>
    <row r="199" spans="1:8" ht="26.4">
      <c r="A199" s="78" t="s">
        <v>175</v>
      </c>
      <c r="B199" s="83" t="s">
        <v>134</v>
      </c>
      <c r="C199" s="83" t="s">
        <v>101</v>
      </c>
      <c r="D199" s="86" t="s">
        <v>258</v>
      </c>
      <c r="E199" s="83" t="s">
        <v>149</v>
      </c>
      <c r="F199" s="87">
        <f>F200</f>
        <v>564096</v>
      </c>
      <c r="G199" s="87">
        <f t="shared" si="81"/>
        <v>0</v>
      </c>
      <c r="H199" s="87">
        <f t="shared" si="81"/>
        <v>564096</v>
      </c>
    </row>
    <row r="200" spans="1:8" s="67" customFormat="1" ht="30.75" customHeight="1">
      <c r="A200" s="78" t="s">
        <v>150</v>
      </c>
      <c r="B200" s="83" t="s">
        <v>134</v>
      </c>
      <c r="C200" s="83" t="s">
        <v>101</v>
      </c>
      <c r="D200" s="86" t="s">
        <v>258</v>
      </c>
      <c r="E200" s="83" t="s">
        <v>151</v>
      </c>
      <c r="F200" s="97">
        <v>564096</v>
      </c>
      <c r="G200" s="97">
        <v>0</v>
      </c>
      <c r="H200" s="77">
        <f>F200-G200</f>
        <v>564096</v>
      </c>
    </row>
    <row r="201" spans="1:8">
      <c r="A201" s="75" t="s">
        <v>259</v>
      </c>
      <c r="B201" s="83" t="s">
        <v>134</v>
      </c>
      <c r="C201" s="83" t="s">
        <v>101</v>
      </c>
      <c r="D201" s="86" t="s">
        <v>260</v>
      </c>
      <c r="E201" s="83"/>
      <c r="F201" s="87">
        <f>F202</f>
        <v>11665627.92</v>
      </c>
      <c r="G201" s="87">
        <f>G202</f>
        <v>989195.95</v>
      </c>
      <c r="H201" s="87">
        <f>F201-G201</f>
        <v>10676431.970000001</v>
      </c>
    </row>
    <row r="202" spans="1:8" ht="26.4">
      <c r="A202" s="78" t="s">
        <v>175</v>
      </c>
      <c r="B202" s="83" t="s">
        <v>134</v>
      </c>
      <c r="C202" s="83" t="s">
        <v>101</v>
      </c>
      <c r="D202" s="86" t="s">
        <v>260</v>
      </c>
      <c r="E202" s="83" t="s">
        <v>149</v>
      </c>
      <c r="F202" s="87">
        <f>F203</f>
        <v>11665627.92</v>
      </c>
      <c r="G202" s="87">
        <f t="shared" ref="G202" si="82">G203</f>
        <v>989195.95</v>
      </c>
      <c r="H202" s="87">
        <f t="shared" ref="H202:H203" si="83">F202-G202</f>
        <v>10676431.970000001</v>
      </c>
    </row>
    <row r="203" spans="1:8" ht="26.4">
      <c r="A203" s="78" t="s">
        <v>150</v>
      </c>
      <c r="B203" s="83" t="s">
        <v>134</v>
      </c>
      <c r="C203" s="83" t="s">
        <v>101</v>
      </c>
      <c r="D203" s="86" t="s">
        <v>260</v>
      </c>
      <c r="E203" s="83" t="s">
        <v>151</v>
      </c>
      <c r="F203" s="97">
        <v>11665627.92</v>
      </c>
      <c r="G203" s="97">
        <v>989195.95</v>
      </c>
      <c r="H203" s="87">
        <f t="shared" si="83"/>
        <v>10676431.970000001</v>
      </c>
    </row>
    <row r="204" spans="1:8" ht="27.6">
      <c r="A204" s="73" t="s">
        <v>370</v>
      </c>
      <c r="B204" s="81" t="s">
        <v>134</v>
      </c>
      <c r="C204" s="81" t="s">
        <v>101</v>
      </c>
      <c r="D204" s="82" t="s">
        <v>371</v>
      </c>
      <c r="E204" s="81"/>
      <c r="F204" s="84">
        <f>F205</f>
        <v>522521.59</v>
      </c>
      <c r="G204" s="84">
        <f t="shared" ref="G204:H207" si="84">G205</f>
        <v>0</v>
      </c>
      <c r="H204" s="84">
        <f t="shared" si="84"/>
        <v>199800</v>
      </c>
    </row>
    <row r="205" spans="1:8" ht="26.4">
      <c r="A205" s="85" t="s">
        <v>375</v>
      </c>
      <c r="B205" s="83" t="s">
        <v>134</v>
      </c>
      <c r="C205" s="76" t="s">
        <v>101</v>
      </c>
      <c r="D205" s="70" t="s">
        <v>374</v>
      </c>
      <c r="E205" s="83"/>
      <c r="F205" s="87">
        <f>F206+F209</f>
        <v>522521.59</v>
      </c>
      <c r="G205" s="87">
        <f>G206+G209</f>
        <v>0</v>
      </c>
      <c r="H205" s="87">
        <f t="shared" si="84"/>
        <v>199800</v>
      </c>
    </row>
    <row r="206" spans="1:8" ht="39.6">
      <c r="A206" s="75" t="s">
        <v>372</v>
      </c>
      <c r="B206" s="83" t="s">
        <v>134</v>
      </c>
      <c r="C206" s="76" t="s">
        <v>101</v>
      </c>
      <c r="D206" s="70" t="s">
        <v>373</v>
      </c>
      <c r="E206" s="76"/>
      <c r="F206" s="87">
        <f>F207</f>
        <v>199800</v>
      </c>
      <c r="G206" s="87">
        <f t="shared" si="84"/>
        <v>0</v>
      </c>
      <c r="H206" s="87">
        <f t="shared" si="84"/>
        <v>199800</v>
      </c>
    </row>
    <row r="207" spans="1:8" ht="26.4">
      <c r="A207" s="78" t="s">
        <v>175</v>
      </c>
      <c r="B207" s="83" t="s">
        <v>134</v>
      </c>
      <c r="C207" s="76" t="s">
        <v>101</v>
      </c>
      <c r="D207" s="70" t="s">
        <v>373</v>
      </c>
      <c r="E207" s="76" t="s">
        <v>149</v>
      </c>
      <c r="F207" s="87">
        <f>F208</f>
        <v>199800</v>
      </c>
      <c r="G207" s="87">
        <f t="shared" si="84"/>
        <v>0</v>
      </c>
      <c r="H207" s="87">
        <f t="shared" si="84"/>
        <v>199800</v>
      </c>
    </row>
    <row r="208" spans="1:8" ht="26.4">
      <c r="A208" s="78" t="s">
        <v>150</v>
      </c>
      <c r="B208" s="83" t="s">
        <v>134</v>
      </c>
      <c r="C208" s="76" t="s">
        <v>101</v>
      </c>
      <c r="D208" s="70" t="s">
        <v>373</v>
      </c>
      <c r="E208" s="76" t="s">
        <v>151</v>
      </c>
      <c r="F208" s="97">
        <v>199800</v>
      </c>
      <c r="G208" s="97">
        <v>0</v>
      </c>
      <c r="H208" s="77">
        <f>F208-G208</f>
        <v>199800</v>
      </c>
    </row>
    <row r="209" spans="1:8" ht="26.4">
      <c r="A209" s="75" t="s">
        <v>377</v>
      </c>
      <c r="B209" s="83" t="s">
        <v>134</v>
      </c>
      <c r="C209" s="76" t="s">
        <v>101</v>
      </c>
      <c r="D209" s="70" t="s">
        <v>376</v>
      </c>
      <c r="E209" s="76"/>
      <c r="F209" s="87">
        <f t="shared" ref="F209:F210" si="85">F210</f>
        <v>322721.59000000003</v>
      </c>
      <c r="G209" s="87">
        <f t="shared" ref="G209:G210" si="86">G210</f>
        <v>0</v>
      </c>
      <c r="H209" s="77">
        <f t="shared" ref="H209:H211" si="87">F209-G209</f>
        <v>322721.59000000003</v>
      </c>
    </row>
    <row r="210" spans="1:8" ht="26.4">
      <c r="A210" s="78" t="s">
        <v>175</v>
      </c>
      <c r="B210" s="83" t="s">
        <v>134</v>
      </c>
      <c r="C210" s="76" t="s">
        <v>101</v>
      </c>
      <c r="D210" s="70" t="s">
        <v>376</v>
      </c>
      <c r="E210" s="76" t="s">
        <v>149</v>
      </c>
      <c r="F210" s="87">
        <f t="shared" si="85"/>
        <v>322721.59000000003</v>
      </c>
      <c r="G210" s="87">
        <f t="shared" si="86"/>
        <v>0</v>
      </c>
      <c r="H210" s="77">
        <f t="shared" si="87"/>
        <v>322721.59000000003</v>
      </c>
    </row>
    <row r="211" spans="1:8" ht="26.4">
      <c r="A211" s="78" t="s">
        <v>150</v>
      </c>
      <c r="B211" s="83" t="s">
        <v>134</v>
      </c>
      <c r="C211" s="76" t="s">
        <v>101</v>
      </c>
      <c r="D211" s="70" t="s">
        <v>376</v>
      </c>
      <c r="E211" s="76" t="s">
        <v>151</v>
      </c>
      <c r="F211" s="97">
        <v>322721.59000000003</v>
      </c>
      <c r="G211" s="97">
        <v>0</v>
      </c>
      <c r="H211" s="77">
        <f t="shared" si="87"/>
        <v>322721.59000000003</v>
      </c>
    </row>
    <row r="212" spans="1:8" s="99" customFormat="1">
      <c r="A212" s="119" t="s">
        <v>262</v>
      </c>
      <c r="B212" s="122" t="s">
        <v>134</v>
      </c>
      <c r="C212" s="120" t="s">
        <v>103</v>
      </c>
      <c r="D212" s="121"/>
      <c r="E212" s="120"/>
      <c r="F212" s="118">
        <f t="shared" ref="F212:H217" si="88">F213</f>
        <v>200000</v>
      </c>
      <c r="G212" s="118">
        <f t="shared" si="88"/>
        <v>26216</v>
      </c>
      <c r="H212" s="118">
        <f t="shared" si="88"/>
        <v>173784</v>
      </c>
    </row>
    <row r="213" spans="1:8" s="91" customFormat="1">
      <c r="A213" s="96" t="s">
        <v>106</v>
      </c>
      <c r="B213" s="81" t="s">
        <v>134</v>
      </c>
      <c r="C213" s="93" t="s">
        <v>105</v>
      </c>
      <c r="D213" s="94"/>
      <c r="E213" s="88"/>
      <c r="F213" s="95">
        <f t="shared" si="88"/>
        <v>200000</v>
      </c>
      <c r="G213" s="95">
        <f t="shared" si="88"/>
        <v>26216</v>
      </c>
      <c r="H213" s="95">
        <f t="shared" si="88"/>
        <v>173784</v>
      </c>
    </row>
    <row r="214" spans="1:8" s="91" customFormat="1" ht="13.8">
      <c r="A214" s="73" t="s">
        <v>263</v>
      </c>
      <c r="B214" s="81" t="s">
        <v>134</v>
      </c>
      <c r="C214" s="93" t="s">
        <v>105</v>
      </c>
      <c r="D214" s="94" t="s">
        <v>264</v>
      </c>
      <c r="E214" s="100"/>
      <c r="F214" s="95">
        <f t="shared" si="88"/>
        <v>200000</v>
      </c>
      <c r="G214" s="95">
        <f t="shared" si="88"/>
        <v>26216</v>
      </c>
      <c r="H214" s="95">
        <f t="shared" si="88"/>
        <v>173784</v>
      </c>
    </row>
    <row r="215" spans="1:8" s="91" customFormat="1" ht="26.4">
      <c r="A215" s="85" t="s">
        <v>265</v>
      </c>
      <c r="B215" s="83" t="s">
        <v>134</v>
      </c>
      <c r="C215" s="88" t="s">
        <v>105</v>
      </c>
      <c r="D215" s="89" t="s">
        <v>266</v>
      </c>
      <c r="E215" s="100"/>
      <c r="F215" s="90">
        <f t="shared" si="88"/>
        <v>200000</v>
      </c>
      <c r="G215" s="90">
        <f t="shared" si="88"/>
        <v>26216</v>
      </c>
      <c r="H215" s="90">
        <f t="shared" si="88"/>
        <v>173784</v>
      </c>
    </row>
    <row r="216" spans="1:8" s="91" customFormat="1">
      <c r="A216" s="75" t="s">
        <v>267</v>
      </c>
      <c r="B216" s="83" t="s">
        <v>134</v>
      </c>
      <c r="C216" s="88" t="s">
        <v>105</v>
      </c>
      <c r="D216" s="89" t="s">
        <v>268</v>
      </c>
      <c r="E216" s="100"/>
      <c r="F216" s="90">
        <f t="shared" si="88"/>
        <v>200000</v>
      </c>
      <c r="G216" s="90">
        <f t="shared" si="88"/>
        <v>26216</v>
      </c>
      <c r="H216" s="90">
        <f t="shared" si="88"/>
        <v>173784</v>
      </c>
    </row>
    <row r="217" spans="1:8" s="91" customFormat="1" ht="26.4">
      <c r="A217" s="78" t="s">
        <v>175</v>
      </c>
      <c r="B217" s="83" t="s">
        <v>134</v>
      </c>
      <c r="C217" s="88" t="s">
        <v>105</v>
      </c>
      <c r="D217" s="89" t="s">
        <v>268</v>
      </c>
      <c r="E217" s="100" t="s">
        <v>149</v>
      </c>
      <c r="F217" s="90">
        <f t="shared" si="88"/>
        <v>200000</v>
      </c>
      <c r="G217" s="90">
        <f t="shared" si="88"/>
        <v>26216</v>
      </c>
      <c r="H217" s="90">
        <f t="shared" si="88"/>
        <v>173784</v>
      </c>
    </row>
    <row r="218" spans="1:8" s="91" customFormat="1" ht="26.4">
      <c r="A218" s="78" t="s">
        <v>150</v>
      </c>
      <c r="B218" s="83" t="s">
        <v>134</v>
      </c>
      <c r="C218" s="88" t="s">
        <v>105</v>
      </c>
      <c r="D218" s="89" t="s">
        <v>268</v>
      </c>
      <c r="E218" s="100" t="s">
        <v>151</v>
      </c>
      <c r="F218" s="92">
        <f>100000+100000</f>
        <v>200000</v>
      </c>
      <c r="G218" s="92">
        <v>26216</v>
      </c>
      <c r="H218" s="77">
        <f>F218-G218</f>
        <v>173784</v>
      </c>
    </row>
    <row r="219" spans="1:8" s="99" customFormat="1">
      <c r="A219" s="119" t="s">
        <v>269</v>
      </c>
      <c r="B219" s="122" t="s">
        <v>134</v>
      </c>
      <c r="C219" s="120" t="s">
        <v>107</v>
      </c>
      <c r="D219" s="123"/>
      <c r="E219" s="124"/>
      <c r="F219" s="118">
        <f>F220</f>
        <v>12977610</v>
      </c>
      <c r="G219" s="118">
        <f t="shared" ref="G219:H220" si="89">G220</f>
        <v>2756797.2500000005</v>
      </c>
      <c r="H219" s="118">
        <f t="shared" si="89"/>
        <v>10220812.75</v>
      </c>
    </row>
    <row r="220" spans="1:8" s="91" customFormat="1">
      <c r="A220" s="96" t="s">
        <v>270</v>
      </c>
      <c r="B220" s="83" t="s">
        <v>134</v>
      </c>
      <c r="C220" s="88" t="s">
        <v>109</v>
      </c>
      <c r="D220" s="101"/>
      <c r="E220" s="100"/>
      <c r="F220" s="95">
        <f>F221</f>
        <v>12977610</v>
      </c>
      <c r="G220" s="95">
        <f t="shared" si="89"/>
        <v>2756797.2500000005</v>
      </c>
      <c r="H220" s="95">
        <f t="shared" si="89"/>
        <v>10220812.75</v>
      </c>
    </row>
    <row r="221" spans="1:8" s="91" customFormat="1" ht="27.6">
      <c r="A221" s="73" t="s">
        <v>60</v>
      </c>
      <c r="B221" s="88" t="s">
        <v>134</v>
      </c>
      <c r="C221" s="88" t="s">
        <v>109</v>
      </c>
      <c r="D221" s="89" t="s">
        <v>271</v>
      </c>
      <c r="E221" s="88"/>
      <c r="F221" s="95">
        <f>F222+F237</f>
        <v>12977610</v>
      </c>
      <c r="G221" s="95">
        <f t="shared" ref="G221:H221" si="90">G222+G237</f>
        <v>2756797.2500000005</v>
      </c>
      <c r="H221" s="95">
        <f t="shared" si="90"/>
        <v>10220812.75</v>
      </c>
    </row>
    <row r="222" spans="1:8" s="91" customFormat="1" ht="41.4">
      <c r="A222" s="73" t="s">
        <v>61</v>
      </c>
      <c r="B222" s="93" t="s">
        <v>134</v>
      </c>
      <c r="C222" s="93" t="s">
        <v>109</v>
      </c>
      <c r="D222" s="94" t="s">
        <v>272</v>
      </c>
      <c r="E222" s="93"/>
      <c r="F222" s="95">
        <f>F223</f>
        <v>11655810</v>
      </c>
      <c r="G222" s="95">
        <f t="shared" ref="G222:H222" si="91">G223</f>
        <v>2519389.2500000005</v>
      </c>
      <c r="H222" s="95">
        <f t="shared" si="91"/>
        <v>9136420.75</v>
      </c>
    </row>
    <row r="223" spans="1:8" s="91" customFormat="1" ht="26.4">
      <c r="A223" s="85" t="s">
        <v>62</v>
      </c>
      <c r="B223" s="88" t="s">
        <v>134</v>
      </c>
      <c r="C223" s="88" t="s">
        <v>109</v>
      </c>
      <c r="D223" s="89" t="s">
        <v>273</v>
      </c>
      <c r="E223" s="88"/>
      <c r="F223" s="90">
        <f>F224+F231+F234</f>
        <v>11655810</v>
      </c>
      <c r="G223" s="90">
        <f t="shared" ref="G223:H223" si="92">G224+G231+G234</f>
        <v>2519389.2500000005</v>
      </c>
      <c r="H223" s="90">
        <f t="shared" si="92"/>
        <v>9136420.75</v>
      </c>
    </row>
    <row r="224" spans="1:8" s="91" customFormat="1" ht="26.4">
      <c r="A224" s="75" t="s">
        <v>274</v>
      </c>
      <c r="B224" s="88" t="s">
        <v>134</v>
      </c>
      <c r="C224" s="88" t="s">
        <v>109</v>
      </c>
      <c r="D224" s="89" t="s">
        <v>275</v>
      </c>
      <c r="E224" s="88"/>
      <c r="F224" s="90">
        <f>F225+F227+F229</f>
        <v>9825059</v>
      </c>
      <c r="G224" s="90">
        <f t="shared" ref="G224:H224" si="93">G225+G227+G229</f>
        <v>2517638.0100000002</v>
      </c>
      <c r="H224" s="90">
        <f t="shared" si="93"/>
        <v>7307420.9900000002</v>
      </c>
    </row>
    <row r="225" spans="1:8" s="91" customFormat="1" ht="66">
      <c r="A225" s="78" t="s">
        <v>38</v>
      </c>
      <c r="B225" s="88" t="s">
        <v>134</v>
      </c>
      <c r="C225" s="88" t="s">
        <v>109</v>
      </c>
      <c r="D225" s="89" t="s">
        <v>275</v>
      </c>
      <c r="E225" s="88" t="s">
        <v>139</v>
      </c>
      <c r="F225" s="90">
        <f>F226</f>
        <v>7881682</v>
      </c>
      <c r="G225" s="90">
        <f t="shared" ref="G225:H225" si="94">G226</f>
        <v>2023562.58</v>
      </c>
      <c r="H225" s="90">
        <f t="shared" si="94"/>
        <v>5858119.4199999999</v>
      </c>
    </row>
    <row r="226" spans="1:8" s="91" customFormat="1">
      <c r="A226" s="78" t="s">
        <v>276</v>
      </c>
      <c r="B226" s="88" t="s">
        <v>134</v>
      </c>
      <c r="C226" s="88" t="s">
        <v>109</v>
      </c>
      <c r="D226" s="89" t="s">
        <v>275</v>
      </c>
      <c r="E226" s="88" t="s">
        <v>277</v>
      </c>
      <c r="F226" s="92">
        <f>6053519+1828163</f>
        <v>7881682</v>
      </c>
      <c r="G226" s="92">
        <v>2023562.58</v>
      </c>
      <c r="H226" s="77">
        <f>F226-G226</f>
        <v>5858119.4199999999</v>
      </c>
    </row>
    <row r="227" spans="1:8" s="91" customFormat="1" ht="26.4">
      <c r="A227" s="78" t="s">
        <v>175</v>
      </c>
      <c r="B227" s="88" t="s">
        <v>134</v>
      </c>
      <c r="C227" s="88" t="s">
        <v>109</v>
      </c>
      <c r="D227" s="89" t="s">
        <v>275</v>
      </c>
      <c r="E227" s="88" t="s">
        <v>149</v>
      </c>
      <c r="F227" s="90">
        <f>F228</f>
        <v>1928377</v>
      </c>
      <c r="G227" s="90">
        <f t="shared" ref="G227:H227" si="95">G228</f>
        <v>494040.37</v>
      </c>
      <c r="H227" s="90">
        <f t="shared" si="95"/>
        <v>1434336.63</v>
      </c>
    </row>
    <row r="228" spans="1:8" s="91" customFormat="1" ht="31.5" customHeight="1">
      <c r="A228" s="78" t="s">
        <v>150</v>
      </c>
      <c r="B228" s="88" t="s">
        <v>134</v>
      </c>
      <c r="C228" s="88" t="s">
        <v>109</v>
      </c>
      <c r="D228" s="89" t="s">
        <v>275</v>
      </c>
      <c r="E228" s="88" t="s">
        <v>151</v>
      </c>
      <c r="F228" s="92">
        <v>1928377</v>
      </c>
      <c r="G228" s="92">
        <v>494040.37</v>
      </c>
      <c r="H228" s="77">
        <f>F228-G228</f>
        <v>1434336.63</v>
      </c>
    </row>
    <row r="229" spans="1:8" s="91" customFormat="1">
      <c r="A229" s="78" t="s">
        <v>152</v>
      </c>
      <c r="B229" s="88" t="s">
        <v>134</v>
      </c>
      <c r="C229" s="88" t="s">
        <v>109</v>
      </c>
      <c r="D229" s="89" t="s">
        <v>275</v>
      </c>
      <c r="E229" s="88" t="s">
        <v>153</v>
      </c>
      <c r="F229" s="90">
        <f>F230</f>
        <v>15000</v>
      </c>
      <c r="G229" s="90">
        <f t="shared" ref="G229:H229" si="96">G230</f>
        <v>35.06</v>
      </c>
      <c r="H229" s="90">
        <f t="shared" si="96"/>
        <v>14964.94</v>
      </c>
    </row>
    <row r="230" spans="1:8" s="91" customFormat="1">
      <c r="A230" s="78" t="s">
        <v>154</v>
      </c>
      <c r="B230" s="88" t="s">
        <v>134</v>
      </c>
      <c r="C230" s="88" t="s">
        <v>109</v>
      </c>
      <c r="D230" s="89" t="s">
        <v>275</v>
      </c>
      <c r="E230" s="88" t="s">
        <v>155</v>
      </c>
      <c r="F230" s="92">
        <v>15000</v>
      </c>
      <c r="G230" s="92">
        <v>35.06</v>
      </c>
      <c r="H230" s="77">
        <f>F230-G230</f>
        <v>14964.94</v>
      </c>
    </row>
    <row r="231" spans="1:8" s="91" customFormat="1" ht="26.4">
      <c r="A231" s="75" t="s">
        <v>278</v>
      </c>
      <c r="B231" s="88" t="s">
        <v>134</v>
      </c>
      <c r="C231" s="88" t="s">
        <v>109</v>
      </c>
      <c r="D231" s="89" t="s">
        <v>279</v>
      </c>
      <c r="E231" s="102"/>
      <c r="F231" s="90">
        <f>F232</f>
        <v>1769641</v>
      </c>
      <c r="G231" s="90">
        <f t="shared" ref="G231:H232" si="97">G232</f>
        <v>1751.24</v>
      </c>
      <c r="H231" s="90">
        <f t="shared" si="97"/>
        <v>1767889.76</v>
      </c>
    </row>
    <row r="232" spans="1:8" s="91" customFormat="1" ht="26.4">
      <c r="A232" s="78" t="s">
        <v>175</v>
      </c>
      <c r="B232" s="88" t="s">
        <v>134</v>
      </c>
      <c r="C232" s="88" t="s">
        <v>109</v>
      </c>
      <c r="D232" s="89" t="s">
        <v>279</v>
      </c>
      <c r="E232" s="88" t="s">
        <v>149</v>
      </c>
      <c r="F232" s="90">
        <f>F233</f>
        <v>1769641</v>
      </c>
      <c r="G232" s="90">
        <f t="shared" si="97"/>
        <v>1751.24</v>
      </c>
      <c r="H232" s="90">
        <f t="shared" si="97"/>
        <v>1767889.76</v>
      </c>
    </row>
    <row r="233" spans="1:8" s="91" customFormat="1" ht="26.4">
      <c r="A233" s="78" t="s">
        <v>150</v>
      </c>
      <c r="B233" s="88" t="s">
        <v>134</v>
      </c>
      <c r="C233" s="88" t="s">
        <v>109</v>
      </c>
      <c r="D233" s="89" t="s">
        <v>279</v>
      </c>
      <c r="E233" s="88" t="s">
        <v>151</v>
      </c>
      <c r="F233" s="92">
        <v>1769641</v>
      </c>
      <c r="G233" s="92">
        <v>1751.24</v>
      </c>
      <c r="H233" s="77">
        <f>F233-G233</f>
        <v>1767889.76</v>
      </c>
    </row>
    <row r="234" spans="1:8" s="91" customFormat="1" ht="26.4">
      <c r="A234" s="75" t="s">
        <v>280</v>
      </c>
      <c r="B234" s="88" t="s">
        <v>134</v>
      </c>
      <c r="C234" s="88" t="s">
        <v>109</v>
      </c>
      <c r="D234" s="89" t="s">
        <v>281</v>
      </c>
      <c r="E234" s="88"/>
      <c r="F234" s="90">
        <f>F235</f>
        <v>61110</v>
      </c>
      <c r="G234" s="90">
        <f t="shared" ref="G234:H235" si="98">G235</f>
        <v>0</v>
      </c>
      <c r="H234" s="90">
        <f t="shared" si="98"/>
        <v>61110</v>
      </c>
    </row>
    <row r="235" spans="1:8" s="91" customFormat="1" ht="26.4">
      <c r="A235" s="78" t="s">
        <v>175</v>
      </c>
      <c r="B235" s="88" t="s">
        <v>134</v>
      </c>
      <c r="C235" s="88" t="s">
        <v>109</v>
      </c>
      <c r="D235" s="89" t="s">
        <v>281</v>
      </c>
      <c r="E235" s="88" t="s">
        <v>149</v>
      </c>
      <c r="F235" s="90">
        <f>F236</f>
        <v>61110</v>
      </c>
      <c r="G235" s="90">
        <f t="shared" si="98"/>
        <v>0</v>
      </c>
      <c r="H235" s="90">
        <f t="shared" si="98"/>
        <v>61110</v>
      </c>
    </row>
    <row r="236" spans="1:8" s="91" customFormat="1" ht="26.4">
      <c r="A236" s="78" t="s">
        <v>150</v>
      </c>
      <c r="B236" s="88" t="s">
        <v>134</v>
      </c>
      <c r="C236" s="88" t="s">
        <v>109</v>
      </c>
      <c r="D236" s="89" t="s">
        <v>281</v>
      </c>
      <c r="E236" s="88" t="s">
        <v>151</v>
      </c>
      <c r="F236" s="92">
        <v>61110</v>
      </c>
      <c r="G236" s="92">
        <v>0</v>
      </c>
      <c r="H236" s="77">
        <f>F236-G236</f>
        <v>61110</v>
      </c>
    </row>
    <row r="237" spans="1:8" s="91" customFormat="1" ht="41.4">
      <c r="A237" s="73" t="s">
        <v>63</v>
      </c>
      <c r="B237" s="93" t="s">
        <v>134</v>
      </c>
      <c r="C237" s="93" t="s">
        <v>109</v>
      </c>
      <c r="D237" s="94" t="s">
        <v>282</v>
      </c>
      <c r="E237" s="88"/>
      <c r="F237" s="95">
        <f>F238</f>
        <v>1321800</v>
      </c>
      <c r="G237" s="95">
        <f t="shared" ref="G237:H237" si="99">G238</f>
        <v>237408</v>
      </c>
      <c r="H237" s="95">
        <f t="shared" si="99"/>
        <v>1084392</v>
      </c>
    </row>
    <row r="238" spans="1:8" s="91" customFormat="1" ht="26.4">
      <c r="A238" s="85" t="s">
        <v>64</v>
      </c>
      <c r="B238" s="83" t="s">
        <v>134</v>
      </c>
      <c r="C238" s="88" t="s">
        <v>109</v>
      </c>
      <c r="D238" s="89" t="s">
        <v>283</v>
      </c>
      <c r="E238" s="88"/>
      <c r="F238" s="90">
        <f>F239+F242</f>
        <v>1321800</v>
      </c>
      <c r="G238" s="90">
        <f t="shared" ref="G238:H238" si="100">G239+G242</f>
        <v>237408</v>
      </c>
      <c r="H238" s="90">
        <f t="shared" si="100"/>
        <v>1084392</v>
      </c>
    </row>
    <row r="239" spans="1:8" s="91" customFormat="1" ht="26.4">
      <c r="A239" s="75" t="s">
        <v>274</v>
      </c>
      <c r="B239" s="83" t="s">
        <v>134</v>
      </c>
      <c r="C239" s="88" t="s">
        <v>109</v>
      </c>
      <c r="D239" s="89" t="s">
        <v>284</v>
      </c>
      <c r="E239" s="88"/>
      <c r="F239" s="90">
        <f>F240</f>
        <v>1171800</v>
      </c>
      <c r="G239" s="90">
        <f t="shared" ref="G239:H240" si="101">G240</f>
        <v>237408</v>
      </c>
      <c r="H239" s="90">
        <f t="shared" si="101"/>
        <v>934392</v>
      </c>
    </row>
    <row r="240" spans="1:8" s="91" customFormat="1" ht="66">
      <c r="A240" s="78" t="s">
        <v>38</v>
      </c>
      <c r="B240" s="83" t="s">
        <v>134</v>
      </c>
      <c r="C240" s="88" t="s">
        <v>109</v>
      </c>
      <c r="D240" s="89" t="s">
        <v>284</v>
      </c>
      <c r="E240" s="83" t="s">
        <v>139</v>
      </c>
      <c r="F240" s="87">
        <f>F241</f>
        <v>1171800</v>
      </c>
      <c r="G240" s="87">
        <f t="shared" si="101"/>
        <v>237408</v>
      </c>
      <c r="H240" s="87">
        <f t="shared" si="101"/>
        <v>934392</v>
      </c>
    </row>
    <row r="241" spans="1:8" s="91" customFormat="1" ht="18" customHeight="1">
      <c r="A241" s="78" t="s">
        <v>276</v>
      </c>
      <c r="B241" s="83" t="s">
        <v>134</v>
      </c>
      <c r="C241" s="88" t="s">
        <v>109</v>
      </c>
      <c r="D241" s="89" t="s">
        <v>284</v>
      </c>
      <c r="E241" s="88" t="s">
        <v>277</v>
      </c>
      <c r="F241" s="92">
        <v>1171800</v>
      </c>
      <c r="G241" s="92">
        <v>237408</v>
      </c>
      <c r="H241" s="77">
        <f>F241-G241</f>
        <v>934392</v>
      </c>
    </row>
    <row r="242" spans="1:8" s="91" customFormat="1" ht="26.4">
      <c r="A242" s="75" t="s">
        <v>278</v>
      </c>
      <c r="B242" s="83" t="s">
        <v>134</v>
      </c>
      <c r="C242" s="88" t="s">
        <v>109</v>
      </c>
      <c r="D242" s="89" t="s">
        <v>285</v>
      </c>
      <c r="E242" s="88"/>
      <c r="F242" s="87">
        <f>F243</f>
        <v>150000</v>
      </c>
      <c r="G242" s="87">
        <f t="shared" ref="G242:H243" si="102">G243</f>
        <v>0</v>
      </c>
      <c r="H242" s="87">
        <f t="shared" si="102"/>
        <v>150000</v>
      </c>
    </row>
    <row r="243" spans="1:8" s="91" customFormat="1" ht="26.4">
      <c r="A243" s="78" t="s">
        <v>175</v>
      </c>
      <c r="B243" s="83" t="s">
        <v>134</v>
      </c>
      <c r="C243" s="88" t="s">
        <v>109</v>
      </c>
      <c r="D243" s="89" t="s">
        <v>285</v>
      </c>
      <c r="E243" s="88" t="s">
        <v>149</v>
      </c>
      <c r="F243" s="87">
        <f>F244</f>
        <v>150000</v>
      </c>
      <c r="G243" s="87">
        <f t="shared" si="102"/>
        <v>0</v>
      </c>
      <c r="H243" s="87">
        <f t="shared" si="102"/>
        <v>150000</v>
      </c>
    </row>
    <row r="244" spans="1:8" s="91" customFormat="1" ht="26.4">
      <c r="A244" s="78" t="s">
        <v>150</v>
      </c>
      <c r="B244" s="83" t="s">
        <v>134</v>
      </c>
      <c r="C244" s="88" t="s">
        <v>109</v>
      </c>
      <c r="D244" s="89" t="s">
        <v>285</v>
      </c>
      <c r="E244" s="88" t="s">
        <v>151</v>
      </c>
      <c r="F244" s="92">
        <v>150000</v>
      </c>
      <c r="G244" s="92">
        <v>0</v>
      </c>
      <c r="H244" s="77">
        <f>F244-G244</f>
        <v>150000</v>
      </c>
    </row>
    <row r="245" spans="1:8" s="99" customFormat="1">
      <c r="A245" s="119" t="s">
        <v>286</v>
      </c>
      <c r="B245" s="120" t="s">
        <v>134</v>
      </c>
      <c r="C245" s="120" t="s">
        <v>111</v>
      </c>
      <c r="D245" s="123"/>
      <c r="E245" s="124"/>
      <c r="F245" s="118">
        <f>F246+F252</f>
        <v>656790</v>
      </c>
      <c r="G245" s="118">
        <f>G246+G252</f>
        <v>115699</v>
      </c>
      <c r="H245" s="118">
        <f>H246+H252</f>
        <v>541091</v>
      </c>
    </row>
    <row r="246" spans="1:8" s="91" customFormat="1" ht="13.8">
      <c r="A246" s="103" t="s">
        <v>114</v>
      </c>
      <c r="B246" s="81" t="s">
        <v>134</v>
      </c>
      <c r="C246" s="93" t="s">
        <v>113</v>
      </c>
      <c r="D246" s="104"/>
      <c r="E246" s="100"/>
      <c r="F246" s="95">
        <f>F247</f>
        <v>90000</v>
      </c>
      <c r="G246" s="95">
        <f>G247</f>
        <v>0</v>
      </c>
      <c r="H246" s="95">
        <f>H247</f>
        <v>90000</v>
      </c>
    </row>
    <row r="247" spans="1:8" s="91" customFormat="1" ht="55.2">
      <c r="A247" s="73" t="s">
        <v>287</v>
      </c>
      <c r="B247" s="81" t="s">
        <v>134</v>
      </c>
      <c r="C247" s="93" t="s">
        <v>113</v>
      </c>
      <c r="D247" s="94" t="s">
        <v>288</v>
      </c>
      <c r="E247" s="100"/>
      <c r="F247" s="95">
        <f>F248</f>
        <v>90000</v>
      </c>
      <c r="G247" s="95">
        <f>G248</f>
        <v>0</v>
      </c>
      <c r="H247" s="95">
        <f>H249</f>
        <v>90000</v>
      </c>
    </row>
    <row r="248" spans="1:8" s="91" customFormat="1" ht="39.6">
      <c r="A248" s="85" t="s">
        <v>289</v>
      </c>
      <c r="B248" s="83" t="s">
        <v>134</v>
      </c>
      <c r="C248" s="88" t="s">
        <v>113</v>
      </c>
      <c r="D248" s="89" t="s">
        <v>290</v>
      </c>
      <c r="E248" s="100"/>
      <c r="F248" s="90">
        <f>F249</f>
        <v>90000</v>
      </c>
      <c r="G248" s="90">
        <f>G249</f>
        <v>0</v>
      </c>
      <c r="H248" s="90">
        <f>F248-G248</f>
        <v>90000</v>
      </c>
    </row>
    <row r="249" spans="1:8" s="91" customFormat="1" ht="132">
      <c r="A249" s="105" t="s">
        <v>297</v>
      </c>
      <c r="B249" s="83" t="s">
        <v>134</v>
      </c>
      <c r="C249" s="88" t="s">
        <v>113</v>
      </c>
      <c r="D249" s="89" t="s">
        <v>298</v>
      </c>
      <c r="E249" s="106"/>
      <c r="F249" s="107">
        <f>F250</f>
        <v>90000</v>
      </c>
      <c r="G249" s="107">
        <f t="shared" ref="G249:H250" si="103">G250</f>
        <v>0</v>
      </c>
      <c r="H249" s="107">
        <f t="shared" si="103"/>
        <v>90000</v>
      </c>
    </row>
    <row r="250" spans="1:8" s="108" customFormat="1">
      <c r="A250" s="78" t="s">
        <v>299</v>
      </c>
      <c r="B250" s="83" t="s">
        <v>134</v>
      </c>
      <c r="C250" s="88" t="s">
        <v>113</v>
      </c>
      <c r="D250" s="89" t="s">
        <v>298</v>
      </c>
      <c r="E250" s="106" t="s">
        <v>300</v>
      </c>
      <c r="F250" s="107">
        <f>F251</f>
        <v>90000</v>
      </c>
      <c r="G250" s="107">
        <f t="shared" si="103"/>
        <v>0</v>
      </c>
      <c r="H250" s="107">
        <f t="shared" si="103"/>
        <v>90000</v>
      </c>
    </row>
    <row r="251" spans="1:8" s="91" customFormat="1">
      <c r="A251" s="78" t="s">
        <v>301</v>
      </c>
      <c r="B251" s="83" t="s">
        <v>134</v>
      </c>
      <c r="C251" s="88" t="s">
        <v>113</v>
      </c>
      <c r="D251" s="89" t="s">
        <v>298</v>
      </c>
      <c r="E251" s="88" t="s">
        <v>302</v>
      </c>
      <c r="F251" s="92">
        <v>90000</v>
      </c>
      <c r="G251" s="92">
        <v>0</v>
      </c>
      <c r="H251" s="77">
        <f>F251-G251</f>
        <v>90000</v>
      </c>
    </row>
    <row r="252" spans="1:8" s="91" customFormat="1" ht="13.8">
      <c r="A252" s="103" t="s">
        <v>346</v>
      </c>
      <c r="B252" s="81" t="s">
        <v>134</v>
      </c>
      <c r="C252" s="93" t="s">
        <v>344</v>
      </c>
      <c r="D252" s="104"/>
      <c r="E252" s="100"/>
      <c r="F252" s="95">
        <f>F253+F268+F263</f>
        <v>566790</v>
      </c>
      <c r="G252" s="95">
        <f>G253+G268+G263</f>
        <v>115699</v>
      </c>
      <c r="H252" s="95">
        <f>F252-G252</f>
        <v>451091</v>
      </c>
    </row>
    <row r="253" spans="1:8" s="91" customFormat="1" ht="55.2">
      <c r="A253" s="73" t="s">
        <v>287</v>
      </c>
      <c r="B253" s="81" t="s">
        <v>134</v>
      </c>
      <c r="C253" s="93" t="s">
        <v>344</v>
      </c>
      <c r="D253" s="94" t="s">
        <v>288</v>
      </c>
      <c r="E253" s="100"/>
      <c r="F253" s="95">
        <f>F254</f>
        <v>381790</v>
      </c>
      <c r="G253" s="95">
        <f t="shared" ref="G253" si="104">G254</f>
        <v>115699</v>
      </c>
      <c r="H253" s="95">
        <f>F253-G253</f>
        <v>266091</v>
      </c>
    </row>
    <row r="254" spans="1:8" s="91" customFormat="1" ht="39.6">
      <c r="A254" s="85" t="s">
        <v>289</v>
      </c>
      <c r="B254" s="83" t="s">
        <v>134</v>
      </c>
      <c r="C254" s="88" t="s">
        <v>344</v>
      </c>
      <c r="D254" s="89" t="s">
        <v>290</v>
      </c>
      <c r="E254" s="100"/>
      <c r="F254" s="90">
        <f>F255+F260</f>
        <v>381790</v>
      </c>
      <c r="G254" s="90">
        <f>G255+G260</f>
        <v>115699</v>
      </c>
      <c r="H254" s="90">
        <f>F254-G254</f>
        <v>266091</v>
      </c>
    </row>
    <row r="255" spans="1:8" s="91" customFormat="1" ht="39.6">
      <c r="A255" s="75" t="s">
        <v>291</v>
      </c>
      <c r="B255" s="83" t="s">
        <v>134</v>
      </c>
      <c r="C255" s="88" t="s">
        <v>344</v>
      </c>
      <c r="D255" s="89" t="s">
        <v>292</v>
      </c>
      <c r="E255" s="100"/>
      <c r="F255" s="90">
        <f>F256+F258</f>
        <v>226790</v>
      </c>
      <c r="G255" s="90">
        <f>G256+G258</f>
        <v>115699</v>
      </c>
      <c r="H255" s="90">
        <f>F255-G255</f>
        <v>111091</v>
      </c>
    </row>
    <row r="256" spans="1:8" s="91" customFormat="1" ht="26.4">
      <c r="A256" s="78" t="s">
        <v>175</v>
      </c>
      <c r="B256" s="76" t="s">
        <v>134</v>
      </c>
      <c r="C256" s="88" t="s">
        <v>344</v>
      </c>
      <c r="D256" s="70" t="s">
        <v>292</v>
      </c>
      <c r="E256" s="100" t="s">
        <v>149</v>
      </c>
      <c r="F256" s="90">
        <f>F257</f>
        <v>115790</v>
      </c>
      <c r="G256" s="90">
        <f t="shared" ref="G256" si="105">G257</f>
        <v>85199</v>
      </c>
      <c r="H256" s="90">
        <f t="shared" ref="H256:H262" si="106">F256-G256</f>
        <v>30591</v>
      </c>
    </row>
    <row r="257" spans="1:8" s="91" customFormat="1" ht="26.4">
      <c r="A257" s="78" t="s">
        <v>150</v>
      </c>
      <c r="B257" s="76" t="s">
        <v>134</v>
      </c>
      <c r="C257" s="88" t="s">
        <v>344</v>
      </c>
      <c r="D257" s="70" t="s">
        <v>292</v>
      </c>
      <c r="E257" s="100" t="s">
        <v>151</v>
      </c>
      <c r="F257" s="79">
        <v>115790</v>
      </c>
      <c r="G257" s="79">
        <v>85199</v>
      </c>
      <c r="H257" s="90">
        <f t="shared" si="106"/>
        <v>30591</v>
      </c>
    </row>
    <row r="258" spans="1:8" s="72" customFormat="1">
      <c r="A258" s="78" t="s">
        <v>182</v>
      </c>
      <c r="B258" s="76" t="s">
        <v>134</v>
      </c>
      <c r="C258" s="88" t="s">
        <v>344</v>
      </c>
      <c r="D258" s="70" t="s">
        <v>292</v>
      </c>
      <c r="E258" s="76" t="s">
        <v>183</v>
      </c>
      <c r="F258" s="77">
        <f>F259</f>
        <v>111000</v>
      </c>
      <c r="G258" s="77">
        <f t="shared" ref="G258" si="107">G259</f>
        <v>30500</v>
      </c>
      <c r="H258" s="90">
        <f t="shared" si="106"/>
        <v>80500</v>
      </c>
    </row>
    <row r="259" spans="1:8" s="72" customFormat="1">
      <c r="A259" s="78" t="s">
        <v>184</v>
      </c>
      <c r="B259" s="76" t="s">
        <v>134</v>
      </c>
      <c r="C259" s="88" t="s">
        <v>344</v>
      </c>
      <c r="D259" s="70" t="s">
        <v>292</v>
      </c>
      <c r="E259" s="76" t="s">
        <v>185</v>
      </c>
      <c r="F259" s="79">
        <v>111000</v>
      </c>
      <c r="G259" s="79">
        <v>30500</v>
      </c>
      <c r="H259" s="90">
        <f t="shared" si="106"/>
        <v>80500</v>
      </c>
    </row>
    <row r="260" spans="1:8" s="72" customFormat="1" ht="39.6">
      <c r="A260" s="75" t="s">
        <v>295</v>
      </c>
      <c r="B260" s="88" t="s">
        <v>134</v>
      </c>
      <c r="C260" s="88" t="s">
        <v>344</v>
      </c>
      <c r="D260" s="89" t="s">
        <v>296</v>
      </c>
      <c r="E260" s="88"/>
      <c r="F260" s="90">
        <f>F261</f>
        <v>155000</v>
      </c>
      <c r="G260" s="90">
        <f t="shared" ref="G260:G261" si="108">G261</f>
        <v>0</v>
      </c>
      <c r="H260" s="90">
        <f t="shared" si="106"/>
        <v>155000</v>
      </c>
    </row>
    <row r="261" spans="1:8" s="72" customFormat="1" ht="26.4">
      <c r="A261" s="78" t="s">
        <v>175</v>
      </c>
      <c r="B261" s="88" t="s">
        <v>134</v>
      </c>
      <c r="C261" s="88" t="s">
        <v>344</v>
      </c>
      <c r="D261" s="89" t="s">
        <v>296</v>
      </c>
      <c r="E261" s="88" t="s">
        <v>149</v>
      </c>
      <c r="F261" s="90">
        <f>F262</f>
        <v>155000</v>
      </c>
      <c r="G261" s="90">
        <f t="shared" si="108"/>
        <v>0</v>
      </c>
      <c r="H261" s="90">
        <f t="shared" si="106"/>
        <v>155000</v>
      </c>
    </row>
    <row r="262" spans="1:8" s="72" customFormat="1" ht="26.4">
      <c r="A262" s="78" t="s">
        <v>150</v>
      </c>
      <c r="B262" s="88" t="s">
        <v>134</v>
      </c>
      <c r="C262" s="88" t="s">
        <v>344</v>
      </c>
      <c r="D262" s="89" t="s">
        <v>296</v>
      </c>
      <c r="E262" s="88" t="s">
        <v>151</v>
      </c>
      <c r="F262" s="92">
        <v>155000</v>
      </c>
      <c r="G262" s="92">
        <v>0</v>
      </c>
      <c r="H262" s="90">
        <f t="shared" si="106"/>
        <v>155000</v>
      </c>
    </row>
    <row r="263" spans="1:8" s="91" customFormat="1" ht="13.8">
      <c r="A263" s="73" t="s">
        <v>65</v>
      </c>
      <c r="B263" s="81" t="s">
        <v>134</v>
      </c>
      <c r="C263" s="93" t="s">
        <v>344</v>
      </c>
      <c r="D263" s="94" t="s">
        <v>305</v>
      </c>
      <c r="E263" s="88"/>
      <c r="F263" s="95">
        <f>F264</f>
        <v>150000</v>
      </c>
      <c r="G263" s="95">
        <f t="shared" ref="G263:H266" si="109">G264</f>
        <v>0</v>
      </c>
      <c r="H263" s="95">
        <f t="shared" si="109"/>
        <v>150000</v>
      </c>
    </row>
    <row r="264" spans="1:8" s="91" customFormat="1" ht="46.5" customHeight="1">
      <c r="A264" s="85" t="s">
        <v>66</v>
      </c>
      <c r="B264" s="83" t="s">
        <v>134</v>
      </c>
      <c r="C264" s="88" t="s">
        <v>344</v>
      </c>
      <c r="D264" s="89" t="s">
        <v>306</v>
      </c>
      <c r="E264" s="88"/>
      <c r="F264" s="90">
        <f>F265</f>
        <v>150000</v>
      </c>
      <c r="G264" s="90">
        <f t="shared" si="109"/>
        <v>0</v>
      </c>
      <c r="H264" s="90">
        <f t="shared" si="109"/>
        <v>150000</v>
      </c>
    </row>
    <row r="265" spans="1:8" s="91" customFormat="1" ht="39.6">
      <c r="A265" s="75" t="s">
        <v>307</v>
      </c>
      <c r="B265" s="83" t="s">
        <v>134</v>
      </c>
      <c r="C265" s="88" t="s">
        <v>344</v>
      </c>
      <c r="D265" s="89" t="s">
        <v>308</v>
      </c>
      <c r="E265" s="88"/>
      <c r="F265" s="90">
        <f>F266</f>
        <v>150000</v>
      </c>
      <c r="G265" s="90">
        <f t="shared" si="109"/>
        <v>0</v>
      </c>
      <c r="H265" s="90">
        <f t="shared" si="109"/>
        <v>150000</v>
      </c>
    </row>
    <row r="266" spans="1:8" s="91" customFormat="1" ht="26.4">
      <c r="A266" s="78" t="s">
        <v>175</v>
      </c>
      <c r="B266" s="83" t="s">
        <v>134</v>
      </c>
      <c r="C266" s="88" t="s">
        <v>344</v>
      </c>
      <c r="D266" s="89" t="s">
        <v>308</v>
      </c>
      <c r="E266" s="88" t="s">
        <v>149</v>
      </c>
      <c r="F266" s="90">
        <f>F267</f>
        <v>150000</v>
      </c>
      <c r="G266" s="90">
        <f t="shared" si="109"/>
        <v>0</v>
      </c>
      <c r="H266" s="90">
        <f t="shared" si="109"/>
        <v>150000</v>
      </c>
    </row>
    <row r="267" spans="1:8" s="91" customFormat="1" ht="26.4">
      <c r="A267" s="78" t="s">
        <v>150</v>
      </c>
      <c r="B267" s="83" t="s">
        <v>134</v>
      </c>
      <c r="C267" s="88" t="s">
        <v>344</v>
      </c>
      <c r="D267" s="89" t="s">
        <v>308</v>
      </c>
      <c r="E267" s="88" t="s">
        <v>151</v>
      </c>
      <c r="F267" s="92">
        <v>150000</v>
      </c>
      <c r="G267" s="92">
        <v>0</v>
      </c>
      <c r="H267" s="77">
        <f>F267-G267</f>
        <v>150000</v>
      </c>
    </row>
    <row r="268" spans="1:8" s="72" customFormat="1" ht="55.2">
      <c r="A268" s="73" t="s">
        <v>176</v>
      </c>
      <c r="B268" s="93" t="s">
        <v>134</v>
      </c>
      <c r="C268" s="93" t="s">
        <v>344</v>
      </c>
      <c r="D268" s="94" t="s">
        <v>177</v>
      </c>
      <c r="E268" s="88"/>
      <c r="F268" s="95">
        <f>F269</f>
        <v>35000</v>
      </c>
      <c r="G268" s="95">
        <f t="shared" ref="G268:H271" si="110">G269</f>
        <v>0</v>
      </c>
      <c r="H268" s="95">
        <f t="shared" si="110"/>
        <v>35000</v>
      </c>
    </row>
    <row r="269" spans="1:8" s="72" customFormat="1" ht="39.6">
      <c r="A269" s="85" t="s">
        <v>261</v>
      </c>
      <c r="B269" s="83" t="s">
        <v>134</v>
      </c>
      <c r="C269" s="88" t="s">
        <v>344</v>
      </c>
      <c r="D269" s="70" t="s">
        <v>187</v>
      </c>
      <c r="E269" s="76"/>
      <c r="F269" s="90">
        <f>F270</f>
        <v>35000</v>
      </c>
      <c r="G269" s="90">
        <f t="shared" si="110"/>
        <v>0</v>
      </c>
      <c r="H269" s="90">
        <f t="shared" si="110"/>
        <v>35000</v>
      </c>
    </row>
    <row r="270" spans="1:8" s="72" customFormat="1" ht="26.4">
      <c r="A270" s="75" t="s">
        <v>303</v>
      </c>
      <c r="B270" s="83" t="s">
        <v>134</v>
      </c>
      <c r="C270" s="88" t="s">
        <v>344</v>
      </c>
      <c r="D270" s="70" t="s">
        <v>304</v>
      </c>
      <c r="E270" s="76"/>
      <c r="F270" s="90">
        <f>F271</f>
        <v>35000</v>
      </c>
      <c r="G270" s="90">
        <f t="shared" si="110"/>
        <v>0</v>
      </c>
      <c r="H270" s="90">
        <f t="shared" si="110"/>
        <v>35000</v>
      </c>
    </row>
    <row r="271" spans="1:8" s="72" customFormat="1">
      <c r="A271" s="78" t="s">
        <v>182</v>
      </c>
      <c r="B271" s="83" t="s">
        <v>134</v>
      </c>
      <c r="C271" s="88" t="s">
        <v>344</v>
      </c>
      <c r="D271" s="70" t="s">
        <v>304</v>
      </c>
      <c r="E271" s="76" t="s">
        <v>183</v>
      </c>
      <c r="F271" s="90">
        <f>F272</f>
        <v>35000</v>
      </c>
      <c r="G271" s="90">
        <f t="shared" si="110"/>
        <v>0</v>
      </c>
      <c r="H271" s="90">
        <f t="shared" si="110"/>
        <v>35000</v>
      </c>
    </row>
    <row r="272" spans="1:8" s="72" customFormat="1">
      <c r="A272" s="78" t="s">
        <v>184</v>
      </c>
      <c r="B272" s="83" t="s">
        <v>134</v>
      </c>
      <c r="C272" s="88" t="s">
        <v>344</v>
      </c>
      <c r="D272" s="70" t="s">
        <v>304</v>
      </c>
      <c r="E272" s="76" t="s">
        <v>185</v>
      </c>
      <c r="F272" s="79">
        <v>35000</v>
      </c>
      <c r="G272" s="79">
        <v>0</v>
      </c>
      <c r="H272" s="77">
        <f>F272-G272</f>
        <v>35000</v>
      </c>
    </row>
    <row r="273" spans="1:8" s="99" customFormat="1">
      <c r="A273" s="119" t="s">
        <v>309</v>
      </c>
      <c r="B273" s="122" t="s">
        <v>134</v>
      </c>
      <c r="C273" s="120" t="s">
        <v>115</v>
      </c>
      <c r="D273" s="123"/>
      <c r="E273" s="124"/>
      <c r="F273" s="118">
        <f>F274</f>
        <v>10089814.479999999</v>
      </c>
      <c r="G273" s="118">
        <f t="shared" ref="G273:H275" si="111">G274</f>
        <v>2575472.9899999998</v>
      </c>
      <c r="H273" s="118">
        <f t="shared" si="111"/>
        <v>7514341.4899999993</v>
      </c>
    </row>
    <row r="274" spans="1:8" s="91" customFormat="1">
      <c r="A274" s="96" t="s">
        <v>310</v>
      </c>
      <c r="B274" s="81" t="s">
        <v>134</v>
      </c>
      <c r="C274" s="93" t="s">
        <v>117</v>
      </c>
      <c r="D274" s="104"/>
      <c r="E274" s="100"/>
      <c r="F274" s="95">
        <f>F275</f>
        <v>10089814.479999999</v>
      </c>
      <c r="G274" s="95">
        <f t="shared" si="111"/>
        <v>2575472.9899999998</v>
      </c>
      <c r="H274" s="95">
        <f t="shared" si="111"/>
        <v>7514341.4899999993</v>
      </c>
    </row>
    <row r="275" spans="1:8" s="91" customFormat="1" ht="41.4">
      <c r="A275" s="73" t="s">
        <v>311</v>
      </c>
      <c r="B275" s="81" t="s">
        <v>134</v>
      </c>
      <c r="C275" s="93" t="s">
        <v>117</v>
      </c>
      <c r="D275" s="94" t="s">
        <v>312</v>
      </c>
      <c r="E275" s="88"/>
      <c r="F275" s="95">
        <f>F276</f>
        <v>10089814.479999999</v>
      </c>
      <c r="G275" s="95">
        <f t="shared" si="111"/>
        <v>2575472.9899999998</v>
      </c>
      <c r="H275" s="95">
        <f t="shared" si="111"/>
        <v>7514341.4899999993</v>
      </c>
    </row>
    <row r="276" spans="1:8" s="91" customFormat="1" ht="39.6">
      <c r="A276" s="85" t="s">
        <v>313</v>
      </c>
      <c r="B276" s="83" t="s">
        <v>134</v>
      </c>
      <c r="C276" s="88" t="s">
        <v>117</v>
      </c>
      <c r="D276" s="89" t="s">
        <v>314</v>
      </c>
      <c r="E276" s="88"/>
      <c r="F276" s="90">
        <f>F277+F284+F289</f>
        <v>10089814.479999999</v>
      </c>
      <c r="G276" s="90">
        <f t="shared" ref="G276:H276" si="112">G277+G284+G289</f>
        <v>2575472.9899999998</v>
      </c>
      <c r="H276" s="90">
        <f t="shared" si="112"/>
        <v>7514341.4899999993</v>
      </c>
    </row>
    <row r="277" spans="1:8" s="91" customFormat="1" ht="15.75" customHeight="1">
      <c r="A277" s="75" t="s">
        <v>274</v>
      </c>
      <c r="B277" s="83" t="s">
        <v>134</v>
      </c>
      <c r="C277" s="88" t="s">
        <v>117</v>
      </c>
      <c r="D277" s="89" t="s">
        <v>315</v>
      </c>
      <c r="E277" s="88"/>
      <c r="F277" s="90">
        <f>F278+F280+F282</f>
        <v>7858197.04</v>
      </c>
      <c r="G277" s="90">
        <f t="shared" ref="G277:H277" si="113">G278+G280+G282</f>
        <v>2033709.75</v>
      </c>
      <c r="H277" s="90">
        <f t="shared" si="113"/>
        <v>5824487.2899999991</v>
      </c>
    </row>
    <row r="278" spans="1:8" s="91" customFormat="1" ht="66">
      <c r="A278" s="78" t="s">
        <v>38</v>
      </c>
      <c r="B278" s="83" t="s">
        <v>134</v>
      </c>
      <c r="C278" s="88" t="s">
        <v>117</v>
      </c>
      <c r="D278" s="89" t="s">
        <v>315</v>
      </c>
      <c r="E278" s="83" t="s">
        <v>139</v>
      </c>
      <c r="F278" s="87">
        <f>F279</f>
        <v>7054221</v>
      </c>
      <c r="G278" s="87">
        <f t="shared" ref="G278:H278" si="114">G279</f>
        <v>1695048.15</v>
      </c>
      <c r="H278" s="87">
        <f t="shared" si="114"/>
        <v>5359172.8499999996</v>
      </c>
    </row>
    <row r="279" spans="1:8" s="91" customFormat="1" ht="18" customHeight="1">
      <c r="A279" s="78" t="s">
        <v>276</v>
      </c>
      <c r="B279" s="83" t="s">
        <v>134</v>
      </c>
      <c r="C279" s="88" t="s">
        <v>117</v>
      </c>
      <c r="D279" s="89" t="s">
        <v>315</v>
      </c>
      <c r="E279" s="88" t="s">
        <v>277</v>
      </c>
      <c r="F279" s="92">
        <v>7054221</v>
      </c>
      <c r="G279" s="92">
        <v>1695048.15</v>
      </c>
      <c r="H279" s="77">
        <f>F279-G279</f>
        <v>5359172.8499999996</v>
      </c>
    </row>
    <row r="280" spans="1:8" s="91" customFormat="1" ht="26.4">
      <c r="A280" s="78" t="s">
        <v>175</v>
      </c>
      <c r="B280" s="83" t="s">
        <v>134</v>
      </c>
      <c r="C280" s="88" t="s">
        <v>117</v>
      </c>
      <c r="D280" s="89" t="s">
        <v>315</v>
      </c>
      <c r="E280" s="83" t="s">
        <v>149</v>
      </c>
      <c r="F280" s="87">
        <f>F281</f>
        <v>797276.04</v>
      </c>
      <c r="G280" s="87">
        <f t="shared" ref="G280:H280" si="115">G281</f>
        <v>338553.49</v>
      </c>
      <c r="H280" s="87">
        <f t="shared" si="115"/>
        <v>458722.55000000005</v>
      </c>
    </row>
    <row r="281" spans="1:8" s="91" customFormat="1" ht="26.4">
      <c r="A281" s="78" t="s">
        <v>150</v>
      </c>
      <c r="B281" s="83" t="s">
        <v>134</v>
      </c>
      <c r="C281" s="88" t="s">
        <v>117</v>
      </c>
      <c r="D281" s="89" t="s">
        <v>315</v>
      </c>
      <c r="E281" s="88" t="s">
        <v>151</v>
      </c>
      <c r="F281" s="92">
        <v>797276.04</v>
      </c>
      <c r="G281" s="92">
        <v>338553.49</v>
      </c>
      <c r="H281" s="77">
        <f>F281-G281</f>
        <v>458722.55000000005</v>
      </c>
    </row>
    <row r="282" spans="1:8" s="91" customFormat="1">
      <c r="A282" s="78" t="s">
        <v>152</v>
      </c>
      <c r="B282" s="83" t="s">
        <v>134</v>
      </c>
      <c r="C282" s="88" t="s">
        <v>117</v>
      </c>
      <c r="D282" s="89" t="s">
        <v>315</v>
      </c>
      <c r="E282" s="83" t="s">
        <v>153</v>
      </c>
      <c r="F282" s="87">
        <f>F283</f>
        <v>6700</v>
      </c>
      <c r="G282" s="87">
        <f t="shared" ref="G282:H282" si="116">G283</f>
        <v>108.11</v>
      </c>
      <c r="H282" s="87">
        <f t="shared" si="116"/>
        <v>6591.89</v>
      </c>
    </row>
    <row r="283" spans="1:8" s="91" customFormat="1">
      <c r="A283" s="78" t="s">
        <v>154</v>
      </c>
      <c r="B283" s="83" t="s">
        <v>134</v>
      </c>
      <c r="C283" s="88" t="s">
        <v>117</v>
      </c>
      <c r="D283" s="89" t="s">
        <v>315</v>
      </c>
      <c r="E283" s="88" t="s">
        <v>155</v>
      </c>
      <c r="F283" s="92">
        <v>6700</v>
      </c>
      <c r="G283" s="92">
        <v>108.11</v>
      </c>
      <c r="H283" s="77">
        <f>F283-G283</f>
        <v>6591.89</v>
      </c>
    </row>
    <row r="284" spans="1:8" s="91" customFormat="1" ht="39.6">
      <c r="A284" s="75" t="s">
        <v>316</v>
      </c>
      <c r="B284" s="83" t="s">
        <v>134</v>
      </c>
      <c r="C284" s="88" t="s">
        <v>117</v>
      </c>
      <c r="D284" s="89" t="s">
        <v>317</v>
      </c>
      <c r="E284" s="88"/>
      <c r="F284" s="90">
        <f>F287+F285</f>
        <v>1437453</v>
      </c>
      <c r="G284" s="90">
        <f t="shared" ref="G284:H284" si="117">G287+G285</f>
        <v>312802.3</v>
      </c>
      <c r="H284" s="90">
        <f t="shared" si="117"/>
        <v>1124650.7</v>
      </c>
    </row>
    <row r="285" spans="1:8" s="91" customFormat="1" ht="66">
      <c r="A285" s="78" t="s">
        <v>38</v>
      </c>
      <c r="B285" s="83" t="s">
        <v>134</v>
      </c>
      <c r="C285" s="88" t="s">
        <v>117</v>
      </c>
      <c r="D285" s="89" t="s">
        <v>317</v>
      </c>
      <c r="E285" s="88" t="s">
        <v>139</v>
      </c>
      <c r="F285" s="90">
        <f>F286</f>
        <v>324850</v>
      </c>
      <c r="G285" s="90">
        <f t="shared" ref="G285:H285" si="118">G286</f>
        <v>0</v>
      </c>
      <c r="H285" s="90">
        <f t="shared" si="118"/>
        <v>324850</v>
      </c>
    </row>
    <row r="286" spans="1:8" s="91" customFormat="1">
      <c r="A286" s="78" t="s">
        <v>276</v>
      </c>
      <c r="B286" s="83" t="s">
        <v>134</v>
      </c>
      <c r="C286" s="88" t="s">
        <v>117</v>
      </c>
      <c r="D286" s="89" t="s">
        <v>317</v>
      </c>
      <c r="E286" s="88" t="s">
        <v>277</v>
      </c>
      <c r="F286" s="92">
        <v>324850</v>
      </c>
      <c r="G286" s="92">
        <v>0</v>
      </c>
      <c r="H286" s="77">
        <f>F286-G286</f>
        <v>324850</v>
      </c>
    </row>
    <row r="287" spans="1:8" s="91" customFormat="1" ht="26.4">
      <c r="A287" s="78" t="s">
        <v>175</v>
      </c>
      <c r="B287" s="83" t="s">
        <v>134</v>
      </c>
      <c r="C287" s="88" t="s">
        <v>117</v>
      </c>
      <c r="D287" s="89" t="s">
        <v>317</v>
      </c>
      <c r="E287" s="88" t="s">
        <v>149</v>
      </c>
      <c r="F287" s="90">
        <f>F288</f>
        <v>1112603</v>
      </c>
      <c r="G287" s="90">
        <f t="shared" ref="G287:H287" si="119">G288</f>
        <v>312802.3</v>
      </c>
      <c r="H287" s="90">
        <f t="shared" si="119"/>
        <v>799800.7</v>
      </c>
    </row>
    <row r="288" spans="1:8" s="91" customFormat="1" ht="26.4">
      <c r="A288" s="78" t="s">
        <v>150</v>
      </c>
      <c r="B288" s="83" t="s">
        <v>134</v>
      </c>
      <c r="C288" s="88" t="s">
        <v>117</v>
      </c>
      <c r="D288" s="89" t="s">
        <v>317</v>
      </c>
      <c r="E288" s="88" t="s">
        <v>151</v>
      </c>
      <c r="F288" s="92">
        <v>1112603</v>
      </c>
      <c r="G288" s="92">
        <v>312802.3</v>
      </c>
      <c r="H288" s="77">
        <f>F288-G288</f>
        <v>799800.7</v>
      </c>
    </row>
    <row r="289" spans="1:8" s="91" customFormat="1" ht="39.6">
      <c r="A289" s="75" t="s">
        <v>318</v>
      </c>
      <c r="B289" s="83" t="s">
        <v>134</v>
      </c>
      <c r="C289" s="88" t="s">
        <v>117</v>
      </c>
      <c r="D289" s="89" t="s">
        <v>319</v>
      </c>
      <c r="E289" s="88"/>
      <c r="F289" s="90">
        <f>F290</f>
        <v>794164.44</v>
      </c>
      <c r="G289" s="90">
        <f t="shared" ref="G289:H290" si="120">G290</f>
        <v>228960.94</v>
      </c>
      <c r="H289" s="90">
        <f t="shared" si="120"/>
        <v>565203.5</v>
      </c>
    </row>
    <row r="290" spans="1:8" s="91" customFormat="1" ht="26.4">
      <c r="A290" s="78" t="s">
        <v>175</v>
      </c>
      <c r="B290" s="83" t="s">
        <v>134</v>
      </c>
      <c r="C290" s="88" t="s">
        <v>117</v>
      </c>
      <c r="D290" s="89" t="s">
        <v>319</v>
      </c>
      <c r="E290" s="88" t="s">
        <v>149</v>
      </c>
      <c r="F290" s="90">
        <f>F291</f>
        <v>794164.44</v>
      </c>
      <c r="G290" s="90">
        <f t="shared" si="120"/>
        <v>228960.94</v>
      </c>
      <c r="H290" s="90">
        <f t="shared" si="120"/>
        <v>565203.5</v>
      </c>
    </row>
    <row r="291" spans="1:8" s="91" customFormat="1" ht="26.4">
      <c r="A291" s="78" t="s">
        <v>150</v>
      </c>
      <c r="B291" s="83" t="s">
        <v>134</v>
      </c>
      <c r="C291" s="88" t="s">
        <v>117</v>
      </c>
      <c r="D291" s="89" t="s">
        <v>319</v>
      </c>
      <c r="E291" s="88" t="s">
        <v>151</v>
      </c>
      <c r="F291" s="92">
        <v>794164.44</v>
      </c>
      <c r="G291" s="92">
        <v>228960.94</v>
      </c>
      <c r="H291" s="77">
        <f>F291-G291</f>
        <v>565203.5</v>
      </c>
    </row>
    <row r="292" spans="1:8" s="99" customFormat="1">
      <c r="A292" s="119" t="s">
        <v>320</v>
      </c>
      <c r="B292" s="120" t="s">
        <v>134</v>
      </c>
      <c r="C292" s="120" t="s">
        <v>119</v>
      </c>
      <c r="D292" s="121"/>
      <c r="E292" s="120"/>
      <c r="F292" s="118">
        <f>F293</f>
        <v>2828560</v>
      </c>
      <c r="G292" s="118">
        <f t="shared" ref="G292:H295" si="121">G293</f>
        <v>644479.12</v>
      </c>
      <c r="H292" s="118">
        <f t="shared" si="121"/>
        <v>2184080.88</v>
      </c>
    </row>
    <row r="293" spans="1:8" s="91" customFormat="1">
      <c r="A293" s="96" t="s">
        <v>321</v>
      </c>
      <c r="B293" s="81" t="s">
        <v>134</v>
      </c>
      <c r="C293" s="93" t="s">
        <v>121</v>
      </c>
      <c r="D293" s="94"/>
      <c r="E293" s="88"/>
      <c r="F293" s="95">
        <f>F294</f>
        <v>2828560</v>
      </c>
      <c r="G293" s="95">
        <f t="shared" si="121"/>
        <v>644479.12</v>
      </c>
      <c r="H293" s="95">
        <f t="shared" si="121"/>
        <v>2184080.88</v>
      </c>
    </row>
    <row r="294" spans="1:8" s="91" customFormat="1" ht="42.6" customHeight="1">
      <c r="A294" s="73" t="s">
        <v>322</v>
      </c>
      <c r="B294" s="81" t="s">
        <v>134</v>
      </c>
      <c r="C294" s="93" t="s">
        <v>121</v>
      </c>
      <c r="D294" s="94" t="s">
        <v>323</v>
      </c>
      <c r="E294" s="88"/>
      <c r="F294" s="95">
        <f>F295</f>
        <v>2828560</v>
      </c>
      <c r="G294" s="95">
        <f t="shared" si="121"/>
        <v>644479.12</v>
      </c>
      <c r="H294" s="95">
        <f t="shared" si="121"/>
        <v>2184080.88</v>
      </c>
    </row>
    <row r="295" spans="1:8" s="91" customFormat="1" ht="26.4">
      <c r="A295" s="85" t="s">
        <v>67</v>
      </c>
      <c r="B295" s="83" t="s">
        <v>134</v>
      </c>
      <c r="C295" s="88" t="s">
        <v>121</v>
      </c>
      <c r="D295" s="89" t="s">
        <v>324</v>
      </c>
      <c r="E295" s="88"/>
      <c r="F295" s="90">
        <f>F296</f>
        <v>2828560</v>
      </c>
      <c r="G295" s="90">
        <f t="shared" si="121"/>
        <v>644479.12</v>
      </c>
      <c r="H295" s="90">
        <f t="shared" si="121"/>
        <v>2184080.88</v>
      </c>
    </row>
    <row r="296" spans="1:8" s="91" customFormat="1" ht="26.4">
      <c r="A296" s="75" t="s">
        <v>274</v>
      </c>
      <c r="B296" s="83" t="s">
        <v>134</v>
      </c>
      <c r="C296" s="88" t="s">
        <v>121</v>
      </c>
      <c r="D296" s="89" t="s">
        <v>325</v>
      </c>
      <c r="E296" s="88"/>
      <c r="F296" s="90">
        <f>F297+F299+F301</f>
        <v>2828560</v>
      </c>
      <c r="G296" s="90">
        <f t="shared" ref="G296:H296" si="122">G297+G299+G301</f>
        <v>644479.12</v>
      </c>
      <c r="H296" s="90">
        <f t="shared" si="122"/>
        <v>2184080.88</v>
      </c>
    </row>
    <row r="297" spans="1:8" s="72" customFormat="1" ht="66">
      <c r="A297" s="78" t="s">
        <v>38</v>
      </c>
      <c r="B297" s="76" t="s">
        <v>134</v>
      </c>
      <c r="C297" s="76" t="s">
        <v>121</v>
      </c>
      <c r="D297" s="70" t="s">
        <v>325</v>
      </c>
      <c r="E297" s="76" t="s">
        <v>139</v>
      </c>
      <c r="F297" s="77">
        <f>F298</f>
        <v>2264448</v>
      </c>
      <c r="G297" s="77">
        <f t="shared" ref="G297:H297" si="123">G298</f>
        <v>584716.41</v>
      </c>
      <c r="H297" s="77">
        <f t="shared" si="123"/>
        <v>1679731.5899999999</v>
      </c>
    </row>
    <row r="298" spans="1:8" s="72" customFormat="1">
      <c r="A298" s="78" t="s">
        <v>276</v>
      </c>
      <c r="B298" s="76" t="s">
        <v>134</v>
      </c>
      <c r="C298" s="76" t="s">
        <v>121</v>
      </c>
      <c r="D298" s="70" t="s">
        <v>325</v>
      </c>
      <c r="E298" s="76" t="s">
        <v>277</v>
      </c>
      <c r="F298" s="79">
        <v>2264448</v>
      </c>
      <c r="G298" s="79">
        <v>584716.41</v>
      </c>
      <c r="H298" s="77">
        <f>F298-G298</f>
        <v>1679731.5899999999</v>
      </c>
    </row>
    <row r="299" spans="1:8" s="72" customFormat="1" ht="26.4">
      <c r="A299" s="78" t="s">
        <v>175</v>
      </c>
      <c r="B299" s="76" t="s">
        <v>134</v>
      </c>
      <c r="C299" s="76" t="s">
        <v>121</v>
      </c>
      <c r="D299" s="70" t="s">
        <v>325</v>
      </c>
      <c r="E299" s="76" t="s">
        <v>149</v>
      </c>
      <c r="F299" s="77">
        <f>F300</f>
        <v>561112</v>
      </c>
      <c r="G299" s="77">
        <f t="shared" ref="G299:H299" si="124">G300</f>
        <v>59762.71</v>
      </c>
      <c r="H299" s="77">
        <f t="shared" si="124"/>
        <v>501349.29</v>
      </c>
    </row>
    <row r="300" spans="1:8" s="72" customFormat="1" ht="26.4">
      <c r="A300" s="78" t="s">
        <v>150</v>
      </c>
      <c r="B300" s="76" t="s">
        <v>134</v>
      </c>
      <c r="C300" s="76" t="s">
        <v>121</v>
      </c>
      <c r="D300" s="70" t="s">
        <v>325</v>
      </c>
      <c r="E300" s="76" t="s">
        <v>151</v>
      </c>
      <c r="F300" s="79">
        <v>561112</v>
      </c>
      <c r="G300" s="79">
        <v>59762.71</v>
      </c>
      <c r="H300" s="77">
        <f>F300-G300</f>
        <v>501349.29</v>
      </c>
    </row>
    <row r="301" spans="1:8" s="91" customFormat="1">
      <c r="A301" s="78" t="s">
        <v>152</v>
      </c>
      <c r="B301" s="83" t="s">
        <v>134</v>
      </c>
      <c r="C301" s="88" t="s">
        <v>121</v>
      </c>
      <c r="D301" s="89" t="s">
        <v>325</v>
      </c>
      <c r="E301" s="83" t="s">
        <v>153</v>
      </c>
      <c r="F301" s="87">
        <f>F302</f>
        <v>3000</v>
      </c>
      <c r="G301" s="87">
        <f t="shared" ref="G301:H301" si="125">G302</f>
        <v>0</v>
      </c>
      <c r="H301" s="87">
        <f t="shared" si="125"/>
        <v>3000</v>
      </c>
    </row>
    <row r="302" spans="1:8" s="91" customFormat="1">
      <c r="A302" s="78" t="s">
        <v>154</v>
      </c>
      <c r="B302" s="83" t="s">
        <v>134</v>
      </c>
      <c r="C302" s="88" t="s">
        <v>121</v>
      </c>
      <c r="D302" s="89" t="s">
        <v>325</v>
      </c>
      <c r="E302" s="88" t="s">
        <v>155</v>
      </c>
      <c r="F302" s="92">
        <v>3000</v>
      </c>
      <c r="G302" s="92">
        <v>0</v>
      </c>
      <c r="H302" s="77">
        <f>F302-G302</f>
        <v>3000</v>
      </c>
    </row>
    <row r="303" spans="1:8" s="91" customFormat="1" ht="26.4">
      <c r="A303" s="119" t="s">
        <v>326</v>
      </c>
      <c r="B303" s="120" t="s">
        <v>134</v>
      </c>
      <c r="C303" s="120" t="s">
        <v>123</v>
      </c>
      <c r="D303" s="125"/>
      <c r="E303" s="122"/>
      <c r="F303" s="118">
        <f t="shared" ref="F303:H308" si="126">F304</f>
        <v>1473841.9</v>
      </c>
      <c r="G303" s="118">
        <f t="shared" si="126"/>
        <v>429854.8</v>
      </c>
      <c r="H303" s="118">
        <f t="shared" si="126"/>
        <v>1043987.0999999999</v>
      </c>
    </row>
    <row r="304" spans="1:8" s="91" customFormat="1" ht="26.4">
      <c r="A304" s="96" t="s">
        <v>126</v>
      </c>
      <c r="B304" s="81" t="s">
        <v>134</v>
      </c>
      <c r="C304" s="93" t="s">
        <v>125</v>
      </c>
      <c r="D304" s="94"/>
      <c r="E304" s="88"/>
      <c r="F304" s="95">
        <f t="shared" si="126"/>
        <v>1473841.9</v>
      </c>
      <c r="G304" s="95">
        <f t="shared" si="126"/>
        <v>429854.8</v>
      </c>
      <c r="H304" s="95">
        <f t="shared" si="126"/>
        <v>1043987.0999999999</v>
      </c>
    </row>
    <row r="305" spans="1:8" s="91" customFormat="1" ht="41.4">
      <c r="A305" s="73" t="s">
        <v>54</v>
      </c>
      <c r="B305" s="81" t="s">
        <v>134</v>
      </c>
      <c r="C305" s="93" t="s">
        <v>125</v>
      </c>
      <c r="D305" s="94" t="s">
        <v>144</v>
      </c>
      <c r="E305" s="88"/>
      <c r="F305" s="95">
        <f t="shared" si="126"/>
        <v>1473841.9</v>
      </c>
      <c r="G305" s="95">
        <f t="shared" si="126"/>
        <v>429854.8</v>
      </c>
      <c r="H305" s="95">
        <f t="shared" si="126"/>
        <v>1043987.0999999999</v>
      </c>
    </row>
    <row r="306" spans="1:8" s="91" customFormat="1" ht="26.4">
      <c r="A306" s="85" t="s">
        <v>50</v>
      </c>
      <c r="B306" s="83" t="s">
        <v>134</v>
      </c>
      <c r="C306" s="88" t="s">
        <v>125</v>
      </c>
      <c r="D306" s="89" t="s">
        <v>145</v>
      </c>
      <c r="E306" s="88"/>
      <c r="F306" s="95">
        <f t="shared" si="126"/>
        <v>1473841.9</v>
      </c>
      <c r="G306" s="95">
        <f t="shared" si="126"/>
        <v>429854.8</v>
      </c>
      <c r="H306" s="95">
        <f t="shared" si="126"/>
        <v>1043987.0999999999</v>
      </c>
    </row>
    <row r="307" spans="1:8" s="91" customFormat="1" ht="26.4">
      <c r="A307" s="75" t="s">
        <v>327</v>
      </c>
      <c r="B307" s="83" t="s">
        <v>134</v>
      </c>
      <c r="C307" s="88" t="s">
        <v>125</v>
      </c>
      <c r="D307" s="89" t="s">
        <v>328</v>
      </c>
      <c r="E307" s="88"/>
      <c r="F307" s="90">
        <f t="shared" si="126"/>
        <v>1473841.9</v>
      </c>
      <c r="G307" s="90">
        <f t="shared" si="126"/>
        <v>429854.8</v>
      </c>
      <c r="H307" s="90">
        <f t="shared" si="126"/>
        <v>1043987.0999999999</v>
      </c>
    </row>
    <row r="308" spans="1:8" s="91" customFormat="1" ht="26.4">
      <c r="A308" s="78" t="s">
        <v>329</v>
      </c>
      <c r="B308" s="83" t="s">
        <v>134</v>
      </c>
      <c r="C308" s="88" t="s">
        <v>125</v>
      </c>
      <c r="D308" s="89" t="s">
        <v>328</v>
      </c>
      <c r="E308" s="88" t="s">
        <v>330</v>
      </c>
      <c r="F308" s="90">
        <f t="shared" si="126"/>
        <v>1473841.9</v>
      </c>
      <c r="G308" s="90">
        <f t="shared" si="126"/>
        <v>429854.8</v>
      </c>
      <c r="H308" s="90">
        <f t="shared" si="126"/>
        <v>1043987.0999999999</v>
      </c>
    </row>
    <row r="309" spans="1:8" s="91" customFormat="1">
      <c r="A309" s="78" t="s">
        <v>331</v>
      </c>
      <c r="B309" s="83" t="s">
        <v>134</v>
      </c>
      <c r="C309" s="88" t="s">
        <v>125</v>
      </c>
      <c r="D309" s="89" t="s">
        <v>328</v>
      </c>
      <c r="E309" s="88" t="s">
        <v>332</v>
      </c>
      <c r="F309" s="92">
        <v>1473841.9</v>
      </c>
      <c r="G309" s="92">
        <v>429854.8</v>
      </c>
      <c r="H309" s="77">
        <f>F309-G309</f>
        <v>1043987.0999999999</v>
      </c>
    </row>
    <row r="310" spans="1:8" s="91" customFormat="1" ht="44.4" customHeight="1">
      <c r="A310" s="119" t="s">
        <v>378</v>
      </c>
      <c r="B310" s="120" t="s">
        <v>134</v>
      </c>
      <c r="C310" s="120" t="s">
        <v>379</v>
      </c>
      <c r="D310" s="125"/>
      <c r="E310" s="122"/>
      <c r="F310" s="118">
        <f>F311</f>
        <v>3122050</v>
      </c>
      <c r="G310" s="118">
        <f>G311</f>
        <v>0</v>
      </c>
      <c r="H310" s="118">
        <f>F310-G310</f>
        <v>3122050</v>
      </c>
    </row>
    <row r="311" spans="1:8" s="91" customFormat="1" ht="26.4">
      <c r="A311" s="96" t="s">
        <v>381</v>
      </c>
      <c r="B311" s="81" t="s">
        <v>134</v>
      </c>
      <c r="C311" s="93" t="s">
        <v>380</v>
      </c>
      <c r="D311" s="94"/>
      <c r="E311" s="88"/>
      <c r="F311" s="95">
        <f t="shared" ref="F311:G314" si="127">F312</f>
        <v>3122050</v>
      </c>
      <c r="G311" s="95">
        <f t="shared" si="127"/>
        <v>0</v>
      </c>
      <c r="H311" s="71">
        <f>F311-G311</f>
        <v>3122050</v>
      </c>
    </row>
    <row r="312" spans="1:8" s="91" customFormat="1" ht="55.2">
      <c r="A312" s="73" t="s">
        <v>382</v>
      </c>
      <c r="B312" s="81" t="s">
        <v>134</v>
      </c>
      <c r="C312" s="93" t="s">
        <v>380</v>
      </c>
      <c r="D312" s="94" t="s">
        <v>144</v>
      </c>
      <c r="E312" s="88"/>
      <c r="F312" s="95">
        <f t="shared" si="127"/>
        <v>3122050</v>
      </c>
      <c r="G312" s="95">
        <f t="shared" si="127"/>
        <v>0</v>
      </c>
      <c r="H312" s="71">
        <f t="shared" ref="H312:H315" si="128">F312-G312</f>
        <v>3122050</v>
      </c>
    </row>
    <row r="313" spans="1:8" s="91" customFormat="1" ht="26.4">
      <c r="A313" s="85" t="s">
        <v>50</v>
      </c>
      <c r="B313" s="83" t="s">
        <v>134</v>
      </c>
      <c r="C313" s="88" t="s">
        <v>380</v>
      </c>
      <c r="D313" s="89" t="s">
        <v>145</v>
      </c>
      <c r="E313" s="88"/>
      <c r="F313" s="90">
        <f t="shared" si="127"/>
        <v>3122050</v>
      </c>
      <c r="G313" s="90">
        <f t="shared" si="127"/>
        <v>0</v>
      </c>
      <c r="H313" s="77">
        <f t="shared" si="128"/>
        <v>3122050</v>
      </c>
    </row>
    <row r="314" spans="1:8" s="91" customFormat="1" ht="39.6">
      <c r="A314" s="75" t="s">
        <v>383</v>
      </c>
      <c r="B314" s="83" t="s">
        <v>134</v>
      </c>
      <c r="C314" s="88" t="s">
        <v>380</v>
      </c>
      <c r="D314" s="89" t="s">
        <v>384</v>
      </c>
      <c r="E314" s="88"/>
      <c r="F314" s="90">
        <f t="shared" si="127"/>
        <v>3122050</v>
      </c>
      <c r="G314" s="90">
        <f t="shared" si="127"/>
        <v>0</v>
      </c>
      <c r="H314" s="77">
        <f t="shared" si="128"/>
        <v>3122050</v>
      </c>
    </row>
    <row r="315" spans="1:8" s="91" customFormat="1">
      <c r="A315" s="78" t="s">
        <v>299</v>
      </c>
      <c r="B315" s="83" t="s">
        <v>134</v>
      </c>
      <c r="C315" s="88" t="s">
        <v>380</v>
      </c>
      <c r="D315" s="89" t="s">
        <v>384</v>
      </c>
      <c r="E315" s="88" t="s">
        <v>300</v>
      </c>
      <c r="F315" s="90">
        <f t="shared" ref="F315:G315" si="129">F316</f>
        <v>3122050</v>
      </c>
      <c r="G315" s="90">
        <f t="shared" si="129"/>
        <v>0</v>
      </c>
      <c r="H315" s="77">
        <f t="shared" si="128"/>
        <v>3122050</v>
      </c>
    </row>
    <row r="316" spans="1:8" s="91" customFormat="1">
      <c r="A316" s="78" t="s">
        <v>301</v>
      </c>
      <c r="B316" s="83" t="s">
        <v>134</v>
      </c>
      <c r="C316" s="88" t="s">
        <v>380</v>
      </c>
      <c r="D316" s="89" t="s">
        <v>384</v>
      </c>
      <c r="E316" s="88" t="s">
        <v>302</v>
      </c>
      <c r="F316" s="92">
        <v>3122050</v>
      </c>
      <c r="G316" s="92">
        <v>0</v>
      </c>
      <c r="H316" s="77">
        <f>F316-G316</f>
        <v>3122050</v>
      </c>
    </row>
    <row r="317" spans="1:8" s="91" customFormat="1">
      <c r="B317" s="109"/>
      <c r="E317" s="109"/>
    </row>
    <row r="318" spans="1:8" s="91" customFormat="1">
      <c r="B318" s="109"/>
      <c r="E318" s="109"/>
    </row>
    <row r="319" spans="1:8" s="91" customFormat="1">
      <c r="B319" s="109"/>
      <c r="E319" s="109"/>
    </row>
    <row r="320" spans="1:8" s="91" customFormat="1">
      <c r="B320" s="109"/>
      <c r="E320" s="109"/>
    </row>
    <row r="321" spans="2:5" s="91" customFormat="1">
      <c r="B321" s="109"/>
      <c r="E321" s="109"/>
    </row>
    <row r="322" spans="2:5" s="91" customFormat="1">
      <c r="B322" s="109"/>
      <c r="E322" s="109"/>
    </row>
    <row r="323" spans="2:5" s="91" customFormat="1">
      <c r="B323" s="109"/>
      <c r="E323" s="109"/>
    </row>
    <row r="324" spans="2:5" s="91" customFormat="1">
      <c r="B324" s="109"/>
      <c r="E324" s="109"/>
    </row>
    <row r="325" spans="2:5">
      <c r="B325" s="110"/>
      <c r="C325" s="54"/>
      <c r="D325" s="54"/>
      <c r="E325" s="54"/>
    </row>
    <row r="326" spans="2:5">
      <c r="B326" s="110"/>
      <c r="C326" s="54"/>
      <c r="D326" s="54"/>
      <c r="E326" s="54"/>
    </row>
    <row r="327" spans="2:5">
      <c r="B327" s="110"/>
      <c r="C327" s="54"/>
      <c r="D327" s="54"/>
      <c r="E327" s="54"/>
    </row>
    <row r="328" spans="2:5">
      <c r="B328" s="110"/>
      <c r="C328" s="54"/>
      <c r="D328" s="54"/>
      <c r="E328" s="54"/>
    </row>
    <row r="329" spans="2:5">
      <c r="B329" s="110"/>
      <c r="C329" s="54"/>
      <c r="D329" s="54"/>
      <c r="E329" s="54"/>
    </row>
    <row r="330" spans="2:5">
      <c r="B330" s="110"/>
      <c r="C330" s="54"/>
      <c r="D330" s="54"/>
      <c r="E330" s="54"/>
    </row>
    <row r="331" spans="2:5">
      <c r="B331" s="110"/>
      <c r="C331" s="54"/>
      <c r="D331" s="54"/>
      <c r="E331" s="54"/>
    </row>
    <row r="332" spans="2:5">
      <c r="B332" s="110"/>
      <c r="C332" s="54"/>
      <c r="D332" s="54"/>
      <c r="E332" s="54"/>
    </row>
    <row r="333" spans="2:5">
      <c r="B333" s="110"/>
      <c r="C333" s="54"/>
      <c r="D333" s="54"/>
      <c r="E333" s="54"/>
    </row>
    <row r="334" spans="2:5">
      <c r="B334" s="110"/>
      <c r="C334" s="54"/>
      <c r="D334" s="54"/>
      <c r="E334" s="54"/>
    </row>
    <row r="335" spans="2:5">
      <c r="B335" s="110"/>
      <c r="C335" s="54"/>
      <c r="D335" s="54"/>
      <c r="E335" s="54"/>
    </row>
    <row r="336" spans="2:5">
      <c r="B336" s="110"/>
      <c r="C336" s="54"/>
      <c r="D336" s="54"/>
      <c r="E336" s="54"/>
    </row>
    <row r="337" spans="3:5">
      <c r="C337" s="54"/>
      <c r="D337" s="54"/>
      <c r="E337" s="54"/>
    </row>
    <row r="338" spans="3:5">
      <c r="C338" s="54"/>
      <c r="D338" s="54"/>
      <c r="E338" s="54"/>
    </row>
    <row r="339" spans="3:5">
      <c r="C339" s="54"/>
      <c r="D339" s="54"/>
      <c r="E339" s="54"/>
    </row>
    <row r="340" spans="3:5">
      <c r="C340" s="54"/>
      <c r="D340" s="54"/>
      <c r="E340" s="54"/>
    </row>
    <row r="341" spans="3:5">
      <c r="C341" s="54"/>
      <c r="D341" s="54"/>
      <c r="E341" s="54"/>
    </row>
    <row r="342" spans="3:5">
      <c r="C342" s="54"/>
      <c r="D342" s="54"/>
      <c r="E342" s="54"/>
    </row>
    <row r="343" spans="3:5">
      <c r="C343" s="54"/>
      <c r="D343" s="54"/>
      <c r="E343" s="54"/>
    </row>
    <row r="344" spans="3:5">
      <c r="C344" s="54"/>
      <c r="D344" s="54"/>
      <c r="E344" s="54"/>
    </row>
    <row r="345" spans="3:5">
      <c r="C345" s="54"/>
      <c r="D345" s="54"/>
      <c r="E345" s="54"/>
    </row>
    <row r="346" spans="3:5">
      <c r="C346" s="54"/>
      <c r="D346" s="54"/>
      <c r="E346" s="54"/>
    </row>
  </sheetData>
  <mergeCells count="3">
    <mergeCell ref="A2:H2"/>
    <mergeCell ref="A3:H3"/>
    <mergeCell ref="A4:H4"/>
  </mergeCells>
  <pageMargins left="0.78740157480314965" right="0.39370078740157483" top="0.39370078740157483" bottom="0.39370078740157483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workbookViewId="0">
      <selection activeCell="A5" sqref="A5"/>
    </sheetView>
  </sheetViews>
  <sheetFormatPr defaultColWidth="9.21875" defaultRowHeight="13.2"/>
  <cols>
    <col min="1" max="1" width="43.77734375" style="177" customWidth="1"/>
    <col min="2" max="2" width="6.77734375" style="177" customWidth="1"/>
    <col min="3" max="3" width="13.77734375" style="177" customWidth="1"/>
    <col min="4" max="4" width="12.44140625" style="177" customWidth="1"/>
    <col min="5" max="5" width="13.77734375" style="177" customWidth="1"/>
    <col min="6" max="16384" width="9.21875" style="177"/>
  </cols>
  <sheetData>
    <row r="2" spans="1:5" s="175" customFormat="1" ht="32.549999999999997" customHeight="1">
      <c r="A2" s="198" t="s">
        <v>349</v>
      </c>
      <c r="B2" s="198"/>
      <c r="C2" s="198"/>
      <c r="D2" s="198"/>
      <c r="E2" s="198"/>
    </row>
    <row r="3" spans="1:5" s="175" customFormat="1" ht="12" customHeight="1">
      <c r="A3" s="194" t="s">
        <v>353</v>
      </c>
      <c r="B3" s="194"/>
      <c r="C3" s="194"/>
      <c r="D3" s="194"/>
      <c r="E3" s="194"/>
    </row>
    <row r="4" spans="1:5" ht="14.1" customHeight="1">
      <c r="A4" s="176"/>
      <c r="B4" s="176"/>
      <c r="C4" s="176"/>
      <c r="D4" s="176"/>
      <c r="E4" s="129" t="s">
        <v>127</v>
      </c>
    </row>
    <row r="5" spans="1:5" ht="42.6" customHeight="1">
      <c r="A5" s="171" t="s">
        <v>70</v>
      </c>
      <c r="B5" s="172" t="s">
        <v>69</v>
      </c>
      <c r="C5" s="173" t="s">
        <v>2</v>
      </c>
      <c r="D5" s="173" t="s">
        <v>3</v>
      </c>
      <c r="E5" s="174" t="s">
        <v>4</v>
      </c>
    </row>
    <row r="6" spans="1:5" ht="12" customHeight="1">
      <c r="A6" s="59">
        <v>1</v>
      </c>
      <c r="B6" s="59">
        <v>2</v>
      </c>
      <c r="C6" s="60">
        <v>3</v>
      </c>
      <c r="D6" s="178" t="s">
        <v>5</v>
      </c>
      <c r="E6" s="178" t="s">
        <v>6</v>
      </c>
    </row>
    <row r="7" spans="1:5" ht="39.6">
      <c r="A7" s="64" t="s">
        <v>71</v>
      </c>
      <c r="B7" s="179"/>
      <c r="C7" s="179"/>
      <c r="D7" s="180"/>
      <c r="E7" s="181"/>
    </row>
    <row r="8" spans="1:5">
      <c r="A8" s="182" t="s">
        <v>21</v>
      </c>
      <c r="B8" s="91"/>
      <c r="C8" s="95">
        <f>C9+C14+C16+C19+C22+C28+C30+C33+C35+C37+C26+C39</f>
        <v>103986080.73</v>
      </c>
      <c r="D8" s="95">
        <f>D9+D14+D16+D19+D22+D28+D30+D33+D35+D37+D26+D39</f>
        <v>30194429.010000002</v>
      </c>
      <c r="E8" s="95">
        <f>C8-D8</f>
        <v>73791651.719999999</v>
      </c>
    </row>
    <row r="9" spans="1:5">
      <c r="A9" s="183" t="s">
        <v>73</v>
      </c>
      <c r="B9" s="93" t="s">
        <v>72</v>
      </c>
      <c r="C9" s="95">
        <f>C10+C11+C12+C13</f>
        <v>20937249</v>
      </c>
      <c r="D9" s="95">
        <f>D10+D11+D12+D13</f>
        <v>4663315.5900000008</v>
      </c>
      <c r="E9" s="95">
        <f>C9-D9</f>
        <v>16273933.41</v>
      </c>
    </row>
    <row r="10" spans="1:5" ht="52.8">
      <c r="A10" s="184" t="s">
        <v>75</v>
      </c>
      <c r="B10" s="88" t="s">
        <v>74</v>
      </c>
      <c r="C10" s="90">
        <f>'Расходы_ведомств структура'!F11</f>
        <v>2068920</v>
      </c>
      <c r="D10" s="90">
        <f>'Расходы_ведомств структура'!G11</f>
        <v>517230</v>
      </c>
      <c r="E10" s="90">
        <f>C10-D10</f>
        <v>1551690</v>
      </c>
    </row>
    <row r="11" spans="1:5" ht="52.8">
      <c r="A11" s="184" t="s">
        <v>77</v>
      </c>
      <c r="B11" s="88" t="s">
        <v>76</v>
      </c>
      <c r="C11" s="90">
        <f>'Расходы_ведомств структура'!F16</f>
        <v>11263968.960000001</v>
      </c>
      <c r="D11" s="90">
        <f>'Расходы_ведомств структура'!G16</f>
        <v>2215779.0200000005</v>
      </c>
      <c r="E11" s="90">
        <f t="shared" ref="E11:E40" si="0">C11-D11</f>
        <v>9048189.9400000013</v>
      </c>
    </row>
    <row r="12" spans="1:5">
      <c r="A12" s="184" t="s">
        <v>49</v>
      </c>
      <c r="B12" s="88" t="s">
        <v>78</v>
      </c>
      <c r="C12" s="90">
        <f>'Расходы_ведомств структура'!F30</f>
        <v>200000</v>
      </c>
      <c r="D12" s="90">
        <f>'Расходы_ведомств структура'!G30</f>
        <v>0</v>
      </c>
      <c r="E12" s="90">
        <f t="shared" si="0"/>
        <v>200000</v>
      </c>
    </row>
    <row r="13" spans="1:5">
      <c r="A13" s="184" t="s">
        <v>80</v>
      </c>
      <c r="B13" s="88" t="s">
        <v>79</v>
      </c>
      <c r="C13" s="90">
        <f>'Расходы_ведомств структура'!F36</f>
        <v>7404360.04</v>
      </c>
      <c r="D13" s="90">
        <f>'Расходы_ведомств структура'!G36</f>
        <v>1930306.57</v>
      </c>
      <c r="E13" s="90">
        <f t="shared" si="0"/>
        <v>5474053.4699999997</v>
      </c>
    </row>
    <row r="14" spans="1:5">
      <c r="A14" s="183" t="s">
        <v>82</v>
      </c>
      <c r="B14" s="93" t="s">
        <v>81</v>
      </c>
      <c r="C14" s="95">
        <f>C15</f>
        <v>647339</v>
      </c>
      <c r="D14" s="95">
        <f>D15</f>
        <v>101971.49</v>
      </c>
      <c r="E14" s="95">
        <f t="shared" si="0"/>
        <v>545367.51</v>
      </c>
    </row>
    <row r="15" spans="1:5">
      <c r="A15" s="184" t="s">
        <v>84</v>
      </c>
      <c r="B15" s="88" t="s">
        <v>83</v>
      </c>
      <c r="C15" s="90">
        <f>'Расходы_ведомств структура'!F89</f>
        <v>647339</v>
      </c>
      <c r="D15" s="90">
        <f>'Расходы_ведомств структура'!G89</f>
        <v>101971.49</v>
      </c>
      <c r="E15" s="90">
        <f t="shared" si="0"/>
        <v>545367.51</v>
      </c>
    </row>
    <row r="16" spans="1:5" ht="26.4">
      <c r="A16" s="183" t="s">
        <v>86</v>
      </c>
      <c r="B16" s="93" t="s">
        <v>85</v>
      </c>
      <c r="C16" s="95">
        <f>C17+C18</f>
        <v>1858022.7899999998</v>
      </c>
      <c r="D16" s="95">
        <f>D17+D18</f>
        <v>425038.12</v>
      </c>
      <c r="E16" s="95">
        <f t="shared" si="0"/>
        <v>1432984.67</v>
      </c>
    </row>
    <row r="17" spans="1:5" ht="39.6">
      <c r="A17" s="184" t="s">
        <v>88</v>
      </c>
      <c r="B17" s="88" t="s">
        <v>87</v>
      </c>
      <c r="C17" s="90">
        <f>'Расходы_ведомств структура'!F98</f>
        <v>1751263.7899999998</v>
      </c>
      <c r="D17" s="90">
        <f>'Расходы_ведомств структура'!G98</f>
        <v>425038.12</v>
      </c>
      <c r="E17" s="90">
        <f t="shared" si="0"/>
        <v>1326225.67</v>
      </c>
    </row>
    <row r="18" spans="1:5">
      <c r="A18" s="184" t="s">
        <v>354</v>
      </c>
      <c r="B18" s="88" t="s">
        <v>355</v>
      </c>
      <c r="C18" s="90">
        <f>'Расходы_ведомств структура'!F114</f>
        <v>106759</v>
      </c>
      <c r="D18" s="90">
        <f>'Расходы_ведомств структура'!G114</f>
        <v>0</v>
      </c>
      <c r="E18" s="90">
        <f t="shared" si="0"/>
        <v>106759</v>
      </c>
    </row>
    <row r="19" spans="1:5">
      <c r="A19" s="183" t="s">
        <v>90</v>
      </c>
      <c r="B19" s="93" t="s">
        <v>89</v>
      </c>
      <c r="C19" s="95">
        <f>C20+C21</f>
        <v>13168160.85</v>
      </c>
      <c r="D19" s="95">
        <f>D20+D21</f>
        <v>4134178.1299999994</v>
      </c>
      <c r="E19" s="95">
        <f t="shared" si="0"/>
        <v>9033982.7200000007</v>
      </c>
    </row>
    <row r="20" spans="1:5">
      <c r="A20" s="184" t="s">
        <v>92</v>
      </c>
      <c r="B20" s="88" t="s">
        <v>91</v>
      </c>
      <c r="C20" s="90">
        <f>'Расходы_ведомств структура'!F123</f>
        <v>12128429.42</v>
      </c>
      <c r="D20" s="90">
        <f>'Расходы_ведомств структура'!G123</f>
        <v>3961878.1299999994</v>
      </c>
      <c r="E20" s="90">
        <f t="shared" si="0"/>
        <v>8166551.290000001</v>
      </c>
    </row>
    <row r="21" spans="1:5" ht="26.4">
      <c r="A21" s="184" t="s">
        <v>94</v>
      </c>
      <c r="B21" s="88" t="s">
        <v>93</v>
      </c>
      <c r="C21" s="90">
        <f>'Расходы_ведомств структура'!F138</f>
        <v>1039731.43</v>
      </c>
      <c r="D21" s="90">
        <f>'Расходы_ведомств структура'!G138</f>
        <v>172300</v>
      </c>
      <c r="E21" s="90">
        <f t="shared" si="0"/>
        <v>867431.43</v>
      </c>
    </row>
    <row r="22" spans="1:5">
      <c r="A22" s="183" t="s">
        <v>96</v>
      </c>
      <c r="B22" s="93" t="s">
        <v>95</v>
      </c>
      <c r="C22" s="95">
        <f>SUM(C23:C25)</f>
        <v>36026642.710000001</v>
      </c>
      <c r="D22" s="95">
        <f>SUM(D23:D25)</f>
        <v>14321406.52</v>
      </c>
      <c r="E22" s="95">
        <f t="shared" si="0"/>
        <v>21705236.190000001</v>
      </c>
    </row>
    <row r="23" spans="1:5">
      <c r="A23" s="184" t="s">
        <v>98</v>
      </c>
      <c r="B23" s="88" t="s">
        <v>97</v>
      </c>
      <c r="C23" s="90">
        <f>'Расходы_ведомств структура'!F145</f>
        <v>1383619</v>
      </c>
      <c r="D23" s="90">
        <f>'Расходы_ведомств структура'!G145</f>
        <v>435694.28</v>
      </c>
      <c r="E23" s="90">
        <f t="shared" si="0"/>
        <v>947924.72</v>
      </c>
    </row>
    <row r="24" spans="1:5">
      <c r="A24" s="184" t="s">
        <v>100</v>
      </c>
      <c r="B24" s="88" t="s">
        <v>99</v>
      </c>
      <c r="C24" s="90">
        <f>'Расходы_ведомств структура'!F156</f>
        <v>16263720.23</v>
      </c>
      <c r="D24" s="90">
        <f>'Расходы_ведомств структура'!G156</f>
        <v>11224813.6</v>
      </c>
      <c r="E24" s="90">
        <f t="shared" si="0"/>
        <v>5038906.6300000008</v>
      </c>
    </row>
    <row r="25" spans="1:5">
      <c r="A25" s="184" t="s">
        <v>102</v>
      </c>
      <c r="B25" s="88" t="s">
        <v>101</v>
      </c>
      <c r="C25" s="90">
        <f>'Расходы_ведомств структура'!F181</f>
        <v>18379303.48</v>
      </c>
      <c r="D25" s="90">
        <f>'Расходы_ведомств структура'!G181</f>
        <v>2660898.6399999997</v>
      </c>
      <c r="E25" s="90">
        <f t="shared" si="0"/>
        <v>15718404.84</v>
      </c>
    </row>
    <row r="26" spans="1:5">
      <c r="A26" s="183" t="s">
        <v>104</v>
      </c>
      <c r="B26" s="93" t="s">
        <v>103</v>
      </c>
      <c r="C26" s="95">
        <f>SUM(C27:C27)</f>
        <v>200000</v>
      </c>
      <c r="D26" s="95">
        <f t="shared" ref="D26" si="1">D27</f>
        <v>26216</v>
      </c>
      <c r="E26" s="95">
        <f t="shared" si="0"/>
        <v>173784</v>
      </c>
    </row>
    <row r="27" spans="1:5">
      <c r="A27" s="184" t="s">
        <v>106</v>
      </c>
      <c r="B27" s="88" t="s">
        <v>105</v>
      </c>
      <c r="C27" s="90">
        <f>'Расходы_ведомств структура'!F213</f>
        <v>200000</v>
      </c>
      <c r="D27" s="90">
        <f>'Расходы_ведомств структура'!G213</f>
        <v>26216</v>
      </c>
      <c r="E27" s="90">
        <f t="shared" si="0"/>
        <v>173784</v>
      </c>
    </row>
    <row r="28" spans="1:5" ht="26.4">
      <c r="A28" s="183" t="s">
        <v>108</v>
      </c>
      <c r="B28" s="93" t="s">
        <v>107</v>
      </c>
      <c r="C28" s="95">
        <f>C29</f>
        <v>12977610</v>
      </c>
      <c r="D28" s="95">
        <f>D29</f>
        <v>2756797.2500000005</v>
      </c>
      <c r="E28" s="95">
        <f t="shared" si="0"/>
        <v>10220812.75</v>
      </c>
    </row>
    <row r="29" spans="1:5">
      <c r="A29" s="184" t="s">
        <v>110</v>
      </c>
      <c r="B29" s="88" t="s">
        <v>109</v>
      </c>
      <c r="C29" s="90">
        <f>'Расходы_ведомств структура'!F220</f>
        <v>12977610</v>
      </c>
      <c r="D29" s="90">
        <f>'Расходы_ведомств структура'!G220</f>
        <v>2756797.2500000005</v>
      </c>
      <c r="E29" s="90">
        <f t="shared" si="0"/>
        <v>10220812.75</v>
      </c>
    </row>
    <row r="30" spans="1:5">
      <c r="A30" s="183" t="s">
        <v>112</v>
      </c>
      <c r="B30" s="93" t="s">
        <v>111</v>
      </c>
      <c r="C30" s="95">
        <f>C31+C32</f>
        <v>656790</v>
      </c>
      <c r="D30" s="95">
        <f>D31+D32</f>
        <v>115699</v>
      </c>
      <c r="E30" s="95">
        <f t="shared" si="0"/>
        <v>541091</v>
      </c>
    </row>
    <row r="31" spans="1:5">
      <c r="A31" s="184" t="s">
        <v>114</v>
      </c>
      <c r="B31" s="88" t="s">
        <v>113</v>
      </c>
      <c r="C31" s="90">
        <f>'Расходы_ведомств структура'!F246</f>
        <v>90000</v>
      </c>
      <c r="D31" s="90">
        <f>'Расходы_ведомств структура'!G246</f>
        <v>0</v>
      </c>
      <c r="E31" s="90">
        <f>C31-D31</f>
        <v>90000</v>
      </c>
    </row>
    <row r="32" spans="1:5">
      <c r="A32" s="184" t="s">
        <v>346</v>
      </c>
      <c r="B32" s="88" t="s">
        <v>344</v>
      </c>
      <c r="C32" s="90">
        <f>'Расходы_ведомств структура'!F252</f>
        <v>566790</v>
      </c>
      <c r="D32" s="90">
        <f>'Расходы_ведомств структура'!G252</f>
        <v>115699</v>
      </c>
      <c r="E32" s="90">
        <f>C32-D32</f>
        <v>451091</v>
      </c>
    </row>
    <row r="33" spans="1:5">
      <c r="A33" s="183" t="s">
        <v>116</v>
      </c>
      <c r="B33" s="93" t="s">
        <v>115</v>
      </c>
      <c r="C33" s="95">
        <f>C34</f>
        <v>10089814.479999999</v>
      </c>
      <c r="D33" s="95">
        <f t="shared" ref="D33" si="2">D34</f>
        <v>2575472.9899999998</v>
      </c>
      <c r="E33" s="95">
        <f t="shared" si="0"/>
        <v>7514341.4899999984</v>
      </c>
    </row>
    <row r="34" spans="1:5">
      <c r="A34" s="184" t="s">
        <v>118</v>
      </c>
      <c r="B34" s="88" t="s">
        <v>117</v>
      </c>
      <c r="C34" s="90">
        <f>'Расходы_ведомств структура'!F274</f>
        <v>10089814.479999999</v>
      </c>
      <c r="D34" s="90">
        <f>'Расходы_ведомств структура'!G274</f>
        <v>2575472.9899999998</v>
      </c>
      <c r="E34" s="90">
        <f t="shared" si="0"/>
        <v>7514341.4899999984</v>
      </c>
    </row>
    <row r="35" spans="1:5">
      <c r="A35" s="183" t="s">
        <v>120</v>
      </c>
      <c r="B35" s="93" t="s">
        <v>119</v>
      </c>
      <c r="C35" s="95">
        <f>C36</f>
        <v>2828560</v>
      </c>
      <c r="D35" s="95">
        <f>D36</f>
        <v>644479.12</v>
      </c>
      <c r="E35" s="95">
        <f t="shared" si="0"/>
        <v>2184080.88</v>
      </c>
    </row>
    <row r="36" spans="1:5">
      <c r="A36" s="184" t="s">
        <v>122</v>
      </c>
      <c r="B36" s="88" t="s">
        <v>121</v>
      </c>
      <c r="C36" s="90">
        <f>'Расходы_ведомств структура'!F293</f>
        <v>2828560</v>
      </c>
      <c r="D36" s="90">
        <f>'Расходы_ведомств структура'!G293</f>
        <v>644479.12</v>
      </c>
      <c r="E36" s="90">
        <f t="shared" si="0"/>
        <v>2184080.88</v>
      </c>
    </row>
    <row r="37" spans="1:5" ht="26.4">
      <c r="A37" s="183" t="s">
        <v>124</v>
      </c>
      <c r="B37" s="93" t="s">
        <v>123</v>
      </c>
      <c r="C37" s="95">
        <f>C38</f>
        <v>1473841.9</v>
      </c>
      <c r="D37" s="95">
        <f>D38</f>
        <v>429854.8</v>
      </c>
      <c r="E37" s="95">
        <f t="shared" si="0"/>
        <v>1043987.0999999999</v>
      </c>
    </row>
    <row r="38" spans="1:5" ht="26.4">
      <c r="A38" s="184" t="s">
        <v>126</v>
      </c>
      <c r="B38" s="88" t="s">
        <v>125</v>
      </c>
      <c r="C38" s="90">
        <f>'Расходы_ведомств структура'!F304</f>
        <v>1473841.9</v>
      </c>
      <c r="D38" s="90">
        <f>'Расходы_ведомств структура'!G304</f>
        <v>429854.8</v>
      </c>
      <c r="E38" s="90">
        <f t="shared" si="0"/>
        <v>1043987.0999999999</v>
      </c>
    </row>
    <row r="39" spans="1:5" ht="39.6">
      <c r="A39" s="183" t="s">
        <v>387</v>
      </c>
      <c r="B39" s="93" t="s">
        <v>379</v>
      </c>
      <c r="C39" s="95">
        <f>C40</f>
        <v>3122050</v>
      </c>
      <c r="D39" s="95">
        <f>D40</f>
        <v>0</v>
      </c>
      <c r="E39" s="95">
        <f t="shared" si="0"/>
        <v>3122050</v>
      </c>
    </row>
    <row r="40" spans="1:5" ht="26.4">
      <c r="A40" s="184" t="s">
        <v>381</v>
      </c>
      <c r="B40" s="88" t="s">
        <v>380</v>
      </c>
      <c r="C40" s="90">
        <f>'Расходы_ведомств структура'!F316</f>
        <v>3122050</v>
      </c>
      <c r="D40" s="90">
        <f>'Расходы_ведомств структура'!G316</f>
        <v>0</v>
      </c>
      <c r="E40" s="90">
        <f t="shared" si="0"/>
        <v>3122050</v>
      </c>
    </row>
  </sheetData>
  <mergeCells count="2">
    <mergeCell ref="A2:E2"/>
    <mergeCell ref="A3:E3"/>
  </mergeCells>
  <pageMargins left="0.78740157480314965" right="0.39370078740157483" top="0.39370078740157483" bottom="0.39370078740157483" header="0.31496062992125984" footer="0.31496062992125984"/>
  <pageSetup paperSize="9" scale="99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workbookViewId="0">
      <selection activeCell="A9" sqref="A9"/>
    </sheetView>
  </sheetViews>
  <sheetFormatPr defaultRowHeight="14.4"/>
  <cols>
    <col min="1" max="1" width="43.6640625" customWidth="1"/>
    <col min="2" max="2" width="12.21875" customWidth="1"/>
    <col min="3" max="3" width="9.77734375" customWidth="1"/>
    <col min="4" max="4" width="13.33203125" customWidth="1"/>
    <col min="5" max="5" width="12.88671875" customWidth="1"/>
    <col min="6" max="6" width="12.21875" style="167" customWidth="1"/>
  </cols>
  <sheetData>
    <row r="1" spans="1:6">
      <c r="A1" s="126"/>
      <c r="B1" s="128"/>
      <c r="C1" s="128"/>
      <c r="D1" s="128"/>
      <c r="E1" s="126"/>
    </row>
    <row r="2" spans="1:6" ht="64.8" customHeight="1">
      <c r="A2" s="199" t="s">
        <v>350</v>
      </c>
      <c r="B2" s="199"/>
      <c r="C2" s="199"/>
      <c r="D2" s="199"/>
      <c r="E2" s="199"/>
      <c r="F2" s="199"/>
    </row>
    <row r="3" spans="1:6" ht="15.6" customHeight="1">
      <c r="A3" s="199" t="s">
        <v>353</v>
      </c>
      <c r="B3" s="199"/>
      <c r="C3" s="199"/>
      <c r="D3" s="199"/>
      <c r="E3" s="199"/>
      <c r="F3" s="199"/>
    </row>
    <row r="4" spans="1:6">
      <c r="A4" s="126"/>
      <c r="B4" s="126"/>
      <c r="C4" s="126"/>
      <c r="E4" s="126"/>
      <c r="F4" s="129" t="s">
        <v>127</v>
      </c>
    </row>
    <row r="5" spans="1:6" ht="52.8">
      <c r="A5" s="130" t="s">
        <v>128</v>
      </c>
      <c r="B5" s="131" t="s">
        <v>129</v>
      </c>
      <c r="C5" s="131" t="s">
        <v>130</v>
      </c>
      <c r="D5" s="166" t="s">
        <v>2</v>
      </c>
      <c r="E5" s="166" t="s">
        <v>3</v>
      </c>
      <c r="F5" s="168" t="s">
        <v>4</v>
      </c>
    </row>
    <row r="6" spans="1:6">
      <c r="A6" s="130">
        <v>1</v>
      </c>
      <c r="B6" s="132" t="s">
        <v>131</v>
      </c>
      <c r="C6" s="132" t="s">
        <v>53</v>
      </c>
      <c r="D6" s="133" t="s">
        <v>5</v>
      </c>
      <c r="E6" s="133" t="s">
        <v>6</v>
      </c>
      <c r="F6" s="133" t="s">
        <v>132</v>
      </c>
    </row>
    <row r="7" spans="1:6">
      <c r="A7" s="135" t="s">
        <v>133</v>
      </c>
      <c r="B7" s="134"/>
      <c r="C7" s="134"/>
      <c r="D7" s="136">
        <f>D8+D23+D28+D40+D48+D71+D95+D112+D134+D142+D151+D165+D183+D193+D201+D206+D211+D231+D234+D237+D241+D245</f>
        <v>103986080.73</v>
      </c>
      <c r="E7" s="136">
        <f>E8+E23+E28+E40+E48+E71+E95+E112+E134+E142+E151+E165+E183+E193+E201+E206+E211+E231+E234+E237+E241+E245</f>
        <v>30194429.009999994</v>
      </c>
      <c r="F7" s="136">
        <f>D7-E7</f>
        <v>73791651.720000014</v>
      </c>
    </row>
    <row r="8" spans="1:6" ht="55.2">
      <c r="A8" s="161" t="s">
        <v>287</v>
      </c>
      <c r="B8" s="150" t="s">
        <v>288</v>
      </c>
      <c r="C8" s="163"/>
      <c r="D8" s="148">
        <f>D9</f>
        <v>721790</v>
      </c>
      <c r="E8" s="148">
        <f t="shared" ref="E8:F8" si="0">E9</f>
        <v>185699</v>
      </c>
      <c r="F8" s="148">
        <f t="shared" si="0"/>
        <v>536091</v>
      </c>
    </row>
    <row r="9" spans="1:6" ht="39.6">
      <c r="A9" s="162" t="s">
        <v>289</v>
      </c>
      <c r="B9" s="145" t="s">
        <v>290</v>
      </c>
      <c r="C9" s="163"/>
      <c r="D9" s="146">
        <f>D10+D17+D20</f>
        <v>721790</v>
      </c>
      <c r="E9" s="146">
        <f>E10+E17+E20</f>
        <v>185699</v>
      </c>
      <c r="F9" s="146">
        <f>D9-E9</f>
        <v>536091</v>
      </c>
    </row>
    <row r="10" spans="1:6" ht="39.6">
      <c r="A10" s="152" t="s">
        <v>291</v>
      </c>
      <c r="B10" s="145" t="s">
        <v>292</v>
      </c>
      <c r="C10" s="163"/>
      <c r="D10" s="146">
        <f>D11+D13+D15</f>
        <v>476790</v>
      </c>
      <c r="E10" s="146">
        <f t="shared" ref="E10:F10" si="1">E11+E13+E15</f>
        <v>185699</v>
      </c>
      <c r="F10" s="146">
        <f t="shared" si="1"/>
        <v>291091</v>
      </c>
    </row>
    <row r="11" spans="1:6" ht="27">
      <c r="A11" s="78" t="s">
        <v>175</v>
      </c>
      <c r="B11" s="137" t="s">
        <v>292</v>
      </c>
      <c r="C11" s="154" t="s">
        <v>149</v>
      </c>
      <c r="D11" s="146">
        <f>D12</f>
        <v>115790</v>
      </c>
      <c r="E11" s="146">
        <f>E12</f>
        <v>85199</v>
      </c>
      <c r="F11" s="146">
        <f>F12</f>
        <v>30591</v>
      </c>
    </row>
    <row r="12" spans="1:6" ht="40.200000000000003">
      <c r="A12" s="78" t="s">
        <v>150</v>
      </c>
      <c r="B12" s="137" t="s">
        <v>292</v>
      </c>
      <c r="C12" s="154" t="s">
        <v>151</v>
      </c>
      <c r="D12" s="141">
        <f>'Расходы_ведомств структура'!F257</f>
        <v>115790</v>
      </c>
      <c r="E12" s="141">
        <f>'Расходы_ведомств структура'!G257</f>
        <v>85199</v>
      </c>
      <c r="F12" s="140">
        <f>D12-E12</f>
        <v>30591</v>
      </c>
    </row>
    <row r="13" spans="1:6">
      <c r="A13" s="139" t="s">
        <v>182</v>
      </c>
      <c r="B13" s="137" t="s">
        <v>292</v>
      </c>
      <c r="C13" s="154" t="s">
        <v>183</v>
      </c>
      <c r="D13" s="140">
        <f>D14</f>
        <v>111000</v>
      </c>
      <c r="E13" s="140">
        <f>E14</f>
        <v>30500</v>
      </c>
      <c r="F13" s="140">
        <f>F14</f>
        <v>80500</v>
      </c>
    </row>
    <row r="14" spans="1:6">
      <c r="A14" s="139" t="s">
        <v>184</v>
      </c>
      <c r="B14" s="137" t="s">
        <v>292</v>
      </c>
      <c r="C14" s="154" t="s">
        <v>185</v>
      </c>
      <c r="D14" s="141">
        <f>'Расходы_ведомств структура'!F259</f>
        <v>111000</v>
      </c>
      <c r="E14" s="141">
        <f>'Расходы_ведомств структура'!G259</f>
        <v>30500</v>
      </c>
      <c r="F14" s="140">
        <f>D14-E14</f>
        <v>80500</v>
      </c>
    </row>
    <row r="15" spans="1:6">
      <c r="A15" s="139" t="s">
        <v>152</v>
      </c>
      <c r="B15" s="137" t="s">
        <v>292</v>
      </c>
      <c r="C15" s="154" t="s">
        <v>153</v>
      </c>
      <c r="D15" s="140">
        <f>D16</f>
        <v>250000</v>
      </c>
      <c r="E15" s="140">
        <f>E16</f>
        <v>70000</v>
      </c>
      <c r="F15" s="140">
        <f>D15-E15</f>
        <v>180000</v>
      </c>
    </row>
    <row r="16" spans="1:6">
      <c r="A16" s="78" t="s">
        <v>293</v>
      </c>
      <c r="B16" s="137" t="s">
        <v>292</v>
      </c>
      <c r="C16" s="154" t="s">
        <v>294</v>
      </c>
      <c r="D16" s="141">
        <f>'Расходы_ведомств структура'!F41</f>
        <v>250000</v>
      </c>
      <c r="E16" s="141">
        <f>'Расходы_ведомств структура'!G41</f>
        <v>70000</v>
      </c>
      <c r="F16" s="140">
        <f>D16-E16</f>
        <v>180000</v>
      </c>
    </row>
    <row r="17" spans="1:6" ht="39.6">
      <c r="A17" s="152" t="s">
        <v>295</v>
      </c>
      <c r="B17" s="145" t="s">
        <v>296</v>
      </c>
      <c r="C17" s="156"/>
      <c r="D17" s="146">
        <f t="shared" ref="D17:F18" si="2">D18</f>
        <v>155000</v>
      </c>
      <c r="E17" s="146">
        <f t="shared" si="2"/>
        <v>0</v>
      </c>
      <c r="F17" s="146">
        <f t="shared" si="2"/>
        <v>155000</v>
      </c>
    </row>
    <row r="18" spans="1:6" ht="27">
      <c r="A18" s="139" t="s">
        <v>175</v>
      </c>
      <c r="B18" s="145" t="s">
        <v>296</v>
      </c>
      <c r="C18" s="156" t="s">
        <v>149</v>
      </c>
      <c r="D18" s="146">
        <f t="shared" si="2"/>
        <v>155000</v>
      </c>
      <c r="E18" s="146">
        <f t="shared" si="2"/>
        <v>0</v>
      </c>
      <c r="F18" s="146">
        <f t="shared" si="2"/>
        <v>155000</v>
      </c>
    </row>
    <row r="19" spans="1:6" ht="40.200000000000003">
      <c r="A19" s="139" t="s">
        <v>150</v>
      </c>
      <c r="B19" s="145" t="s">
        <v>296</v>
      </c>
      <c r="C19" s="156" t="s">
        <v>151</v>
      </c>
      <c r="D19" s="147">
        <f>'Расходы_ведомств структура'!F262</f>
        <v>155000</v>
      </c>
      <c r="E19" s="147">
        <f>'Расходы_ведомств структура'!G262</f>
        <v>0</v>
      </c>
      <c r="F19" s="140">
        <f>D19-E19</f>
        <v>155000</v>
      </c>
    </row>
    <row r="20" spans="1:6" ht="132">
      <c r="A20" s="165" t="s">
        <v>297</v>
      </c>
      <c r="B20" s="145" t="s">
        <v>298</v>
      </c>
      <c r="C20" s="164"/>
      <c r="D20" s="151">
        <f>D21</f>
        <v>90000</v>
      </c>
      <c r="E20" s="151">
        <f t="shared" ref="E20:F20" si="3">E21</f>
        <v>0</v>
      </c>
      <c r="F20" s="151">
        <f t="shared" si="3"/>
        <v>90000</v>
      </c>
    </row>
    <row r="21" spans="1:6">
      <c r="A21" s="139" t="s">
        <v>299</v>
      </c>
      <c r="B21" s="145" t="s">
        <v>298</v>
      </c>
      <c r="C21" s="164" t="s">
        <v>300</v>
      </c>
      <c r="D21" s="151">
        <f>D22</f>
        <v>90000</v>
      </c>
      <c r="E21" s="151">
        <f t="shared" ref="E21:F21" si="4">E22</f>
        <v>0</v>
      </c>
      <c r="F21" s="151">
        <f t="shared" si="4"/>
        <v>90000</v>
      </c>
    </row>
    <row r="22" spans="1:6">
      <c r="A22" s="139" t="s">
        <v>301</v>
      </c>
      <c r="B22" s="145" t="s">
        <v>298</v>
      </c>
      <c r="C22" s="156" t="s">
        <v>302</v>
      </c>
      <c r="D22" s="147">
        <f>'Расходы_ведомств структура'!F251</f>
        <v>90000</v>
      </c>
      <c r="E22" s="147">
        <f>'Расходы_ведомств структура'!G251</f>
        <v>0</v>
      </c>
      <c r="F22" s="140">
        <f>D22-E22</f>
        <v>90000</v>
      </c>
    </row>
    <row r="23" spans="1:6">
      <c r="A23" s="161" t="s">
        <v>65</v>
      </c>
      <c r="B23" s="150" t="s">
        <v>305</v>
      </c>
      <c r="C23" s="156"/>
      <c r="D23" s="148">
        <f>D24</f>
        <v>150000</v>
      </c>
      <c r="E23" s="148">
        <f t="shared" ref="E23:F26" si="5">E24</f>
        <v>0</v>
      </c>
      <c r="F23" s="148">
        <f t="shared" si="5"/>
        <v>150000</v>
      </c>
    </row>
    <row r="24" spans="1:6" ht="39.6">
      <c r="A24" s="162" t="s">
        <v>66</v>
      </c>
      <c r="B24" s="145" t="s">
        <v>306</v>
      </c>
      <c r="C24" s="156"/>
      <c r="D24" s="146">
        <f>D25</f>
        <v>150000</v>
      </c>
      <c r="E24" s="146">
        <f t="shared" si="5"/>
        <v>0</v>
      </c>
      <c r="F24" s="146">
        <f t="shared" si="5"/>
        <v>150000</v>
      </c>
    </row>
    <row r="25" spans="1:6" ht="39.6">
      <c r="A25" s="152" t="s">
        <v>307</v>
      </c>
      <c r="B25" s="145" t="s">
        <v>308</v>
      </c>
      <c r="C25" s="156"/>
      <c r="D25" s="146">
        <f>D26</f>
        <v>150000</v>
      </c>
      <c r="E25" s="146">
        <f t="shared" si="5"/>
        <v>0</v>
      </c>
      <c r="F25" s="146">
        <f t="shared" si="5"/>
        <v>150000</v>
      </c>
    </row>
    <row r="26" spans="1:6" ht="27">
      <c r="A26" s="139" t="s">
        <v>175</v>
      </c>
      <c r="B26" s="145" t="s">
        <v>308</v>
      </c>
      <c r="C26" s="156" t="s">
        <v>149</v>
      </c>
      <c r="D26" s="146">
        <f>D27</f>
        <v>150000</v>
      </c>
      <c r="E26" s="146">
        <f t="shared" si="5"/>
        <v>0</v>
      </c>
      <c r="F26" s="146">
        <f t="shared" si="5"/>
        <v>150000</v>
      </c>
    </row>
    <row r="27" spans="1:6" ht="40.200000000000003">
      <c r="A27" s="139" t="s">
        <v>150</v>
      </c>
      <c r="B27" s="145" t="s">
        <v>308</v>
      </c>
      <c r="C27" s="156" t="s">
        <v>151</v>
      </c>
      <c r="D27" s="147">
        <f>'Расходы_ведомств структура'!F267</f>
        <v>150000</v>
      </c>
      <c r="E27" s="147">
        <f>'Расходы_ведомств структура'!G263</f>
        <v>0</v>
      </c>
      <c r="F27" s="140">
        <f>D27-E27</f>
        <v>150000</v>
      </c>
    </row>
    <row r="28" spans="1:6" ht="27.6">
      <c r="A28" s="161" t="s">
        <v>59</v>
      </c>
      <c r="B28" s="159" t="s">
        <v>233</v>
      </c>
      <c r="C28" s="154"/>
      <c r="D28" s="138">
        <f>D29+D36</f>
        <v>3727461.17</v>
      </c>
      <c r="E28" s="138">
        <f>E29+E36</f>
        <v>771848.28</v>
      </c>
      <c r="F28" s="138">
        <f t="shared" ref="F28:F39" si="6">D28-E28</f>
        <v>2955612.8899999997</v>
      </c>
    </row>
    <row r="29" spans="1:6" ht="26.4">
      <c r="A29" s="162" t="s">
        <v>56</v>
      </c>
      <c r="B29" s="137" t="s">
        <v>234</v>
      </c>
      <c r="C29" s="154"/>
      <c r="D29" s="140">
        <f>D30+D33</f>
        <v>3692882.17</v>
      </c>
      <c r="E29" s="140">
        <f t="shared" ref="E29" si="7">E30+E33</f>
        <v>744585.28</v>
      </c>
      <c r="F29" s="140">
        <f t="shared" si="6"/>
        <v>2948296.8899999997</v>
      </c>
    </row>
    <row r="30" spans="1:6" ht="66">
      <c r="A30" s="152" t="s">
        <v>235</v>
      </c>
      <c r="B30" s="137" t="s">
        <v>236</v>
      </c>
      <c r="C30" s="158"/>
      <c r="D30" s="140">
        <f>D31</f>
        <v>1350838.34</v>
      </c>
      <c r="E30" s="140">
        <f t="shared" ref="E30:E31" si="8">E31</f>
        <v>428222.76</v>
      </c>
      <c r="F30" s="140">
        <f t="shared" si="6"/>
        <v>922615.58000000007</v>
      </c>
    </row>
    <row r="31" spans="1:6" ht="27">
      <c r="A31" s="139" t="s">
        <v>175</v>
      </c>
      <c r="B31" s="137" t="s">
        <v>236</v>
      </c>
      <c r="C31" s="154" t="s">
        <v>149</v>
      </c>
      <c r="D31" s="140">
        <f>D32</f>
        <v>1350838.34</v>
      </c>
      <c r="E31" s="140">
        <f t="shared" si="8"/>
        <v>428222.76</v>
      </c>
      <c r="F31" s="140">
        <f t="shared" si="6"/>
        <v>922615.58000000007</v>
      </c>
    </row>
    <row r="32" spans="1:6" ht="40.200000000000003">
      <c r="A32" s="139" t="s">
        <v>150</v>
      </c>
      <c r="B32" s="137" t="s">
        <v>236</v>
      </c>
      <c r="C32" s="154" t="s">
        <v>151</v>
      </c>
      <c r="D32" s="141">
        <f>'Расходы_ведомств структура'!F150</f>
        <v>1350838.34</v>
      </c>
      <c r="E32" s="141">
        <f>'Расходы_ведомств структура'!G150</f>
        <v>428222.76</v>
      </c>
      <c r="F32" s="140">
        <f t="shared" si="6"/>
        <v>922615.58000000007</v>
      </c>
    </row>
    <row r="33" spans="1:6" ht="39.6">
      <c r="A33" s="152" t="s">
        <v>237</v>
      </c>
      <c r="B33" s="142" t="s">
        <v>238</v>
      </c>
      <c r="C33" s="155"/>
      <c r="D33" s="144">
        <f t="shared" ref="D33:E38" si="9">D34</f>
        <v>2342043.83</v>
      </c>
      <c r="E33" s="144">
        <f t="shared" si="9"/>
        <v>316362.52</v>
      </c>
      <c r="F33" s="140">
        <f t="shared" si="6"/>
        <v>2025681.31</v>
      </c>
    </row>
    <row r="34" spans="1:6">
      <c r="A34" s="139" t="s">
        <v>152</v>
      </c>
      <c r="B34" s="142" t="s">
        <v>238</v>
      </c>
      <c r="C34" s="155" t="s">
        <v>153</v>
      </c>
      <c r="D34" s="144">
        <f t="shared" si="9"/>
        <v>2342043.83</v>
      </c>
      <c r="E34" s="144">
        <f t="shared" si="9"/>
        <v>316362.52</v>
      </c>
      <c r="F34" s="140">
        <f t="shared" si="6"/>
        <v>2025681.31</v>
      </c>
    </row>
    <row r="35" spans="1:6" ht="53.4">
      <c r="A35" s="139" t="s">
        <v>239</v>
      </c>
      <c r="B35" s="142" t="s">
        <v>238</v>
      </c>
      <c r="C35" s="155" t="s">
        <v>240</v>
      </c>
      <c r="D35" s="141">
        <f>'Расходы_ведомств структура'!F161</f>
        <v>2342043.83</v>
      </c>
      <c r="E35" s="141">
        <f>'Расходы_ведомств структура'!G161</f>
        <v>316362.52</v>
      </c>
      <c r="F35" s="140">
        <f t="shared" si="6"/>
        <v>2025681.31</v>
      </c>
    </row>
    <row r="36" spans="1:6" ht="26.4">
      <c r="A36" s="85" t="s">
        <v>366</v>
      </c>
      <c r="B36" s="86" t="s">
        <v>367</v>
      </c>
      <c r="C36" s="83"/>
      <c r="D36" s="144">
        <f t="shared" si="9"/>
        <v>34579</v>
      </c>
      <c r="E36" s="144">
        <f t="shared" si="9"/>
        <v>27263</v>
      </c>
      <c r="F36" s="140">
        <f t="shared" si="6"/>
        <v>7316</v>
      </c>
    </row>
    <row r="37" spans="1:6" ht="26.4">
      <c r="A37" s="75" t="s">
        <v>365</v>
      </c>
      <c r="B37" s="86" t="s">
        <v>364</v>
      </c>
      <c r="C37" s="83"/>
      <c r="D37" s="144">
        <f t="shared" si="9"/>
        <v>34579</v>
      </c>
      <c r="E37" s="144">
        <f t="shared" si="9"/>
        <v>27263</v>
      </c>
      <c r="F37" s="140">
        <f t="shared" si="6"/>
        <v>7316</v>
      </c>
    </row>
    <row r="38" spans="1:6" ht="27">
      <c r="A38" s="78" t="s">
        <v>175</v>
      </c>
      <c r="B38" s="86" t="s">
        <v>364</v>
      </c>
      <c r="C38" s="83" t="s">
        <v>149</v>
      </c>
      <c r="D38" s="144">
        <f t="shared" si="9"/>
        <v>34579</v>
      </c>
      <c r="E38" s="144">
        <f t="shared" si="9"/>
        <v>27263</v>
      </c>
      <c r="F38" s="140">
        <f t="shared" si="6"/>
        <v>7316</v>
      </c>
    </row>
    <row r="39" spans="1:6" ht="40.200000000000003">
      <c r="A39" s="78" t="s">
        <v>150</v>
      </c>
      <c r="B39" s="86" t="s">
        <v>364</v>
      </c>
      <c r="C39" s="83" t="s">
        <v>151</v>
      </c>
      <c r="D39" s="141">
        <f>'Расходы_ведомств структура'!F165</f>
        <v>34579</v>
      </c>
      <c r="E39" s="141">
        <f>'Расходы_ведомств структура'!G165</f>
        <v>27263</v>
      </c>
      <c r="F39" s="140">
        <f t="shared" si="6"/>
        <v>7316</v>
      </c>
    </row>
    <row r="40" spans="1:6" ht="41.4">
      <c r="A40" s="161" t="s">
        <v>167</v>
      </c>
      <c r="B40" s="150" t="s">
        <v>168</v>
      </c>
      <c r="C40" s="156"/>
      <c r="D40" s="148">
        <f>D41</f>
        <v>4380585.04</v>
      </c>
      <c r="E40" s="148">
        <f>E41</f>
        <v>1227759.92</v>
      </c>
      <c r="F40" s="148">
        <f>F41</f>
        <v>3152825.12</v>
      </c>
    </row>
    <row r="41" spans="1:6" ht="39.6">
      <c r="A41" s="162" t="s">
        <v>169</v>
      </c>
      <c r="B41" s="145" t="s">
        <v>170</v>
      </c>
      <c r="C41" s="156"/>
      <c r="D41" s="146">
        <f>D42+D45</f>
        <v>4380585.04</v>
      </c>
      <c r="E41" s="146">
        <f t="shared" ref="E41:F41" si="10">E42+E45</f>
        <v>1227759.92</v>
      </c>
      <c r="F41" s="146">
        <f t="shared" si="10"/>
        <v>3152825.12</v>
      </c>
    </row>
    <row r="42" spans="1:6" ht="52.8">
      <c r="A42" s="152" t="s">
        <v>171</v>
      </c>
      <c r="B42" s="145" t="s">
        <v>172</v>
      </c>
      <c r="C42" s="156"/>
      <c r="D42" s="146">
        <f t="shared" ref="D42:F43" si="11">D43</f>
        <v>3990585.04</v>
      </c>
      <c r="E42" s="146">
        <f t="shared" si="11"/>
        <v>1120453.92</v>
      </c>
      <c r="F42" s="146">
        <f t="shared" si="11"/>
        <v>2870131.12</v>
      </c>
    </row>
    <row r="43" spans="1:6" ht="66.599999999999994">
      <c r="A43" s="139" t="s">
        <v>38</v>
      </c>
      <c r="B43" s="145" t="s">
        <v>172</v>
      </c>
      <c r="C43" s="156" t="s">
        <v>139</v>
      </c>
      <c r="D43" s="146">
        <f t="shared" si="11"/>
        <v>3990585.04</v>
      </c>
      <c r="E43" s="146">
        <f t="shared" si="11"/>
        <v>1120453.92</v>
      </c>
      <c r="F43" s="146">
        <f t="shared" si="11"/>
        <v>2870131.12</v>
      </c>
    </row>
    <row r="44" spans="1:6" ht="27">
      <c r="A44" s="139" t="s">
        <v>140</v>
      </c>
      <c r="B44" s="145" t="s">
        <v>172</v>
      </c>
      <c r="C44" s="156" t="s">
        <v>141</v>
      </c>
      <c r="D44" s="147">
        <f>'Расходы_ведомств структура'!F46</f>
        <v>3990585.04</v>
      </c>
      <c r="E44" s="147">
        <f>'Расходы_ведомств структура'!G46</f>
        <v>1120453.92</v>
      </c>
      <c r="F44" s="140">
        <f>D44-E44</f>
        <v>2870131.12</v>
      </c>
    </row>
    <row r="45" spans="1:6" ht="39.6">
      <c r="A45" s="152" t="s">
        <v>173</v>
      </c>
      <c r="B45" s="137" t="s">
        <v>174</v>
      </c>
      <c r="C45" s="154"/>
      <c r="D45" s="140">
        <f>D46</f>
        <v>390000</v>
      </c>
      <c r="E45" s="140">
        <f t="shared" ref="E45:F46" si="12">E46</f>
        <v>107306</v>
      </c>
      <c r="F45" s="140">
        <f t="shared" si="12"/>
        <v>282694</v>
      </c>
    </row>
    <row r="46" spans="1:6" ht="27">
      <c r="A46" s="139" t="s">
        <v>175</v>
      </c>
      <c r="B46" s="137" t="s">
        <v>174</v>
      </c>
      <c r="C46" s="154" t="s">
        <v>149</v>
      </c>
      <c r="D46" s="140">
        <f>D47</f>
        <v>390000</v>
      </c>
      <c r="E46" s="140">
        <f t="shared" si="12"/>
        <v>107306</v>
      </c>
      <c r="F46" s="140">
        <f t="shared" si="12"/>
        <v>282694</v>
      </c>
    </row>
    <row r="47" spans="1:6" ht="40.200000000000003">
      <c r="A47" s="139" t="s">
        <v>150</v>
      </c>
      <c r="B47" s="137" t="s">
        <v>174</v>
      </c>
      <c r="C47" s="154" t="s">
        <v>151</v>
      </c>
      <c r="D47" s="141">
        <f>'Расходы_ведомств структура'!F49</f>
        <v>390000</v>
      </c>
      <c r="E47" s="141">
        <f>'Расходы_ведомств структура'!G49</f>
        <v>107306</v>
      </c>
      <c r="F47" s="140">
        <f>D47-E47</f>
        <v>282694</v>
      </c>
    </row>
    <row r="48" spans="1:6" ht="55.2">
      <c r="A48" s="161" t="s">
        <v>160</v>
      </c>
      <c r="B48" s="159" t="s">
        <v>161</v>
      </c>
      <c r="C48" s="156"/>
      <c r="D48" s="148">
        <f>D49</f>
        <v>2058022.7899999998</v>
      </c>
      <c r="E48" s="148">
        <f t="shared" ref="E48" si="13">E49</f>
        <v>425038.12</v>
      </c>
      <c r="F48" s="148">
        <f>D48-E48</f>
        <v>1632984.67</v>
      </c>
    </row>
    <row r="49" spans="1:6" ht="39.6">
      <c r="A49" s="162" t="s">
        <v>51</v>
      </c>
      <c r="B49" s="137" t="s">
        <v>162</v>
      </c>
      <c r="C49" s="156"/>
      <c r="D49" s="146">
        <f>D50+D53+D56+D61+D66</f>
        <v>2058022.7899999998</v>
      </c>
      <c r="E49" s="146">
        <f>E50+E53+E56+E61+E66</f>
        <v>425038.12</v>
      </c>
      <c r="F49" s="146">
        <f>D49-E49</f>
        <v>1632984.67</v>
      </c>
    </row>
    <row r="50" spans="1:6">
      <c r="A50" s="152" t="s">
        <v>163</v>
      </c>
      <c r="B50" s="137" t="s">
        <v>164</v>
      </c>
      <c r="C50" s="156"/>
      <c r="D50" s="146">
        <f>D51</f>
        <v>200000</v>
      </c>
      <c r="E50" s="146">
        <f t="shared" ref="E50:E51" si="14">E51</f>
        <v>0</v>
      </c>
      <c r="F50" s="146">
        <f t="shared" ref="F50:F70" si="15">D50-E50</f>
        <v>200000</v>
      </c>
    </row>
    <row r="51" spans="1:6">
      <c r="A51" s="139" t="s">
        <v>152</v>
      </c>
      <c r="B51" s="137" t="s">
        <v>164</v>
      </c>
      <c r="C51" s="156" t="s">
        <v>153</v>
      </c>
      <c r="D51" s="146">
        <f>D52</f>
        <v>200000</v>
      </c>
      <c r="E51" s="146">
        <f t="shared" si="14"/>
        <v>0</v>
      </c>
      <c r="F51" s="146">
        <f t="shared" si="15"/>
        <v>200000</v>
      </c>
    </row>
    <row r="52" spans="1:6">
      <c r="A52" s="139" t="s">
        <v>165</v>
      </c>
      <c r="B52" s="137" t="s">
        <v>164</v>
      </c>
      <c r="C52" s="156" t="s">
        <v>166</v>
      </c>
      <c r="D52" s="147">
        <f>'Расходы_ведомств структура'!F35</f>
        <v>200000</v>
      </c>
      <c r="E52" s="147">
        <f>'Расходы_ведомств структура'!G35</f>
        <v>0</v>
      </c>
      <c r="F52" s="146">
        <f t="shared" si="15"/>
        <v>200000</v>
      </c>
    </row>
    <row r="53" spans="1:6" ht="26.4">
      <c r="A53" s="152" t="s">
        <v>214</v>
      </c>
      <c r="B53" s="137" t="s">
        <v>215</v>
      </c>
      <c r="C53" s="154"/>
      <c r="D53" s="140">
        <f>D54</f>
        <v>272167.90999999997</v>
      </c>
      <c r="E53" s="140">
        <f t="shared" ref="E53:E54" si="16">E54</f>
        <v>115897.48</v>
      </c>
      <c r="F53" s="146">
        <f t="shared" si="15"/>
        <v>156270.43</v>
      </c>
    </row>
    <row r="54" spans="1:6" ht="27">
      <c r="A54" s="139" t="s">
        <v>175</v>
      </c>
      <c r="B54" s="137" t="s">
        <v>215</v>
      </c>
      <c r="C54" s="154" t="s">
        <v>149</v>
      </c>
      <c r="D54" s="140">
        <f>D55</f>
        <v>272167.90999999997</v>
      </c>
      <c r="E54" s="140">
        <f t="shared" si="16"/>
        <v>115897.48</v>
      </c>
      <c r="F54" s="146">
        <f t="shared" si="15"/>
        <v>156270.43</v>
      </c>
    </row>
    <row r="55" spans="1:6" ht="40.200000000000003">
      <c r="A55" s="139" t="s">
        <v>150</v>
      </c>
      <c r="B55" s="137" t="s">
        <v>215</v>
      </c>
      <c r="C55" s="154" t="s">
        <v>151</v>
      </c>
      <c r="D55" s="141">
        <f>'Расходы_ведомств структура'!F103</f>
        <v>272167.90999999997</v>
      </c>
      <c r="E55" s="141">
        <f>'Расходы_ведомств структура'!G103</f>
        <v>115897.48</v>
      </c>
      <c r="F55" s="146">
        <f t="shared" si="15"/>
        <v>156270.43</v>
      </c>
    </row>
    <row r="56" spans="1:6">
      <c r="A56" s="152" t="s">
        <v>216</v>
      </c>
      <c r="B56" s="145" t="s">
        <v>217</v>
      </c>
      <c r="C56" s="156"/>
      <c r="D56" s="146">
        <f>D57+D59</f>
        <v>1288095.8799999999</v>
      </c>
      <c r="E56" s="146">
        <f>E57+E59</f>
        <v>265490.64</v>
      </c>
      <c r="F56" s="146">
        <f t="shared" si="15"/>
        <v>1022605.2399999999</v>
      </c>
    </row>
    <row r="57" spans="1:6" ht="66.599999999999994">
      <c r="A57" s="139" t="s">
        <v>38</v>
      </c>
      <c r="B57" s="145" t="s">
        <v>217</v>
      </c>
      <c r="C57" s="156" t="s">
        <v>139</v>
      </c>
      <c r="D57" s="146">
        <f>D58</f>
        <v>1284344.8799999999</v>
      </c>
      <c r="E57" s="146">
        <f t="shared" ref="E57" si="17">E58</f>
        <v>261739.64</v>
      </c>
      <c r="F57" s="146">
        <f t="shared" si="15"/>
        <v>1022605.2399999999</v>
      </c>
    </row>
    <row r="58" spans="1:6" ht="27">
      <c r="A58" s="139" t="s">
        <v>140</v>
      </c>
      <c r="B58" s="145" t="s">
        <v>217</v>
      </c>
      <c r="C58" s="156" t="s">
        <v>141</v>
      </c>
      <c r="D58" s="147">
        <f>'Расходы_ведомств структура'!F106</f>
        <v>1284344.8799999999</v>
      </c>
      <c r="E58" s="147">
        <f>'Расходы_ведомств структура'!G106</f>
        <v>261739.64</v>
      </c>
      <c r="F58" s="146">
        <f t="shared" si="15"/>
        <v>1022605.2399999999</v>
      </c>
    </row>
    <row r="59" spans="1:6" ht="27">
      <c r="A59" s="139" t="s">
        <v>175</v>
      </c>
      <c r="B59" s="145" t="s">
        <v>217</v>
      </c>
      <c r="C59" s="154" t="s">
        <v>149</v>
      </c>
      <c r="D59" s="146">
        <f t="shared" ref="D59:E59" si="18">D60</f>
        <v>3751</v>
      </c>
      <c r="E59" s="146">
        <f t="shared" si="18"/>
        <v>3751</v>
      </c>
      <c r="F59" s="146">
        <f t="shared" si="15"/>
        <v>0</v>
      </c>
    </row>
    <row r="60" spans="1:6" ht="40.200000000000003">
      <c r="A60" s="139" t="s">
        <v>150</v>
      </c>
      <c r="B60" s="145" t="s">
        <v>217</v>
      </c>
      <c r="C60" s="154" t="s">
        <v>151</v>
      </c>
      <c r="D60" s="147">
        <f>'Расходы_ведомств структура'!F108</f>
        <v>3751</v>
      </c>
      <c r="E60" s="147">
        <f>'Расходы_ведомств структура'!G108</f>
        <v>3751</v>
      </c>
      <c r="F60" s="146">
        <f t="shared" si="15"/>
        <v>0</v>
      </c>
    </row>
    <row r="61" spans="1:6">
      <c r="A61" s="152" t="s">
        <v>218</v>
      </c>
      <c r="B61" s="137" t="s">
        <v>219</v>
      </c>
      <c r="C61" s="154"/>
      <c r="D61" s="140">
        <f>D62+D64</f>
        <v>191000</v>
      </c>
      <c r="E61" s="140">
        <f t="shared" ref="E61" si="19">E62+E64</f>
        <v>43650</v>
      </c>
      <c r="F61" s="146">
        <f t="shared" si="15"/>
        <v>147350</v>
      </c>
    </row>
    <row r="62" spans="1:6" ht="66.599999999999994">
      <c r="A62" s="139" t="s">
        <v>38</v>
      </c>
      <c r="B62" s="145" t="s">
        <v>219</v>
      </c>
      <c r="C62" s="156" t="s">
        <v>139</v>
      </c>
      <c r="D62" s="146">
        <f>D63</f>
        <v>178400</v>
      </c>
      <c r="E62" s="146">
        <f t="shared" ref="E62" si="20">E63</f>
        <v>43650</v>
      </c>
      <c r="F62" s="146">
        <f t="shared" si="15"/>
        <v>134750</v>
      </c>
    </row>
    <row r="63" spans="1:6" ht="27">
      <c r="A63" s="139" t="s">
        <v>140</v>
      </c>
      <c r="B63" s="145" t="s">
        <v>219</v>
      </c>
      <c r="C63" s="156" t="s">
        <v>141</v>
      </c>
      <c r="D63" s="147">
        <f>'Расходы_ведомств структура'!F111</f>
        <v>178400</v>
      </c>
      <c r="E63" s="147">
        <f>'Расходы_ведомств структура'!G111</f>
        <v>43650</v>
      </c>
      <c r="F63" s="146">
        <f t="shared" si="15"/>
        <v>134750</v>
      </c>
    </row>
    <row r="64" spans="1:6" ht="27">
      <c r="A64" s="139" t="s">
        <v>148</v>
      </c>
      <c r="B64" s="137" t="s">
        <v>219</v>
      </c>
      <c r="C64" s="154" t="s">
        <v>149</v>
      </c>
      <c r="D64" s="140">
        <f>D65</f>
        <v>12600</v>
      </c>
      <c r="E64" s="140">
        <f t="shared" ref="E64" si="21">E65</f>
        <v>0</v>
      </c>
      <c r="F64" s="146">
        <f t="shared" si="15"/>
        <v>12600</v>
      </c>
    </row>
    <row r="65" spans="1:6" ht="40.200000000000003">
      <c r="A65" s="139" t="s">
        <v>150</v>
      </c>
      <c r="B65" s="137" t="s">
        <v>219</v>
      </c>
      <c r="C65" s="154" t="s">
        <v>151</v>
      </c>
      <c r="D65" s="141">
        <f>'Расходы_ведомств структура'!F113</f>
        <v>12600</v>
      </c>
      <c r="E65" s="141">
        <f>'Расходы_ведомств структура'!G113</f>
        <v>0</v>
      </c>
      <c r="F65" s="146">
        <f t="shared" si="15"/>
        <v>12600</v>
      </c>
    </row>
    <row r="66" spans="1:6" ht="39.6">
      <c r="A66" s="75" t="s">
        <v>357</v>
      </c>
      <c r="B66" s="76" t="s">
        <v>358</v>
      </c>
      <c r="C66" s="187"/>
      <c r="D66" s="140">
        <f>D67+D69</f>
        <v>106759</v>
      </c>
      <c r="E66" s="140">
        <f>E67+E69</f>
        <v>0</v>
      </c>
      <c r="F66" s="146">
        <f t="shared" si="15"/>
        <v>106759</v>
      </c>
    </row>
    <row r="67" spans="1:6" ht="66.599999999999994">
      <c r="A67" s="78" t="s">
        <v>359</v>
      </c>
      <c r="B67" s="76" t="s">
        <v>358</v>
      </c>
      <c r="C67" s="76">
        <v>100</v>
      </c>
      <c r="D67" s="140">
        <f t="shared" ref="D67:E67" si="22">D68</f>
        <v>78120</v>
      </c>
      <c r="E67" s="140">
        <f t="shared" si="22"/>
        <v>0</v>
      </c>
      <c r="F67" s="146">
        <f t="shared" si="15"/>
        <v>78120</v>
      </c>
    </row>
    <row r="68" spans="1:6" ht="27">
      <c r="A68" s="78" t="s">
        <v>360</v>
      </c>
      <c r="B68" s="76" t="s">
        <v>358</v>
      </c>
      <c r="C68" s="76">
        <v>120</v>
      </c>
      <c r="D68" s="141">
        <f>'Расходы_ведомств структура'!F119</f>
        <v>78120</v>
      </c>
      <c r="E68" s="141">
        <f>'Расходы_ведомств структура'!G119</f>
        <v>0</v>
      </c>
      <c r="F68" s="146">
        <f t="shared" si="15"/>
        <v>78120</v>
      </c>
    </row>
    <row r="69" spans="1:6" ht="27">
      <c r="A69" s="78" t="s">
        <v>175</v>
      </c>
      <c r="B69" s="76" t="s">
        <v>358</v>
      </c>
      <c r="C69" s="76" t="s">
        <v>149</v>
      </c>
      <c r="D69" s="140">
        <f t="shared" ref="D69:E69" si="23">D70</f>
        <v>28639</v>
      </c>
      <c r="E69" s="140">
        <f t="shared" si="23"/>
        <v>0</v>
      </c>
      <c r="F69" s="146">
        <f t="shared" si="15"/>
        <v>28639</v>
      </c>
    </row>
    <row r="70" spans="1:6" ht="40.200000000000003">
      <c r="A70" s="78" t="s">
        <v>150</v>
      </c>
      <c r="B70" s="76" t="s">
        <v>358</v>
      </c>
      <c r="C70" s="76" t="s">
        <v>151</v>
      </c>
      <c r="D70" s="141">
        <f>'Расходы_ведомств структура'!F121</f>
        <v>28639</v>
      </c>
      <c r="E70" s="141">
        <f>'Расходы_ведомств структура'!G121</f>
        <v>0</v>
      </c>
      <c r="F70" s="146">
        <f t="shared" si="15"/>
        <v>28639</v>
      </c>
    </row>
    <row r="71" spans="1:6" ht="27.6">
      <c r="A71" s="161" t="s">
        <v>60</v>
      </c>
      <c r="B71" s="145" t="s">
        <v>271</v>
      </c>
      <c r="C71" s="156"/>
      <c r="D71" s="148">
        <f>D72+D87</f>
        <v>12977610</v>
      </c>
      <c r="E71" s="148">
        <f t="shared" ref="E71:F71" si="24">E72+E87</f>
        <v>2756797.2500000005</v>
      </c>
      <c r="F71" s="148">
        <f t="shared" si="24"/>
        <v>10220812.75</v>
      </c>
    </row>
    <row r="72" spans="1:6" ht="41.4">
      <c r="A72" s="161" t="s">
        <v>61</v>
      </c>
      <c r="B72" s="150" t="s">
        <v>272</v>
      </c>
      <c r="C72" s="157"/>
      <c r="D72" s="148">
        <f>D73</f>
        <v>11655810</v>
      </c>
      <c r="E72" s="148">
        <f t="shared" ref="E72:F72" si="25">E73</f>
        <v>2519389.2500000005</v>
      </c>
      <c r="F72" s="148">
        <f t="shared" si="25"/>
        <v>9136420.75</v>
      </c>
    </row>
    <row r="73" spans="1:6" ht="26.4">
      <c r="A73" s="162" t="s">
        <v>62</v>
      </c>
      <c r="B73" s="145" t="s">
        <v>273</v>
      </c>
      <c r="C73" s="156"/>
      <c r="D73" s="146">
        <f>D74+D81+D84</f>
        <v>11655810</v>
      </c>
      <c r="E73" s="146">
        <f t="shared" ref="E73:F73" si="26">E74+E81+E84</f>
        <v>2519389.2500000005</v>
      </c>
      <c r="F73" s="146">
        <f t="shared" si="26"/>
        <v>9136420.75</v>
      </c>
    </row>
    <row r="74" spans="1:6" ht="26.4">
      <c r="A74" s="152" t="s">
        <v>274</v>
      </c>
      <c r="B74" s="145" t="s">
        <v>275</v>
      </c>
      <c r="C74" s="156"/>
      <c r="D74" s="146">
        <f>D75+D77+D79</f>
        <v>9825059</v>
      </c>
      <c r="E74" s="146">
        <f t="shared" ref="E74:F74" si="27">E75+E77+E79</f>
        <v>2517638.0100000002</v>
      </c>
      <c r="F74" s="146">
        <f t="shared" si="27"/>
        <v>7307420.9900000002</v>
      </c>
    </row>
    <row r="75" spans="1:6" ht="66.599999999999994">
      <c r="A75" s="139" t="s">
        <v>38</v>
      </c>
      <c r="B75" s="145" t="s">
        <v>275</v>
      </c>
      <c r="C75" s="156" t="s">
        <v>139</v>
      </c>
      <c r="D75" s="146">
        <f>D76</f>
        <v>7881682</v>
      </c>
      <c r="E75" s="146">
        <f t="shared" ref="E75:F75" si="28">E76</f>
        <v>2023562.58</v>
      </c>
      <c r="F75" s="146">
        <f t="shared" si="28"/>
        <v>5858119.4199999999</v>
      </c>
    </row>
    <row r="76" spans="1:6" ht="27">
      <c r="A76" s="139" t="s">
        <v>276</v>
      </c>
      <c r="B76" s="145" t="s">
        <v>275</v>
      </c>
      <c r="C76" s="156" t="s">
        <v>277</v>
      </c>
      <c r="D76" s="147">
        <f>'Расходы_ведомств структура'!F226</f>
        <v>7881682</v>
      </c>
      <c r="E76" s="147">
        <f>'Расходы_ведомств структура'!G226</f>
        <v>2023562.58</v>
      </c>
      <c r="F76" s="140">
        <f>D76-E76</f>
        <v>5858119.4199999999</v>
      </c>
    </row>
    <row r="77" spans="1:6" ht="27">
      <c r="A77" s="139" t="s">
        <v>175</v>
      </c>
      <c r="B77" s="145" t="s">
        <v>275</v>
      </c>
      <c r="C77" s="156" t="s">
        <v>149</v>
      </c>
      <c r="D77" s="146">
        <f>D78</f>
        <v>1928377</v>
      </c>
      <c r="E77" s="146">
        <f t="shared" ref="E77:F77" si="29">E78</f>
        <v>494040.37</v>
      </c>
      <c r="F77" s="146">
        <f t="shared" si="29"/>
        <v>1434336.63</v>
      </c>
    </row>
    <row r="78" spans="1:6" ht="40.200000000000003">
      <c r="A78" s="139" t="s">
        <v>150</v>
      </c>
      <c r="B78" s="145" t="s">
        <v>275</v>
      </c>
      <c r="C78" s="156" t="s">
        <v>151</v>
      </c>
      <c r="D78" s="147">
        <f>'Расходы_ведомств структура'!F228</f>
        <v>1928377</v>
      </c>
      <c r="E78" s="147">
        <f>'Расходы_ведомств структура'!G228</f>
        <v>494040.37</v>
      </c>
      <c r="F78" s="140">
        <f>D78-E78</f>
        <v>1434336.63</v>
      </c>
    </row>
    <row r="79" spans="1:6">
      <c r="A79" s="139" t="s">
        <v>152</v>
      </c>
      <c r="B79" s="145" t="s">
        <v>275</v>
      </c>
      <c r="C79" s="156" t="s">
        <v>153</v>
      </c>
      <c r="D79" s="146">
        <f>D80</f>
        <v>15000</v>
      </c>
      <c r="E79" s="146">
        <f t="shared" ref="E79:F79" si="30">E80</f>
        <v>35.06</v>
      </c>
      <c r="F79" s="146">
        <f t="shared" si="30"/>
        <v>14964.94</v>
      </c>
    </row>
    <row r="80" spans="1:6">
      <c r="A80" s="139" t="s">
        <v>154</v>
      </c>
      <c r="B80" s="145" t="s">
        <v>275</v>
      </c>
      <c r="C80" s="156" t="s">
        <v>155</v>
      </c>
      <c r="D80" s="147">
        <f>'Расходы_ведомств структура'!F230</f>
        <v>15000</v>
      </c>
      <c r="E80" s="147">
        <f>'Расходы_ведомств структура'!G230</f>
        <v>35.06</v>
      </c>
      <c r="F80" s="140">
        <f>D80-E80</f>
        <v>14964.94</v>
      </c>
    </row>
    <row r="81" spans="1:6" ht="26.4">
      <c r="A81" s="152" t="s">
        <v>278</v>
      </c>
      <c r="B81" s="145" t="s">
        <v>279</v>
      </c>
      <c r="C81" s="160"/>
      <c r="D81" s="146">
        <f>D82</f>
        <v>1769641</v>
      </c>
      <c r="E81" s="146">
        <f t="shared" ref="E81:F82" si="31">E82</f>
        <v>1751.24</v>
      </c>
      <c r="F81" s="146">
        <f t="shared" si="31"/>
        <v>1767889.76</v>
      </c>
    </row>
    <row r="82" spans="1:6" ht="27">
      <c r="A82" s="139" t="s">
        <v>175</v>
      </c>
      <c r="B82" s="145" t="s">
        <v>279</v>
      </c>
      <c r="C82" s="156" t="s">
        <v>149</v>
      </c>
      <c r="D82" s="146">
        <f>D83</f>
        <v>1769641</v>
      </c>
      <c r="E82" s="146">
        <f t="shared" si="31"/>
        <v>1751.24</v>
      </c>
      <c r="F82" s="146">
        <f t="shared" si="31"/>
        <v>1767889.76</v>
      </c>
    </row>
    <row r="83" spans="1:6" ht="40.200000000000003">
      <c r="A83" s="139" t="s">
        <v>150</v>
      </c>
      <c r="B83" s="145" t="s">
        <v>279</v>
      </c>
      <c r="C83" s="156" t="s">
        <v>151</v>
      </c>
      <c r="D83" s="147">
        <f>'Расходы_ведомств структура'!F233</f>
        <v>1769641</v>
      </c>
      <c r="E83" s="147">
        <f>'Расходы_ведомств структура'!G233</f>
        <v>1751.24</v>
      </c>
      <c r="F83" s="140">
        <f>D83-E83</f>
        <v>1767889.76</v>
      </c>
    </row>
    <row r="84" spans="1:6" ht="26.4">
      <c r="A84" s="152" t="s">
        <v>280</v>
      </c>
      <c r="B84" s="145" t="s">
        <v>281</v>
      </c>
      <c r="C84" s="156"/>
      <c r="D84" s="146">
        <f>D85</f>
        <v>61110</v>
      </c>
      <c r="E84" s="146">
        <f t="shared" ref="E84:F84" si="32">E85</f>
        <v>0</v>
      </c>
      <c r="F84" s="146">
        <f t="shared" si="32"/>
        <v>61110</v>
      </c>
    </row>
    <row r="85" spans="1:6" ht="27">
      <c r="A85" s="139" t="s">
        <v>175</v>
      </c>
      <c r="B85" s="145" t="s">
        <v>281</v>
      </c>
      <c r="C85" s="156" t="s">
        <v>149</v>
      </c>
      <c r="D85" s="146">
        <f>D86</f>
        <v>61110</v>
      </c>
      <c r="E85" s="146">
        <f t="shared" ref="E85:F85" si="33">E86</f>
        <v>0</v>
      </c>
      <c r="F85" s="146">
        <f t="shared" si="33"/>
        <v>61110</v>
      </c>
    </row>
    <row r="86" spans="1:6" ht="40.200000000000003">
      <c r="A86" s="139" t="s">
        <v>150</v>
      </c>
      <c r="B86" s="145" t="s">
        <v>281</v>
      </c>
      <c r="C86" s="156" t="s">
        <v>151</v>
      </c>
      <c r="D86" s="147">
        <f>'Расходы_ведомств структура'!F236</f>
        <v>61110</v>
      </c>
      <c r="E86" s="147">
        <f>'Расходы_ведомств структура'!G236</f>
        <v>0</v>
      </c>
      <c r="F86" s="140">
        <f>D86-E86</f>
        <v>61110</v>
      </c>
    </row>
    <row r="87" spans="1:6" ht="41.4">
      <c r="A87" s="161" t="s">
        <v>63</v>
      </c>
      <c r="B87" s="150" t="s">
        <v>282</v>
      </c>
      <c r="C87" s="156"/>
      <c r="D87" s="148">
        <f>D88</f>
        <v>1321800</v>
      </c>
      <c r="E87" s="148">
        <f t="shared" ref="E87:F87" si="34">E88</f>
        <v>237408</v>
      </c>
      <c r="F87" s="148">
        <f t="shared" si="34"/>
        <v>1084392</v>
      </c>
    </row>
    <row r="88" spans="1:6" ht="26.4">
      <c r="A88" s="162" t="s">
        <v>64</v>
      </c>
      <c r="B88" s="145" t="s">
        <v>283</v>
      </c>
      <c r="C88" s="156"/>
      <c r="D88" s="146">
        <f>D89+D92</f>
        <v>1321800</v>
      </c>
      <c r="E88" s="146">
        <f t="shared" ref="E88:F88" si="35">E89+E92</f>
        <v>237408</v>
      </c>
      <c r="F88" s="146">
        <f t="shared" si="35"/>
        <v>1084392</v>
      </c>
    </row>
    <row r="89" spans="1:6" ht="26.4">
      <c r="A89" s="152" t="s">
        <v>274</v>
      </c>
      <c r="B89" s="145" t="s">
        <v>284</v>
      </c>
      <c r="C89" s="156"/>
      <c r="D89" s="146">
        <f>D90</f>
        <v>1171800</v>
      </c>
      <c r="E89" s="146">
        <f t="shared" ref="E89:F90" si="36">E90</f>
        <v>237408</v>
      </c>
      <c r="F89" s="146">
        <f t="shared" si="36"/>
        <v>934392</v>
      </c>
    </row>
    <row r="90" spans="1:6" ht="66.599999999999994">
      <c r="A90" s="139" t="s">
        <v>38</v>
      </c>
      <c r="B90" s="145" t="s">
        <v>284</v>
      </c>
      <c r="C90" s="155" t="s">
        <v>139</v>
      </c>
      <c r="D90" s="144">
        <f>D91</f>
        <v>1171800</v>
      </c>
      <c r="E90" s="144">
        <f t="shared" si="36"/>
        <v>237408</v>
      </c>
      <c r="F90" s="144">
        <f t="shared" si="36"/>
        <v>934392</v>
      </c>
    </row>
    <row r="91" spans="1:6" ht="27">
      <c r="A91" s="139" t="s">
        <v>276</v>
      </c>
      <c r="B91" s="145" t="s">
        <v>284</v>
      </c>
      <c r="C91" s="156" t="s">
        <v>277</v>
      </c>
      <c r="D91" s="147">
        <f>'Расходы_ведомств структура'!F241</f>
        <v>1171800</v>
      </c>
      <c r="E91" s="147">
        <f>'Расходы_ведомств структура'!G241</f>
        <v>237408</v>
      </c>
      <c r="F91" s="140">
        <f>D91-E91</f>
        <v>934392</v>
      </c>
    </row>
    <row r="92" spans="1:6" ht="26.4">
      <c r="A92" s="152" t="s">
        <v>278</v>
      </c>
      <c r="B92" s="145" t="s">
        <v>285</v>
      </c>
      <c r="C92" s="156"/>
      <c r="D92" s="144">
        <f>D93</f>
        <v>150000</v>
      </c>
      <c r="E92" s="144">
        <f t="shared" ref="E92:F93" si="37">E93</f>
        <v>0</v>
      </c>
      <c r="F92" s="144">
        <f t="shared" si="37"/>
        <v>150000</v>
      </c>
    </row>
    <row r="93" spans="1:6" ht="27">
      <c r="A93" s="139" t="s">
        <v>175</v>
      </c>
      <c r="B93" s="145" t="s">
        <v>285</v>
      </c>
      <c r="C93" s="156" t="s">
        <v>149</v>
      </c>
      <c r="D93" s="144">
        <f>D94</f>
        <v>150000</v>
      </c>
      <c r="E93" s="144">
        <f t="shared" si="37"/>
        <v>0</v>
      </c>
      <c r="F93" s="144">
        <f t="shared" si="37"/>
        <v>150000</v>
      </c>
    </row>
    <row r="94" spans="1:6" ht="40.200000000000003">
      <c r="A94" s="139" t="s">
        <v>150</v>
      </c>
      <c r="B94" s="145" t="s">
        <v>285</v>
      </c>
      <c r="C94" s="156" t="s">
        <v>151</v>
      </c>
      <c r="D94" s="147">
        <f>'Расходы_ведомств структура'!F244</f>
        <v>150000</v>
      </c>
      <c r="E94" s="147">
        <f>'Расходы_ведомств структура'!G244</f>
        <v>0</v>
      </c>
      <c r="F94" s="140">
        <f>D94-E94</f>
        <v>150000</v>
      </c>
    </row>
    <row r="95" spans="1:6" ht="41.4">
      <c r="A95" s="161" t="s">
        <v>311</v>
      </c>
      <c r="B95" s="150" t="s">
        <v>312</v>
      </c>
      <c r="C95" s="156"/>
      <c r="D95" s="148">
        <f>D96</f>
        <v>10089814.479999999</v>
      </c>
      <c r="E95" s="148">
        <f t="shared" ref="E95:F95" si="38">E96</f>
        <v>2575472.9899999998</v>
      </c>
      <c r="F95" s="148">
        <f t="shared" si="38"/>
        <v>7514341.4899999993</v>
      </c>
    </row>
    <row r="96" spans="1:6" ht="39.6">
      <c r="A96" s="162" t="s">
        <v>313</v>
      </c>
      <c r="B96" s="145" t="s">
        <v>314</v>
      </c>
      <c r="C96" s="156"/>
      <c r="D96" s="146">
        <f>D97+D104+D109</f>
        <v>10089814.479999999</v>
      </c>
      <c r="E96" s="146">
        <f t="shared" ref="E96:F96" si="39">E97+E104+E109</f>
        <v>2575472.9899999998</v>
      </c>
      <c r="F96" s="146">
        <f t="shared" si="39"/>
        <v>7514341.4899999993</v>
      </c>
    </row>
    <row r="97" spans="1:6" ht="26.4">
      <c r="A97" s="152" t="s">
        <v>274</v>
      </c>
      <c r="B97" s="145" t="s">
        <v>315</v>
      </c>
      <c r="C97" s="156"/>
      <c r="D97" s="146">
        <f>D98+D100+D102</f>
        <v>7858197.04</v>
      </c>
      <c r="E97" s="146">
        <f t="shared" ref="E97:F97" si="40">E98+E100+E102</f>
        <v>2033709.75</v>
      </c>
      <c r="F97" s="146">
        <f t="shared" si="40"/>
        <v>5824487.2899999991</v>
      </c>
    </row>
    <row r="98" spans="1:6" ht="66.599999999999994">
      <c r="A98" s="139" t="s">
        <v>38</v>
      </c>
      <c r="B98" s="145" t="s">
        <v>315</v>
      </c>
      <c r="C98" s="155" t="s">
        <v>139</v>
      </c>
      <c r="D98" s="144">
        <f>D99</f>
        <v>7054221</v>
      </c>
      <c r="E98" s="144">
        <f t="shared" ref="E98:F98" si="41">E99</f>
        <v>1695048.15</v>
      </c>
      <c r="F98" s="144">
        <f t="shared" si="41"/>
        <v>5359172.8499999996</v>
      </c>
    </row>
    <row r="99" spans="1:6" ht="27">
      <c r="A99" s="139" t="s">
        <v>276</v>
      </c>
      <c r="B99" s="145" t="s">
        <v>315</v>
      </c>
      <c r="C99" s="156" t="s">
        <v>277</v>
      </c>
      <c r="D99" s="147">
        <f>'Расходы_ведомств структура'!F279</f>
        <v>7054221</v>
      </c>
      <c r="E99" s="147">
        <f>'Расходы_ведомств структура'!G279</f>
        <v>1695048.15</v>
      </c>
      <c r="F99" s="140">
        <f>D99-E99</f>
        <v>5359172.8499999996</v>
      </c>
    </row>
    <row r="100" spans="1:6" ht="27">
      <c r="A100" s="139" t="s">
        <v>175</v>
      </c>
      <c r="B100" s="145" t="s">
        <v>315</v>
      </c>
      <c r="C100" s="155" t="s">
        <v>149</v>
      </c>
      <c r="D100" s="144">
        <f>D101</f>
        <v>797276.04</v>
      </c>
      <c r="E100" s="144">
        <f t="shared" ref="E100:F100" si="42">E101</f>
        <v>338553.49</v>
      </c>
      <c r="F100" s="144">
        <f t="shared" si="42"/>
        <v>458722.55000000005</v>
      </c>
    </row>
    <row r="101" spans="1:6" ht="40.200000000000003">
      <c r="A101" s="139" t="s">
        <v>150</v>
      </c>
      <c r="B101" s="145" t="s">
        <v>315</v>
      </c>
      <c r="C101" s="156" t="s">
        <v>151</v>
      </c>
      <c r="D101" s="147">
        <f>'Расходы_ведомств структура'!F281</f>
        <v>797276.04</v>
      </c>
      <c r="E101" s="147">
        <f>'Расходы_ведомств структура'!G281</f>
        <v>338553.49</v>
      </c>
      <c r="F101" s="140">
        <f>D101-E101</f>
        <v>458722.55000000005</v>
      </c>
    </row>
    <row r="102" spans="1:6">
      <c r="A102" s="139" t="s">
        <v>152</v>
      </c>
      <c r="B102" s="145" t="s">
        <v>315</v>
      </c>
      <c r="C102" s="155" t="s">
        <v>153</v>
      </c>
      <c r="D102" s="144">
        <f>D103</f>
        <v>6700</v>
      </c>
      <c r="E102" s="144">
        <f t="shared" ref="E102:F102" si="43">E103</f>
        <v>108.11</v>
      </c>
      <c r="F102" s="144">
        <f t="shared" si="43"/>
        <v>6591.89</v>
      </c>
    </row>
    <row r="103" spans="1:6">
      <c r="A103" s="139" t="s">
        <v>154</v>
      </c>
      <c r="B103" s="145" t="s">
        <v>315</v>
      </c>
      <c r="C103" s="156" t="s">
        <v>155</v>
      </c>
      <c r="D103" s="147">
        <f>'Расходы_ведомств структура'!F283</f>
        <v>6700</v>
      </c>
      <c r="E103" s="147">
        <f>'Расходы_ведомств структура'!G283</f>
        <v>108.11</v>
      </c>
      <c r="F103" s="140">
        <f>D103-E103</f>
        <v>6591.89</v>
      </c>
    </row>
    <row r="104" spans="1:6" ht="39.6">
      <c r="A104" s="152" t="s">
        <v>316</v>
      </c>
      <c r="B104" s="145" t="s">
        <v>317</v>
      </c>
      <c r="C104" s="156"/>
      <c r="D104" s="146">
        <f>D105+D107</f>
        <v>1437453</v>
      </c>
      <c r="E104" s="146">
        <f t="shared" ref="E104:F104" si="44">E105+E107</f>
        <v>312802.3</v>
      </c>
      <c r="F104" s="146">
        <f t="shared" si="44"/>
        <v>1124650.7</v>
      </c>
    </row>
    <row r="105" spans="1:6" ht="66.599999999999994">
      <c r="A105" s="139" t="s">
        <v>38</v>
      </c>
      <c r="B105" s="145" t="s">
        <v>317</v>
      </c>
      <c r="C105" s="156" t="s">
        <v>139</v>
      </c>
      <c r="D105" s="146">
        <f>D106</f>
        <v>324850</v>
      </c>
      <c r="E105" s="146">
        <f t="shared" ref="E105:F105" si="45">E106</f>
        <v>0</v>
      </c>
      <c r="F105" s="146">
        <f t="shared" si="45"/>
        <v>324850</v>
      </c>
    </row>
    <row r="106" spans="1:6" ht="27">
      <c r="A106" s="139" t="s">
        <v>276</v>
      </c>
      <c r="B106" s="145" t="s">
        <v>317</v>
      </c>
      <c r="C106" s="156" t="s">
        <v>277</v>
      </c>
      <c r="D106" s="147">
        <f>'Расходы_ведомств структура'!F286</f>
        <v>324850</v>
      </c>
      <c r="E106" s="147">
        <f>'Расходы_ведомств структура'!G286</f>
        <v>0</v>
      </c>
      <c r="F106" s="140">
        <f>D106-E106</f>
        <v>324850</v>
      </c>
    </row>
    <row r="107" spans="1:6" ht="27">
      <c r="A107" s="139" t="s">
        <v>175</v>
      </c>
      <c r="B107" s="145" t="s">
        <v>317</v>
      </c>
      <c r="C107" s="156" t="s">
        <v>149</v>
      </c>
      <c r="D107" s="146">
        <f>D108</f>
        <v>1112603</v>
      </c>
      <c r="E107" s="146">
        <f t="shared" ref="E107:F107" si="46">E108</f>
        <v>312802.3</v>
      </c>
      <c r="F107" s="146">
        <f t="shared" si="46"/>
        <v>799800.7</v>
      </c>
    </row>
    <row r="108" spans="1:6" ht="40.200000000000003">
      <c r="A108" s="139" t="s">
        <v>150</v>
      </c>
      <c r="B108" s="145" t="s">
        <v>317</v>
      </c>
      <c r="C108" s="156" t="s">
        <v>151</v>
      </c>
      <c r="D108" s="147">
        <f>'Расходы_ведомств структура'!F288</f>
        <v>1112603</v>
      </c>
      <c r="E108" s="147">
        <f>'Расходы_ведомств структура'!G288</f>
        <v>312802.3</v>
      </c>
      <c r="F108" s="140">
        <f>D108-E108</f>
        <v>799800.7</v>
      </c>
    </row>
    <row r="109" spans="1:6" ht="39.6">
      <c r="A109" s="152" t="s">
        <v>318</v>
      </c>
      <c r="B109" s="145" t="s">
        <v>319</v>
      </c>
      <c r="C109" s="156"/>
      <c r="D109" s="146">
        <f>D110</f>
        <v>794164.44</v>
      </c>
      <c r="E109" s="146">
        <f t="shared" ref="E109:F110" si="47">E110</f>
        <v>228960.94</v>
      </c>
      <c r="F109" s="146">
        <f t="shared" si="47"/>
        <v>565203.5</v>
      </c>
    </row>
    <row r="110" spans="1:6" ht="27">
      <c r="A110" s="139" t="s">
        <v>175</v>
      </c>
      <c r="B110" s="145" t="s">
        <v>319</v>
      </c>
      <c r="C110" s="156" t="s">
        <v>149</v>
      </c>
      <c r="D110" s="146">
        <f>D111</f>
        <v>794164.44</v>
      </c>
      <c r="E110" s="146">
        <f t="shared" si="47"/>
        <v>228960.94</v>
      </c>
      <c r="F110" s="146">
        <f t="shared" si="47"/>
        <v>565203.5</v>
      </c>
    </row>
    <row r="111" spans="1:6" ht="40.200000000000003">
      <c r="A111" s="139" t="s">
        <v>150</v>
      </c>
      <c r="B111" s="145" t="s">
        <v>319</v>
      </c>
      <c r="C111" s="156" t="s">
        <v>151</v>
      </c>
      <c r="D111" s="147">
        <f>'Расходы_ведомств структура'!F291</f>
        <v>794164.44</v>
      </c>
      <c r="E111" s="147">
        <f>'Расходы_ведомств структура'!G291</f>
        <v>228960.94</v>
      </c>
      <c r="F111" s="140">
        <f t="shared" ref="F111:F116" si="48">D111-E111</f>
        <v>565203.5</v>
      </c>
    </row>
    <row r="112" spans="1:6" ht="41.4">
      <c r="A112" s="161" t="s">
        <v>248</v>
      </c>
      <c r="B112" s="153" t="s">
        <v>249</v>
      </c>
      <c r="C112" s="155"/>
      <c r="D112" s="143">
        <f>D113</f>
        <v>17856781.890000001</v>
      </c>
      <c r="E112" s="143">
        <f t="shared" ref="E112" si="49">E113</f>
        <v>2660898.6399999997</v>
      </c>
      <c r="F112" s="143">
        <f t="shared" si="48"/>
        <v>15195883.25</v>
      </c>
    </row>
    <row r="113" spans="1:6" ht="26.4">
      <c r="A113" s="162" t="s">
        <v>58</v>
      </c>
      <c r="B113" s="142" t="s">
        <v>250</v>
      </c>
      <c r="C113" s="155"/>
      <c r="D113" s="144">
        <f>D114+D117+D122+D125+D128+D131</f>
        <v>17856781.890000001</v>
      </c>
      <c r="E113" s="144">
        <f>E114+E117+E122+E125+E128+E131</f>
        <v>2660898.6399999997</v>
      </c>
      <c r="F113" s="144">
        <f t="shared" si="48"/>
        <v>15195883.25</v>
      </c>
    </row>
    <row r="114" spans="1:6" ht="39.6">
      <c r="A114" s="75" t="s">
        <v>369</v>
      </c>
      <c r="B114" s="86" t="s">
        <v>368</v>
      </c>
      <c r="C114" s="83"/>
      <c r="D114" s="144">
        <f t="shared" ref="D114:D115" si="50">D115</f>
        <v>851440</v>
      </c>
      <c r="E114" s="144">
        <f t="shared" ref="E114:E115" si="51">E115</f>
        <v>0</v>
      </c>
      <c r="F114" s="140">
        <f t="shared" si="48"/>
        <v>851440</v>
      </c>
    </row>
    <row r="115" spans="1:6" ht="27">
      <c r="A115" s="78" t="s">
        <v>175</v>
      </c>
      <c r="B115" s="86" t="s">
        <v>368</v>
      </c>
      <c r="C115" s="83" t="s">
        <v>149</v>
      </c>
      <c r="D115" s="144">
        <f t="shared" si="50"/>
        <v>851440</v>
      </c>
      <c r="E115" s="144">
        <f t="shared" si="51"/>
        <v>0</v>
      </c>
      <c r="F115" s="140">
        <f t="shared" si="48"/>
        <v>851440</v>
      </c>
    </row>
    <row r="116" spans="1:6" ht="40.200000000000003">
      <c r="A116" s="78" t="s">
        <v>150</v>
      </c>
      <c r="B116" s="86" t="s">
        <v>368</v>
      </c>
      <c r="C116" s="83" t="s">
        <v>151</v>
      </c>
      <c r="D116" s="149">
        <f>'Расходы_ведомств структура'!F186</f>
        <v>851440</v>
      </c>
      <c r="E116" s="149">
        <f>'Расходы_ведомств структура'!G186</f>
        <v>0</v>
      </c>
      <c r="F116" s="140">
        <f t="shared" si="48"/>
        <v>851440</v>
      </c>
    </row>
    <row r="117" spans="1:6">
      <c r="A117" s="152" t="s">
        <v>251</v>
      </c>
      <c r="B117" s="142" t="s">
        <v>252</v>
      </c>
      <c r="C117" s="155"/>
      <c r="D117" s="144">
        <f>D118+D120</f>
        <v>3614804.46</v>
      </c>
      <c r="E117" s="144">
        <f t="shared" ref="E117:F117" si="52">E118+E120</f>
        <v>1090889.18</v>
      </c>
      <c r="F117" s="144">
        <f t="shared" si="52"/>
        <v>2523915.2800000003</v>
      </c>
    </row>
    <row r="118" spans="1:6" ht="27">
      <c r="A118" s="139" t="s">
        <v>175</v>
      </c>
      <c r="B118" s="142" t="s">
        <v>252</v>
      </c>
      <c r="C118" s="155" t="s">
        <v>149</v>
      </c>
      <c r="D118" s="144">
        <f>D119</f>
        <v>3610804.46</v>
      </c>
      <c r="E118" s="144">
        <f t="shared" ref="E118:F118" si="53">E119</f>
        <v>1087650.26</v>
      </c>
      <c r="F118" s="144">
        <f t="shared" si="53"/>
        <v>2523154.2000000002</v>
      </c>
    </row>
    <row r="119" spans="1:6" ht="40.200000000000003">
      <c r="A119" s="139" t="s">
        <v>150</v>
      </c>
      <c r="B119" s="142" t="s">
        <v>252</v>
      </c>
      <c r="C119" s="155" t="s">
        <v>151</v>
      </c>
      <c r="D119" s="149">
        <f>'Расходы_ведомств структура'!F189</f>
        <v>3610804.46</v>
      </c>
      <c r="E119" s="149">
        <f>'Расходы_ведомств структура'!G189</f>
        <v>1087650.26</v>
      </c>
      <c r="F119" s="140">
        <f>D119-E119</f>
        <v>2523154.2000000002</v>
      </c>
    </row>
    <row r="120" spans="1:6">
      <c r="A120" s="139" t="s">
        <v>152</v>
      </c>
      <c r="B120" s="142" t="s">
        <v>252</v>
      </c>
      <c r="C120" s="155" t="s">
        <v>153</v>
      </c>
      <c r="D120" s="144">
        <f>D121</f>
        <v>4000</v>
      </c>
      <c r="E120" s="144">
        <f t="shared" ref="E120:F120" si="54">E121</f>
        <v>3238.92</v>
      </c>
      <c r="F120" s="144">
        <f t="shared" si="54"/>
        <v>761.07999999999993</v>
      </c>
    </row>
    <row r="121" spans="1:6">
      <c r="A121" s="139" t="s">
        <v>154</v>
      </c>
      <c r="B121" s="142" t="s">
        <v>252</v>
      </c>
      <c r="C121" s="155" t="s">
        <v>155</v>
      </c>
      <c r="D121" s="149">
        <f>'Расходы_ведомств структура'!F191</f>
        <v>4000</v>
      </c>
      <c r="E121" s="149">
        <f>'Расходы_ведомств структура'!G191</f>
        <v>3238.92</v>
      </c>
      <c r="F121" s="140">
        <f>D121-E121</f>
        <v>761.07999999999993</v>
      </c>
    </row>
    <row r="122" spans="1:6" ht="26.4">
      <c r="A122" s="152" t="s">
        <v>253</v>
      </c>
      <c r="B122" s="142" t="s">
        <v>254</v>
      </c>
      <c r="C122" s="155"/>
      <c r="D122" s="144">
        <f>D123</f>
        <v>702376.02</v>
      </c>
      <c r="E122" s="144">
        <f t="shared" ref="E122:F123" si="55">E123</f>
        <v>122376.02</v>
      </c>
      <c r="F122" s="144">
        <f t="shared" si="55"/>
        <v>580000</v>
      </c>
    </row>
    <row r="123" spans="1:6" ht="27">
      <c r="A123" s="139" t="s">
        <v>175</v>
      </c>
      <c r="B123" s="142" t="s">
        <v>254</v>
      </c>
      <c r="C123" s="155" t="s">
        <v>149</v>
      </c>
      <c r="D123" s="144">
        <f>D124</f>
        <v>702376.02</v>
      </c>
      <c r="E123" s="144">
        <f t="shared" si="55"/>
        <v>122376.02</v>
      </c>
      <c r="F123" s="144">
        <f t="shared" si="55"/>
        <v>580000</v>
      </c>
    </row>
    <row r="124" spans="1:6" ht="40.200000000000003">
      <c r="A124" s="139" t="s">
        <v>150</v>
      </c>
      <c r="B124" s="142" t="s">
        <v>254</v>
      </c>
      <c r="C124" s="155" t="s">
        <v>151</v>
      </c>
      <c r="D124" s="149">
        <f>'Расходы_ведомств структура'!F194</f>
        <v>702376.02</v>
      </c>
      <c r="E124" s="149">
        <f>'Расходы_ведомств структура'!G194</f>
        <v>122376.02</v>
      </c>
      <c r="F124" s="140">
        <f>D124-E124</f>
        <v>580000</v>
      </c>
    </row>
    <row r="125" spans="1:6">
      <c r="A125" s="152" t="s">
        <v>255</v>
      </c>
      <c r="B125" s="145" t="s">
        <v>256</v>
      </c>
      <c r="C125" s="156"/>
      <c r="D125" s="146">
        <f>D126</f>
        <v>458437.49</v>
      </c>
      <c r="E125" s="146">
        <f t="shared" ref="E125:F126" si="56">E126</f>
        <v>458437.49</v>
      </c>
      <c r="F125" s="146">
        <f t="shared" si="56"/>
        <v>0</v>
      </c>
    </row>
    <row r="126" spans="1:6" ht="27">
      <c r="A126" s="139" t="s">
        <v>175</v>
      </c>
      <c r="B126" s="145" t="s">
        <v>256</v>
      </c>
      <c r="C126" s="156" t="s">
        <v>149</v>
      </c>
      <c r="D126" s="146">
        <f>D127</f>
        <v>458437.49</v>
      </c>
      <c r="E126" s="146">
        <f t="shared" si="56"/>
        <v>458437.49</v>
      </c>
      <c r="F126" s="146">
        <f t="shared" si="56"/>
        <v>0</v>
      </c>
    </row>
    <row r="127" spans="1:6" ht="40.200000000000003">
      <c r="A127" s="139" t="s">
        <v>150</v>
      </c>
      <c r="B127" s="145" t="s">
        <v>256</v>
      </c>
      <c r="C127" s="156" t="s">
        <v>151</v>
      </c>
      <c r="D127" s="147">
        <f>'Расходы_ведомств структура'!F197</f>
        <v>458437.49</v>
      </c>
      <c r="E127" s="147">
        <f>'Расходы_ведомств структура'!G197</f>
        <v>458437.49</v>
      </c>
      <c r="F127" s="140">
        <f>D127-E127</f>
        <v>0</v>
      </c>
    </row>
    <row r="128" spans="1:6" ht="26.4">
      <c r="A128" s="152" t="s">
        <v>257</v>
      </c>
      <c r="B128" s="142" t="s">
        <v>258</v>
      </c>
      <c r="C128" s="155"/>
      <c r="D128" s="144">
        <f>D129</f>
        <v>564096</v>
      </c>
      <c r="E128" s="144">
        <f t="shared" ref="E128:F129" si="57">E129</f>
        <v>0</v>
      </c>
      <c r="F128" s="144">
        <f t="shared" si="57"/>
        <v>564096</v>
      </c>
    </row>
    <row r="129" spans="1:6" ht="27">
      <c r="A129" s="139" t="s">
        <v>175</v>
      </c>
      <c r="B129" s="142" t="s">
        <v>258</v>
      </c>
      <c r="C129" s="155" t="s">
        <v>149</v>
      </c>
      <c r="D129" s="144">
        <f>D130</f>
        <v>564096</v>
      </c>
      <c r="E129" s="144">
        <f t="shared" si="57"/>
        <v>0</v>
      </c>
      <c r="F129" s="144">
        <f t="shared" si="57"/>
        <v>564096</v>
      </c>
    </row>
    <row r="130" spans="1:6" ht="40.200000000000003">
      <c r="A130" s="139" t="s">
        <v>150</v>
      </c>
      <c r="B130" s="142" t="s">
        <v>258</v>
      </c>
      <c r="C130" s="155" t="s">
        <v>151</v>
      </c>
      <c r="D130" s="149">
        <f>'Расходы_ведомств структура'!F200</f>
        <v>564096</v>
      </c>
      <c r="E130" s="149">
        <f>'Расходы_ведомств структура'!G200</f>
        <v>0</v>
      </c>
      <c r="F130" s="140">
        <f>D130-E130</f>
        <v>564096</v>
      </c>
    </row>
    <row r="131" spans="1:6">
      <c r="A131" s="152" t="s">
        <v>259</v>
      </c>
      <c r="B131" s="142" t="s">
        <v>260</v>
      </c>
      <c r="C131" s="155"/>
      <c r="D131" s="144">
        <f>D132</f>
        <v>11665627.92</v>
      </c>
      <c r="E131" s="144">
        <f>E132</f>
        <v>989195.95</v>
      </c>
      <c r="F131" s="144">
        <f>D131-E131</f>
        <v>10676431.970000001</v>
      </c>
    </row>
    <row r="132" spans="1:6" ht="27">
      <c r="A132" s="139" t="s">
        <v>175</v>
      </c>
      <c r="B132" s="142" t="s">
        <v>260</v>
      </c>
      <c r="C132" s="155" t="s">
        <v>149</v>
      </c>
      <c r="D132" s="144">
        <f>D133</f>
        <v>11665627.92</v>
      </c>
      <c r="E132" s="144">
        <f t="shared" ref="E132" si="58">E133</f>
        <v>989195.95</v>
      </c>
      <c r="F132" s="144">
        <f t="shared" ref="F132:F135" si="59">D132-E132</f>
        <v>10676431.970000001</v>
      </c>
    </row>
    <row r="133" spans="1:6" ht="40.200000000000003">
      <c r="A133" s="139" t="s">
        <v>150</v>
      </c>
      <c r="B133" s="142" t="s">
        <v>260</v>
      </c>
      <c r="C133" s="155" t="s">
        <v>151</v>
      </c>
      <c r="D133" s="149">
        <f>'Расходы_ведомств структура'!F203</f>
        <v>11665627.92</v>
      </c>
      <c r="E133" s="149">
        <f>'Расходы_ведомств структура'!G203</f>
        <v>989195.95</v>
      </c>
      <c r="F133" s="144">
        <f t="shared" si="59"/>
        <v>10676431.970000001</v>
      </c>
    </row>
    <row r="134" spans="1:6" ht="27.6">
      <c r="A134" s="73" t="s">
        <v>370</v>
      </c>
      <c r="B134" s="70" t="s">
        <v>371</v>
      </c>
      <c r="C134" s="155"/>
      <c r="D134" s="143">
        <f>D135</f>
        <v>522521.59</v>
      </c>
      <c r="E134" s="143">
        <f>E135</f>
        <v>0</v>
      </c>
      <c r="F134" s="138">
        <f t="shared" si="59"/>
        <v>522521.59</v>
      </c>
    </row>
    <row r="135" spans="1:6" ht="26.4">
      <c r="A135" s="85" t="s">
        <v>375</v>
      </c>
      <c r="B135" s="70" t="s">
        <v>374</v>
      </c>
      <c r="C135" s="155"/>
      <c r="D135" s="144">
        <f>D136+D139</f>
        <v>522521.59</v>
      </c>
      <c r="E135" s="144">
        <f>E136+E139</f>
        <v>0</v>
      </c>
      <c r="F135" s="140">
        <f t="shared" si="59"/>
        <v>522521.59</v>
      </c>
    </row>
    <row r="136" spans="1:6" ht="39.6">
      <c r="A136" s="75" t="s">
        <v>372</v>
      </c>
      <c r="B136" s="70" t="s">
        <v>373</v>
      </c>
      <c r="C136" s="155"/>
      <c r="D136" s="144">
        <f t="shared" ref="D136:D137" si="60">D137</f>
        <v>199800</v>
      </c>
      <c r="E136" s="144">
        <f t="shared" ref="E136:E137" si="61">E137</f>
        <v>0</v>
      </c>
      <c r="F136" s="140">
        <f t="shared" ref="F136:F141" si="62">D136-E136</f>
        <v>199800</v>
      </c>
    </row>
    <row r="137" spans="1:6" ht="27">
      <c r="A137" s="78" t="s">
        <v>175</v>
      </c>
      <c r="B137" s="70" t="s">
        <v>373</v>
      </c>
      <c r="C137" s="76" t="s">
        <v>149</v>
      </c>
      <c r="D137" s="144">
        <f t="shared" si="60"/>
        <v>199800</v>
      </c>
      <c r="E137" s="144">
        <f t="shared" si="61"/>
        <v>0</v>
      </c>
      <c r="F137" s="140">
        <f t="shared" si="62"/>
        <v>199800</v>
      </c>
    </row>
    <row r="138" spans="1:6" ht="30" customHeight="1">
      <c r="A138" s="78" t="s">
        <v>150</v>
      </c>
      <c r="B138" s="70" t="s">
        <v>373</v>
      </c>
      <c r="C138" s="76" t="s">
        <v>151</v>
      </c>
      <c r="D138" s="149">
        <f>'Расходы_ведомств структура'!F208</f>
        <v>199800</v>
      </c>
      <c r="E138" s="149">
        <f>'Расходы_ведомств структура'!G208</f>
        <v>0</v>
      </c>
      <c r="F138" s="140">
        <f t="shared" si="62"/>
        <v>199800</v>
      </c>
    </row>
    <row r="139" spans="1:6" ht="30" customHeight="1">
      <c r="A139" s="75" t="s">
        <v>377</v>
      </c>
      <c r="B139" s="70" t="s">
        <v>376</v>
      </c>
      <c r="C139" s="76"/>
      <c r="D139" s="144">
        <f t="shared" ref="D139:D140" si="63">D140</f>
        <v>322721.59000000003</v>
      </c>
      <c r="E139" s="144">
        <f t="shared" ref="E139:E140" si="64">E140</f>
        <v>0</v>
      </c>
      <c r="F139" s="140">
        <f t="shared" si="62"/>
        <v>322721.59000000003</v>
      </c>
    </row>
    <row r="140" spans="1:6" ht="30" customHeight="1">
      <c r="A140" s="78" t="s">
        <v>175</v>
      </c>
      <c r="B140" s="70" t="s">
        <v>376</v>
      </c>
      <c r="C140" s="76" t="s">
        <v>149</v>
      </c>
      <c r="D140" s="144">
        <f t="shared" si="63"/>
        <v>322721.59000000003</v>
      </c>
      <c r="E140" s="144">
        <f t="shared" si="64"/>
        <v>0</v>
      </c>
      <c r="F140" s="140">
        <f t="shared" si="62"/>
        <v>322721.59000000003</v>
      </c>
    </row>
    <row r="141" spans="1:6" ht="30" customHeight="1">
      <c r="A141" s="78" t="s">
        <v>150</v>
      </c>
      <c r="B141" s="70" t="s">
        <v>376</v>
      </c>
      <c r="C141" s="76" t="s">
        <v>151</v>
      </c>
      <c r="D141" s="149">
        <f>'Расходы_ведомств структура'!F211</f>
        <v>322721.59000000003</v>
      </c>
      <c r="E141" s="149">
        <f>'Расходы_ведомств структура'!G211</f>
        <v>0</v>
      </c>
      <c r="F141" s="140">
        <f t="shared" si="62"/>
        <v>322721.59000000003</v>
      </c>
    </row>
    <row r="142" spans="1:6" ht="55.2">
      <c r="A142" s="161" t="s">
        <v>322</v>
      </c>
      <c r="B142" s="150" t="s">
        <v>323</v>
      </c>
      <c r="C142" s="156"/>
      <c r="D142" s="148">
        <f>D143</f>
        <v>2828560</v>
      </c>
      <c r="E142" s="148">
        <f t="shared" ref="E142:F143" si="65">E143</f>
        <v>644479.12</v>
      </c>
      <c r="F142" s="148">
        <f t="shared" si="65"/>
        <v>2184080.88</v>
      </c>
    </row>
    <row r="143" spans="1:6" ht="26.4">
      <c r="A143" s="162" t="s">
        <v>67</v>
      </c>
      <c r="B143" s="145" t="s">
        <v>324</v>
      </c>
      <c r="C143" s="156"/>
      <c r="D143" s="146">
        <f>D144</f>
        <v>2828560</v>
      </c>
      <c r="E143" s="146">
        <f t="shared" si="65"/>
        <v>644479.12</v>
      </c>
      <c r="F143" s="146">
        <f t="shared" si="65"/>
        <v>2184080.88</v>
      </c>
    </row>
    <row r="144" spans="1:6" ht="26.4">
      <c r="A144" s="152" t="s">
        <v>274</v>
      </c>
      <c r="B144" s="145" t="s">
        <v>325</v>
      </c>
      <c r="C144" s="156"/>
      <c r="D144" s="146">
        <f>D145+D147+D149</f>
        <v>2828560</v>
      </c>
      <c r="E144" s="146">
        <f t="shared" ref="E144:F144" si="66">E145+E147+E149</f>
        <v>644479.12</v>
      </c>
      <c r="F144" s="146">
        <f t="shared" si="66"/>
        <v>2184080.88</v>
      </c>
    </row>
    <row r="145" spans="1:6" ht="66.599999999999994">
      <c r="A145" s="139" t="s">
        <v>38</v>
      </c>
      <c r="B145" s="137" t="s">
        <v>325</v>
      </c>
      <c r="C145" s="154" t="s">
        <v>139</v>
      </c>
      <c r="D145" s="140">
        <f>D146</f>
        <v>2264448</v>
      </c>
      <c r="E145" s="140">
        <f t="shared" ref="E145:F145" si="67">E146</f>
        <v>584716.41</v>
      </c>
      <c r="F145" s="140">
        <f t="shared" si="67"/>
        <v>1679731.5899999999</v>
      </c>
    </row>
    <row r="146" spans="1:6" ht="27">
      <c r="A146" s="139" t="s">
        <v>276</v>
      </c>
      <c r="B146" s="137" t="s">
        <v>325</v>
      </c>
      <c r="C146" s="154" t="s">
        <v>277</v>
      </c>
      <c r="D146" s="141">
        <f>'Расходы_ведомств структура'!F298</f>
        <v>2264448</v>
      </c>
      <c r="E146" s="141">
        <f>'Расходы_ведомств структура'!G298</f>
        <v>584716.41</v>
      </c>
      <c r="F146" s="140">
        <f>D146-E146</f>
        <v>1679731.5899999999</v>
      </c>
    </row>
    <row r="147" spans="1:6" ht="27">
      <c r="A147" s="139" t="s">
        <v>175</v>
      </c>
      <c r="B147" s="137" t="s">
        <v>325</v>
      </c>
      <c r="C147" s="154" t="s">
        <v>149</v>
      </c>
      <c r="D147" s="140">
        <f>D148</f>
        <v>561112</v>
      </c>
      <c r="E147" s="140">
        <f t="shared" ref="E147:F147" si="68">E148</f>
        <v>59762.71</v>
      </c>
      <c r="F147" s="140">
        <f t="shared" si="68"/>
        <v>501349.29</v>
      </c>
    </row>
    <row r="148" spans="1:6" ht="40.200000000000003">
      <c r="A148" s="139" t="s">
        <v>150</v>
      </c>
      <c r="B148" s="137" t="s">
        <v>325</v>
      </c>
      <c r="C148" s="154" t="s">
        <v>151</v>
      </c>
      <c r="D148" s="141">
        <f>'Расходы_ведомств структура'!F300</f>
        <v>561112</v>
      </c>
      <c r="E148" s="141">
        <f>'Расходы_ведомств структура'!G300</f>
        <v>59762.71</v>
      </c>
      <c r="F148" s="140">
        <f>D148-E148</f>
        <v>501349.29</v>
      </c>
    </row>
    <row r="149" spans="1:6">
      <c r="A149" s="139" t="s">
        <v>152</v>
      </c>
      <c r="B149" s="145" t="s">
        <v>325</v>
      </c>
      <c r="C149" s="155" t="s">
        <v>153</v>
      </c>
      <c r="D149" s="144">
        <f>D150</f>
        <v>3000</v>
      </c>
      <c r="E149" s="144">
        <f t="shared" ref="E149:F149" si="69">E150</f>
        <v>0</v>
      </c>
      <c r="F149" s="144">
        <f t="shared" si="69"/>
        <v>3000</v>
      </c>
    </row>
    <row r="150" spans="1:6">
      <c r="A150" s="139" t="s">
        <v>154</v>
      </c>
      <c r="B150" s="145" t="s">
        <v>325</v>
      </c>
      <c r="C150" s="156" t="s">
        <v>155</v>
      </c>
      <c r="D150" s="147">
        <f>'Расходы_ведомств структура'!F302</f>
        <v>3000</v>
      </c>
      <c r="E150" s="147">
        <f>'Расходы_ведомств структура'!G302</f>
        <v>0</v>
      </c>
      <c r="F150" s="140">
        <f>D150-E150</f>
        <v>3000</v>
      </c>
    </row>
    <row r="151" spans="1:6" ht="55.2">
      <c r="A151" s="161" t="s">
        <v>221</v>
      </c>
      <c r="B151" s="159" t="s">
        <v>222</v>
      </c>
      <c r="C151" s="154"/>
      <c r="D151" s="138">
        <f>D152</f>
        <v>12128429.42</v>
      </c>
      <c r="E151" s="138">
        <f t="shared" ref="E151" si="70">E152</f>
        <v>3961878.1299999994</v>
      </c>
      <c r="F151" s="138">
        <f>D151-E151</f>
        <v>8166551.290000001</v>
      </c>
    </row>
    <row r="152" spans="1:6" ht="39.6">
      <c r="A152" s="162" t="s">
        <v>52</v>
      </c>
      <c r="B152" s="137" t="s">
        <v>223</v>
      </c>
      <c r="C152" s="154"/>
      <c r="D152" s="140">
        <f>D153+D156+D159+D162</f>
        <v>12128429.42</v>
      </c>
      <c r="E152" s="140">
        <f>E153+E156+E159+E162</f>
        <v>3961878.1299999994</v>
      </c>
      <c r="F152" s="140">
        <f>D152-E152</f>
        <v>8166551.290000001</v>
      </c>
    </row>
    <row r="153" spans="1:6">
      <c r="A153" s="152" t="s">
        <v>224</v>
      </c>
      <c r="B153" s="137" t="s">
        <v>225</v>
      </c>
      <c r="C153" s="154"/>
      <c r="D153" s="140">
        <f>D154</f>
        <v>8713506.1999999993</v>
      </c>
      <c r="E153" s="140">
        <f t="shared" ref="E153:F154" si="71">E154</f>
        <v>2762647.88</v>
      </c>
      <c r="F153" s="140">
        <f t="shared" si="71"/>
        <v>5950858.3199999994</v>
      </c>
    </row>
    <row r="154" spans="1:6" ht="27">
      <c r="A154" s="139" t="s">
        <v>175</v>
      </c>
      <c r="B154" s="137" t="s">
        <v>225</v>
      </c>
      <c r="C154" s="154" t="s">
        <v>149</v>
      </c>
      <c r="D154" s="140">
        <f>D155</f>
        <v>8713506.1999999993</v>
      </c>
      <c r="E154" s="140">
        <f t="shared" si="71"/>
        <v>2762647.88</v>
      </c>
      <c r="F154" s="140">
        <f t="shared" si="71"/>
        <v>5950858.3199999994</v>
      </c>
    </row>
    <row r="155" spans="1:6" ht="40.200000000000003">
      <c r="A155" s="139" t="s">
        <v>150</v>
      </c>
      <c r="B155" s="137" t="s">
        <v>225</v>
      </c>
      <c r="C155" s="154" t="s">
        <v>151</v>
      </c>
      <c r="D155" s="141">
        <f>'Расходы_ведомств структура'!F128</f>
        <v>8713506.1999999993</v>
      </c>
      <c r="E155" s="141">
        <f>'Расходы_ведомств структура'!G128</f>
        <v>2762647.88</v>
      </c>
      <c r="F155" s="140">
        <f>D155-E155</f>
        <v>5950858.3199999994</v>
      </c>
    </row>
    <row r="156" spans="1:6" ht="26.4">
      <c r="A156" s="75" t="s">
        <v>362</v>
      </c>
      <c r="B156" s="70" t="s">
        <v>363</v>
      </c>
      <c r="C156" s="76"/>
      <c r="D156" s="140">
        <f t="shared" ref="D156:D157" si="72">D157</f>
        <v>1954554.22</v>
      </c>
      <c r="E156" s="140">
        <f t="shared" ref="E156:E157" si="73">E157</f>
        <v>1102774.22</v>
      </c>
      <c r="F156" s="140">
        <f t="shared" ref="F156:F158" si="74">D156-E156</f>
        <v>851780</v>
      </c>
    </row>
    <row r="157" spans="1:6" ht="26.4">
      <c r="A157" s="188" t="s">
        <v>175</v>
      </c>
      <c r="B157" s="70" t="s">
        <v>363</v>
      </c>
      <c r="C157" s="76" t="s">
        <v>149</v>
      </c>
      <c r="D157" s="140">
        <f t="shared" si="72"/>
        <v>1954554.22</v>
      </c>
      <c r="E157" s="140">
        <f t="shared" si="73"/>
        <v>1102774.22</v>
      </c>
      <c r="F157" s="140">
        <f t="shared" si="74"/>
        <v>851780</v>
      </c>
    </row>
    <row r="158" spans="1:6" ht="39.6">
      <c r="A158" s="188" t="s">
        <v>150</v>
      </c>
      <c r="B158" s="70" t="s">
        <v>363</v>
      </c>
      <c r="C158" s="76" t="s">
        <v>151</v>
      </c>
      <c r="D158" s="141">
        <f>'Расходы_ведомств структура'!F131</f>
        <v>1954554.22</v>
      </c>
      <c r="E158" s="141">
        <f>'Расходы_ведомств структура'!G131</f>
        <v>1102774.22</v>
      </c>
      <c r="F158" s="140">
        <f t="shared" si="74"/>
        <v>851780</v>
      </c>
    </row>
    <row r="159" spans="1:6" ht="26.4">
      <c r="A159" s="152" t="s">
        <v>226</v>
      </c>
      <c r="B159" s="137" t="s">
        <v>227</v>
      </c>
      <c r="C159" s="154"/>
      <c r="D159" s="140">
        <f>D160</f>
        <v>348391.97</v>
      </c>
      <c r="E159" s="140">
        <f t="shared" ref="E159:F160" si="75">E160</f>
        <v>0</v>
      </c>
      <c r="F159" s="140">
        <f t="shared" si="75"/>
        <v>348391.97</v>
      </c>
    </row>
    <row r="160" spans="1:6" ht="27">
      <c r="A160" s="139" t="s">
        <v>148</v>
      </c>
      <c r="B160" s="137" t="s">
        <v>227</v>
      </c>
      <c r="C160" s="154" t="s">
        <v>149</v>
      </c>
      <c r="D160" s="140">
        <f>D161</f>
        <v>348391.97</v>
      </c>
      <c r="E160" s="140">
        <f t="shared" si="75"/>
        <v>0</v>
      </c>
      <c r="F160" s="140">
        <f t="shared" si="75"/>
        <v>348391.97</v>
      </c>
    </row>
    <row r="161" spans="1:6" ht="40.200000000000003">
      <c r="A161" s="139" t="s">
        <v>150</v>
      </c>
      <c r="B161" s="137" t="s">
        <v>227</v>
      </c>
      <c r="C161" s="154" t="s">
        <v>151</v>
      </c>
      <c r="D161" s="141">
        <f>'Расходы_ведомств структура'!F134</f>
        <v>348391.97</v>
      </c>
      <c r="E161" s="141">
        <f>'Расходы_ведомств структура'!G134</f>
        <v>0</v>
      </c>
      <c r="F161" s="140">
        <f>D161-E161</f>
        <v>348391.97</v>
      </c>
    </row>
    <row r="162" spans="1:6" ht="39.6">
      <c r="A162" s="152" t="s">
        <v>228</v>
      </c>
      <c r="B162" s="137" t="s">
        <v>229</v>
      </c>
      <c r="C162" s="154"/>
      <c r="D162" s="140">
        <f>D163</f>
        <v>1111977.03</v>
      </c>
      <c r="E162" s="140">
        <f t="shared" ref="E162:F163" si="76">E163</f>
        <v>96456.03</v>
      </c>
      <c r="F162" s="140">
        <f t="shared" si="76"/>
        <v>1015521</v>
      </c>
    </row>
    <row r="163" spans="1:6" ht="27">
      <c r="A163" s="139" t="s">
        <v>148</v>
      </c>
      <c r="B163" s="137" t="s">
        <v>229</v>
      </c>
      <c r="C163" s="154" t="s">
        <v>149</v>
      </c>
      <c r="D163" s="140">
        <f>D164</f>
        <v>1111977.03</v>
      </c>
      <c r="E163" s="140">
        <f t="shared" si="76"/>
        <v>96456.03</v>
      </c>
      <c r="F163" s="140">
        <f t="shared" si="76"/>
        <v>1015521</v>
      </c>
    </row>
    <row r="164" spans="1:6" ht="40.200000000000003">
      <c r="A164" s="139" t="s">
        <v>150</v>
      </c>
      <c r="B164" s="137" t="s">
        <v>229</v>
      </c>
      <c r="C164" s="154" t="s">
        <v>151</v>
      </c>
      <c r="D164" s="141">
        <f>'Расходы_ведомств структура'!F137</f>
        <v>1111977.03</v>
      </c>
      <c r="E164" s="141">
        <f>'Расходы_ведомств структура'!G137</f>
        <v>96456.03</v>
      </c>
      <c r="F164" s="140">
        <f>D164-E164</f>
        <v>1015521</v>
      </c>
    </row>
    <row r="165" spans="1:6" ht="55.2">
      <c r="A165" s="161" t="s">
        <v>176</v>
      </c>
      <c r="B165" s="159" t="s">
        <v>177</v>
      </c>
      <c r="C165" s="158"/>
      <c r="D165" s="148">
        <f>D166+D172+D179</f>
        <v>1029000</v>
      </c>
      <c r="E165" s="148">
        <f>E166+E172+E179</f>
        <v>408866.14</v>
      </c>
      <c r="F165" s="148">
        <f>F166+F172+F179</f>
        <v>620133.86</v>
      </c>
    </row>
    <row r="166" spans="1:6" ht="26.4">
      <c r="A166" s="162" t="s">
        <v>178</v>
      </c>
      <c r="B166" s="137" t="s">
        <v>179</v>
      </c>
      <c r="C166" s="154"/>
      <c r="D166" s="146">
        <f>D167</f>
        <v>326000</v>
      </c>
      <c r="E166" s="146">
        <f t="shared" ref="E166:F166" si="77">E167</f>
        <v>151723</v>
      </c>
      <c r="F166" s="146">
        <f t="shared" si="77"/>
        <v>174277</v>
      </c>
    </row>
    <row r="167" spans="1:6" ht="26.4">
      <c r="A167" s="152" t="s">
        <v>180</v>
      </c>
      <c r="B167" s="137" t="s">
        <v>181</v>
      </c>
      <c r="C167" s="154"/>
      <c r="D167" s="146">
        <f>D168+D170</f>
        <v>326000</v>
      </c>
      <c r="E167" s="146">
        <f t="shared" ref="E167:F167" si="78">E168+E170</f>
        <v>151723</v>
      </c>
      <c r="F167" s="146">
        <f t="shared" si="78"/>
        <v>174277</v>
      </c>
    </row>
    <row r="168" spans="1:6" ht="27">
      <c r="A168" s="139" t="s">
        <v>175</v>
      </c>
      <c r="B168" s="137" t="s">
        <v>181</v>
      </c>
      <c r="C168" s="154" t="s">
        <v>149</v>
      </c>
      <c r="D168" s="146">
        <f>D169</f>
        <v>174277</v>
      </c>
      <c r="E168" s="146">
        <f t="shared" ref="E168:F168" si="79">E169</f>
        <v>0</v>
      </c>
      <c r="F168" s="146">
        <f t="shared" si="79"/>
        <v>174277</v>
      </c>
    </row>
    <row r="169" spans="1:6" ht="40.200000000000003">
      <c r="A169" s="139" t="s">
        <v>150</v>
      </c>
      <c r="B169" s="137" t="s">
        <v>181</v>
      </c>
      <c r="C169" s="154" t="s">
        <v>151</v>
      </c>
      <c r="D169" s="141">
        <f>'Расходы_ведомств структура'!F54</f>
        <v>174277</v>
      </c>
      <c r="E169" s="141">
        <f>'Расходы_ведомств структура'!G54</f>
        <v>0</v>
      </c>
      <c r="F169" s="140">
        <f>D169-E169</f>
        <v>174277</v>
      </c>
    </row>
    <row r="170" spans="1:6">
      <c r="A170" s="139" t="s">
        <v>182</v>
      </c>
      <c r="B170" s="137" t="s">
        <v>181</v>
      </c>
      <c r="C170" s="154" t="s">
        <v>183</v>
      </c>
      <c r="D170" s="146">
        <f>D171</f>
        <v>151723</v>
      </c>
      <c r="E170" s="146">
        <f t="shared" ref="E170:F170" si="80">E171</f>
        <v>151723</v>
      </c>
      <c r="F170" s="146">
        <f t="shared" si="80"/>
        <v>0</v>
      </c>
    </row>
    <row r="171" spans="1:6">
      <c r="A171" s="139" t="s">
        <v>184</v>
      </c>
      <c r="B171" s="137" t="s">
        <v>181</v>
      </c>
      <c r="C171" s="154" t="s">
        <v>185</v>
      </c>
      <c r="D171" s="141">
        <f>'Расходы_ведомств структура'!F56</f>
        <v>151723</v>
      </c>
      <c r="E171" s="141">
        <f>'Расходы_ведомств структура'!G56</f>
        <v>151723</v>
      </c>
      <c r="F171" s="140">
        <f>D171-E171</f>
        <v>0</v>
      </c>
    </row>
    <row r="172" spans="1:6" ht="39.6">
      <c r="A172" s="162" t="s">
        <v>186</v>
      </c>
      <c r="B172" s="137" t="s">
        <v>187</v>
      </c>
      <c r="C172" s="154"/>
      <c r="D172" s="146">
        <f>D173+D176</f>
        <v>228000</v>
      </c>
      <c r="E172" s="146">
        <f>E173+E176</f>
        <v>0</v>
      </c>
      <c r="F172" s="146">
        <f>D172-E172</f>
        <v>228000</v>
      </c>
    </row>
    <row r="173" spans="1:6" ht="26.4">
      <c r="A173" s="152" t="s">
        <v>348</v>
      </c>
      <c r="B173" s="137" t="s">
        <v>189</v>
      </c>
      <c r="C173" s="154"/>
      <c r="D173" s="146">
        <f>D174</f>
        <v>193000</v>
      </c>
      <c r="E173" s="146">
        <f t="shared" ref="E173:F174" si="81">E174</f>
        <v>0</v>
      </c>
      <c r="F173" s="146">
        <f t="shared" si="81"/>
        <v>193000</v>
      </c>
    </row>
    <row r="174" spans="1:6" ht="27">
      <c r="A174" s="139" t="s">
        <v>175</v>
      </c>
      <c r="B174" s="137" t="s">
        <v>189</v>
      </c>
      <c r="C174" s="154" t="s">
        <v>149</v>
      </c>
      <c r="D174" s="146">
        <f>D175</f>
        <v>193000</v>
      </c>
      <c r="E174" s="146">
        <f t="shared" si="81"/>
        <v>0</v>
      </c>
      <c r="F174" s="146">
        <f t="shared" si="81"/>
        <v>193000</v>
      </c>
    </row>
    <row r="175" spans="1:6" ht="40.200000000000003">
      <c r="A175" s="139" t="s">
        <v>150</v>
      </c>
      <c r="B175" s="137" t="s">
        <v>189</v>
      </c>
      <c r="C175" s="154" t="s">
        <v>151</v>
      </c>
      <c r="D175" s="141">
        <f>'Расходы_ведомств структура'!F60</f>
        <v>193000</v>
      </c>
      <c r="E175" s="141">
        <f>'Расходы_ведомств структура'!G60</f>
        <v>0</v>
      </c>
      <c r="F175" s="140">
        <f>D175-E175</f>
        <v>193000</v>
      </c>
    </row>
    <row r="176" spans="1:6" ht="26.4">
      <c r="A176" s="152" t="s">
        <v>303</v>
      </c>
      <c r="B176" s="137" t="s">
        <v>304</v>
      </c>
      <c r="C176" s="154"/>
      <c r="D176" s="146">
        <f>D177</f>
        <v>35000</v>
      </c>
      <c r="E176" s="146">
        <f t="shared" ref="E176:F177" si="82">E177</f>
        <v>0</v>
      </c>
      <c r="F176" s="146">
        <f t="shared" si="82"/>
        <v>35000</v>
      </c>
    </row>
    <row r="177" spans="1:6">
      <c r="A177" s="139" t="s">
        <v>182</v>
      </c>
      <c r="B177" s="137" t="s">
        <v>304</v>
      </c>
      <c r="C177" s="154" t="s">
        <v>183</v>
      </c>
      <c r="D177" s="146">
        <f>D178</f>
        <v>35000</v>
      </c>
      <c r="E177" s="146">
        <f t="shared" si="82"/>
        <v>0</v>
      </c>
      <c r="F177" s="146">
        <f t="shared" si="82"/>
        <v>35000</v>
      </c>
    </row>
    <row r="178" spans="1:6">
      <c r="A178" s="139" t="s">
        <v>184</v>
      </c>
      <c r="B178" s="137" t="s">
        <v>304</v>
      </c>
      <c r="C178" s="154" t="s">
        <v>185</v>
      </c>
      <c r="D178" s="141">
        <f>'Расходы_ведомств структура'!F272</f>
        <v>35000</v>
      </c>
      <c r="E178" s="141">
        <f>'Расходы_ведомств структура'!G272</f>
        <v>0</v>
      </c>
      <c r="F178" s="140">
        <f>D178-E178</f>
        <v>35000</v>
      </c>
    </row>
    <row r="179" spans="1:6" ht="26.4">
      <c r="A179" s="162" t="s">
        <v>190</v>
      </c>
      <c r="B179" s="137" t="s">
        <v>191</v>
      </c>
      <c r="C179" s="154"/>
      <c r="D179" s="146">
        <f>D180</f>
        <v>475000</v>
      </c>
      <c r="E179" s="146">
        <f t="shared" ref="E179:F181" si="83">E180</f>
        <v>257143.14</v>
      </c>
      <c r="F179" s="146">
        <f t="shared" si="83"/>
        <v>217856.86</v>
      </c>
    </row>
    <row r="180" spans="1:6" ht="26.4">
      <c r="A180" s="152" t="s">
        <v>192</v>
      </c>
      <c r="B180" s="137" t="s">
        <v>193</v>
      </c>
      <c r="C180" s="154"/>
      <c r="D180" s="146">
        <f>D181</f>
        <v>475000</v>
      </c>
      <c r="E180" s="146">
        <f t="shared" si="83"/>
        <v>257143.14</v>
      </c>
      <c r="F180" s="146">
        <f t="shared" si="83"/>
        <v>217856.86</v>
      </c>
    </row>
    <row r="181" spans="1:6" ht="27">
      <c r="A181" s="139" t="s">
        <v>175</v>
      </c>
      <c r="B181" s="137" t="s">
        <v>193</v>
      </c>
      <c r="C181" s="154" t="s">
        <v>149</v>
      </c>
      <c r="D181" s="146">
        <f>D182</f>
        <v>475000</v>
      </c>
      <c r="E181" s="146">
        <f t="shared" si="83"/>
        <v>257143.14</v>
      </c>
      <c r="F181" s="146">
        <f t="shared" si="83"/>
        <v>217856.86</v>
      </c>
    </row>
    <row r="182" spans="1:6" ht="40.200000000000003">
      <c r="A182" s="139" t="s">
        <v>150</v>
      </c>
      <c r="B182" s="137" t="s">
        <v>193</v>
      </c>
      <c r="C182" s="154" t="s">
        <v>151</v>
      </c>
      <c r="D182" s="141">
        <f>'Расходы_ведомств структура'!F64</f>
        <v>475000</v>
      </c>
      <c r="E182" s="141">
        <f>'Расходы_ведомств структура'!G64</f>
        <v>257143.14</v>
      </c>
      <c r="F182" s="140">
        <f>D182-E182</f>
        <v>217856.86</v>
      </c>
    </row>
    <row r="183" spans="1:6" ht="41.4">
      <c r="A183" s="161" t="s">
        <v>241</v>
      </c>
      <c r="B183" s="153" t="s">
        <v>242</v>
      </c>
      <c r="C183" s="155"/>
      <c r="D183" s="143">
        <f>D184</f>
        <v>13700567.4</v>
      </c>
      <c r="E183" s="143">
        <f t="shared" ref="E183" si="84">E184</f>
        <v>10881188.08</v>
      </c>
      <c r="F183" s="143">
        <f>D183-E183</f>
        <v>2819379.3200000003</v>
      </c>
    </row>
    <row r="184" spans="1:6" ht="26.4">
      <c r="A184" s="162" t="s">
        <v>57</v>
      </c>
      <c r="B184" s="142" t="s">
        <v>243</v>
      </c>
      <c r="C184" s="155"/>
      <c r="D184" s="144">
        <f>D185+D190</f>
        <v>13700567.4</v>
      </c>
      <c r="E184" s="144">
        <f>E185+E190</f>
        <v>10881188.08</v>
      </c>
      <c r="F184" s="144">
        <f>D184-E184</f>
        <v>2819379.3200000003</v>
      </c>
    </row>
    <row r="185" spans="1:6">
      <c r="A185" s="152" t="s">
        <v>244</v>
      </c>
      <c r="B185" s="137" t="s">
        <v>245</v>
      </c>
      <c r="C185" s="154"/>
      <c r="D185" s="140">
        <f>D186+D188</f>
        <v>13170108.08</v>
      </c>
      <c r="E185" s="140">
        <f t="shared" ref="E185" si="85">E186+E188</f>
        <v>10881188.08</v>
      </c>
      <c r="F185" s="144">
        <f t="shared" ref="F185:F192" si="86">D185-E185</f>
        <v>2288920</v>
      </c>
    </row>
    <row r="186" spans="1:6" ht="27">
      <c r="A186" s="139" t="s">
        <v>175</v>
      </c>
      <c r="B186" s="137" t="s">
        <v>245</v>
      </c>
      <c r="C186" s="154" t="s">
        <v>149</v>
      </c>
      <c r="D186" s="140">
        <f>D187</f>
        <v>1670108.08</v>
      </c>
      <c r="E186" s="140">
        <f t="shared" ref="E186" si="87">E187</f>
        <v>77188.08</v>
      </c>
      <c r="F186" s="144">
        <f t="shared" si="86"/>
        <v>1592920</v>
      </c>
    </row>
    <row r="187" spans="1:6" ht="40.200000000000003">
      <c r="A187" s="139" t="s">
        <v>150</v>
      </c>
      <c r="B187" s="137" t="s">
        <v>245</v>
      </c>
      <c r="C187" s="154" t="s">
        <v>151</v>
      </c>
      <c r="D187" s="141">
        <f>'Расходы_ведомств структура'!F170</f>
        <v>1670108.08</v>
      </c>
      <c r="E187" s="141">
        <f>'Расходы_ведомств структура'!G170</f>
        <v>77188.08</v>
      </c>
      <c r="F187" s="144">
        <f t="shared" si="86"/>
        <v>1592920</v>
      </c>
    </row>
    <row r="188" spans="1:6">
      <c r="A188" s="139" t="s">
        <v>152</v>
      </c>
      <c r="B188" s="137" t="s">
        <v>245</v>
      </c>
      <c r="C188" s="154" t="s">
        <v>153</v>
      </c>
      <c r="D188" s="140">
        <f>D189</f>
        <v>11500000</v>
      </c>
      <c r="E188" s="140">
        <f>E189</f>
        <v>10804000</v>
      </c>
      <c r="F188" s="144">
        <f t="shared" si="86"/>
        <v>696000</v>
      </c>
    </row>
    <row r="189" spans="1:6" ht="53.4">
      <c r="A189" s="139" t="s">
        <v>239</v>
      </c>
      <c r="B189" s="142" t="s">
        <v>245</v>
      </c>
      <c r="C189" s="155" t="s">
        <v>240</v>
      </c>
      <c r="D189" s="147">
        <f>'Расходы_ведомств структура'!F172</f>
        <v>11500000</v>
      </c>
      <c r="E189" s="147">
        <f>'Расходы_ведомств структура'!G172</f>
        <v>10804000</v>
      </c>
      <c r="F189" s="144">
        <f t="shared" si="86"/>
        <v>696000</v>
      </c>
    </row>
    <row r="190" spans="1:6" ht="26.4">
      <c r="A190" s="152" t="s">
        <v>246</v>
      </c>
      <c r="B190" s="142" t="s">
        <v>247</v>
      </c>
      <c r="C190" s="155"/>
      <c r="D190" s="144">
        <f>D191</f>
        <v>530459.31999999995</v>
      </c>
      <c r="E190" s="144">
        <f t="shared" ref="E190:E191" si="88">E191</f>
        <v>0</v>
      </c>
      <c r="F190" s="144">
        <f t="shared" si="86"/>
        <v>530459.31999999995</v>
      </c>
    </row>
    <row r="191" spans="1:6" ht="27">
      <c r="A191" s="139" t="s">
        <v>175</v>
      </c>
      <c r="B191" s="142" t="s">
        <v>247</v>
      </c>
      <c r="C191" s="155" t="s">
        <v>149</v>
      </c>
      <c r="D191" s="144">
        <f>D192</f>
        <v>530459.31999999995</v>
      </c>
      <c r="E191" s="144">
        <f t="shared" si="88"/>
        <v>0</v>
      </c>
      <c r="F191" s="144">
        <f t="shared" si="86"/>
        <v>530459.31999999995</v>
      </c>
    </row>
    <row r="192" spans="1:6" ht="40.200000000000003">
      <c r="A192" s="139" t="s">
        <v>150</v>
      </c>
      <c r="B192" s="142" t="s">
        <v>247</v>
      </c>
      <c r="C192" s="155" t="s">
        <v>151</v>
      </c>
      <c r="D192" s="147">
        <f>'Расходы_ведомств структура'!F175</f>
        <v>530459.31999999995</v>
      </c>
      <c r="E192" s="147">
        <f>'Расходы_ведомств структура'!G175</f>
        <v>0</v>
      </c>
      <c r="F192" s="144">
        <f t="shared" si="86"/>
        <v>530459.31999999995</v>
      </c>
    </row>
    <row r="193" spans="1:6" ht="55.2">
      <c r="A193" s="161" t="s">
        <v>194</v>
      </c>
      <c r="B193" s="150" t="s">
        <v>195</v>
      </c>
      <c r="C193" s="156"/>
      <c r="D193" s="143">
        <f>D194</f>
        <v>1555757.0900000003</v>
      </c>
      <c r="E193" s="143">
        <f t="shared" ref="E193:F193" si="89">E194</f>
        <v>220007.21000000002</v>
      </c>
      <c r="F193" s="143">
        <f t="shared" si="89"/>
        <v>1335749.8800000001</v>
      </c>
    </row>
    <row r="194" spans="1:6" ht="52.8">
      <c r="A194" s="162" t="s">
        <v>196</v>
      </c>
      <c r="B194" s="145" t="s">
        <v>197</v>
      </c>
      <c r="C194" s="156"/>
      <c r="D194" s="144">
        <f>D195+D198</f>
        <v>1555757.0900000003</v>
      </c>
      <c r="E194" s="144">
        <f t="shared" ref="E194:F194" si="90">E195+E198</f>
        <v>220007.21000000002</v>
      </c>
      <c r="F194" s="144">
        <f t="shared" si="90"/>
        <v>1335749.8800000001</v>
      </c>
    </row>
    <row r="195" spans="1:6" ht="26.4">
      <c r="A195" s="152" t="s">
        <v>198</v>
      </c>
      <c r="B195" s="137" t="s">
        <v>342</v>
      </c>
      <c r="C195" s="154"/>
      <c r="D195" s="140">
        <f>D196</f>
        <v>329495.66000000003</v>
      </c>
      <c r="E195" s="140">
        <f t="shared" ref="E195:F195" si="91">E196</f>
        <v>47707.210000000006</v>
      </c>
      <c r="F195" s="140">
        <f t="shared" si="91"/>
        <v>281788.45</v>
      </c>
    </row>
    <row r="196" spans="1:6" ht="27">
      <c r="A196" s="139" t="s">
        <v>175</v>
      </c>
      <c r="B196" s="137" t="s">
        <v>342</v>
      </c>
      <c r="C196" s="154" t="s">
        <v>149</v>
      </c>
      <c r="D196" s="140">
        <f>D197</f>
        <v>329495.66000000003</v>
      </c>
      <c r="E196" s="140">
        <f t="shared" ref="E196:F196" si="92">E197</f>
        <v>47707.210000000006</v>
      </c>
      <c r="F196" s="140">
        <f t="shared" si="92"/>
        <v>281788.45</v>
      </c>
    </row>
    <row r="197" spans="1:6" ht="40.200000000000003">
      <c r="A197" s="139" t="s">
        <v>150</v>
      </c>
      <c r="B197" s="137" t="s">
        <v>342</v>
      </c>
      <c r="C197" s="154" t="s">
        <v>151</v>
      </c>
      <c r="D197" s="141">
        <f>'Расходы_ведомств структура'!F69+'Расходы_ведомств структура'!F155</f>
        <v>329495.66000000003</v>
      </c>
      <c r="E197" s="141">
        <f>'Расходы_ведомств структура'!G69+'Расходы_ведомств структура'!G155</f>
        <v>47707.210000000006</v>
      </c>
      <c r="F197" s="140">
        <f>D197-E197</f>
        <v>281788.45</v>
      </c>
    </row>
    <row r="198" spans="1:6" ht="39.6">
      <c r="A198" s="152" t="s">
        <v>230</v>
      </c>
      <c r="B198" s="145" t="s">
        <v>343</v>
      </c>
      <c r="C198" s="156"/>
      <c r="D198" s="144">
        <f>D199</f>
        <v>1226261.4300000002</v>
      </c>
      <c r="E198" s="144">
        <f>E199</f>
        <v>172300</v>
      </c>
      <c r="F198" s="144">
        <f>D198-E198</f>
        <v>1053961.4300000002</v>
      </c>
    </row>
    <row r="199" spans="1:6" ht="27">
      <c r="A199" s="139" t="s">
        <v>175</v>
      </c>
      <c r="B199" s="145" t="s">
        <v>343</v>
      </c>
      <c r="C199" s="155" t="s">
        <v>149</v>
      </c>
      <c r="D199" s="144">
        <f>D200</f>
        <v>1226261.4300000002</v>
      </c>
      <c r="E199" s="144">
        <f t="shared" ref="E199" si="93">E200</f>
        <v>172300</v>
      </c>
      <c r="F199" s="144">
        <f t="shared" ref="F199:F200" si="94">D199-E199</f>
        <v>1053961.4300000002</v>
      </c>
    </row>
    <row r="200" spans="1:6" ht="40.200000000000003">
      <c r="A200" s="139" t="s">
        <v>150</v>
      </c>
      <c r="B200" s="145" t="s">
        <v>343</v>
      </c>
      <c r="C200" s="156" t="s">
        <v>151</v>
      </c>
      <c r="D200" s="149">
        <f>'Расходы_ведомств структура'!F143+'Расходы_ведомств структура'!F180</f>
        <v>1226261.4300000002</v>
      </c>
      <c r="E200" s="149">
        <f>'Расходы_ведомств структура'!G143+'Расходы_ведомств структура'!G180</f>
        <v>172300</v>
      </c>
      <c r="F200" s="144">
        <f t="shared" si="94"/>
        <v>1053961.4300000002</v>
      </c>
    </row>
    <row r="201" spans="1:6" ht="69">
      <c r="A201" s="161" t="s">
        <v>199</v>
      </c>
      <c r="B201" s="159" t="s">
        <v>200</v>
      </c>
      <c r="C201" s="158"/>
      <c r="D201" s="148">
        <f>D202</f>
        <v>100000</v>
      </c>
      <c r="E201" s="148">
        <f t="shared" ref="E201:F204" si="95">E202</f>
        <v>0</v>
      </c>
      <c r="F201" s="148">
        <f t="shared" si="95"/>
        <v>100000</v>
      </c>
    </row>
    <row r="202" spans="1:6" ht="26.4">
      <c r="A202" s="162" t="s">
        <v>201</v>
      </c>
      <c r="B202" s="137" t="s">
        <v>202</v>
      </c>
      <c r="C202" s="154"/>
      <c r="D202" s="146">
        <f>D203</f>
        <v>100000</v>
      </c>
      <c r="E202" s="146">
        <f t="shared" si="95"/>
        <v>0</v>
      </c>
      <c r="F202" s="146">
        <f t="shared" si="95"/>
        <v>100000</v>
      </c>
    </row>
    <row r="203" spans="1:6" ht="26.4">
      <c r="A203" s="152" t="s">
        <v>203</v>
      </c>
      <c r="B203" s="145" t="s">
        <v>204</v>
      </c>
      <c r="C203" s="154"/>
      <c r="D203" s="146">
        <f>D204</f>
        <v>100000</v>
      </c>
      <c r="E203" s="146">
        <f t="shared" si="95"/>
        <v>0</v>
      </c>
      <c r="F203" s="146">
        <f t="shared" si="95"/>
        <v>100000</v>
      </c>
    </row>
    <row r="204" spans="1:6" ht="27">
      <c r="A204" s="139" t="s">
        <v>175</v>
      </c>
      <c r="B204" s="145" t="s">
        <v>204</v>
      </c>
      <c r="C204" s="156" t="s">
        <v>149</v>
      </c>
      <c r="D204" s="146">
        <f>D205</f>
        <v>100000</v>
      </c>
      <c r="E204" s="146">
        <f t="shared" si="95"/>
        <v>0</v>
      </c>
      <c r="F204" s="146">
        <f t="shared" si="95"/>
        <v>100000</v>
      </c>
    </row>
    <row r="205" spans="1:6" ht="40.200000000000003">
      <c r="A205" s="139" t="s">
        <v>150</v>
      </c>
      <c r="B205" s="145" t="s">
        <v>204</v>
      </c>
      <c r="C205" s="156" t="s">
        <v>151</v>
      </c>
      <c r="D205" s="141">
        <f>'Расходы_ведомств структура'!F74</f>
        <v>100000</v>
      </c>
      <c r="E205" s="141">
        <f>'Расходы_ведомств структура'!G74</f>
        <v>0</v>
      </c>
      <c r="F205" s="140">
        <f>D205-E205</f>
        <v>100000</v>
      </c>
    </row>
    <row r="206" spans="1:6">
      <c r="A206" s="161" t="s">
        <v>263</v>
      </c>
      <c r="B206" s="150" t="s">
        <v>264</v>
      </c>
      <c r="C206" s="163"/>
      <c r="D206" s="148">
        <f>D207</f>
        <v>200000</v>
      </c>
      <c r="E206" s="148">
        <f t="shared" ref="E206:F209" si="96">E207</f>
        <v>26216</v>
      </c>
      <c r="F206" s="148">
        <f t="shared" si="96"/>
        <v>173784</v>
      </c>
    </row>
    <row r="207" spans="1:6" ht="26.4">
      <c r="A207" s="162" t="s">
        <v>265</v>
      </c>
      <c r="B207" s="145" t="s">
        <v>266</v>
      </c>
      <c r="C207" s="163"/>
      <c r="D207" s="146">
        <f>D208</f>
        <v>200000</v>
      </c>
      <c r="E207" s="146">
        <f t="shared" si="96"/>
        <v>26216</v>
      </c>
      <c r="F207" s="146">
        <f t="shared" si="96"/>
        <v>173784</v>
      </c>
    </row>
    <row r="208" spans="1:6" ht="26.4">
      <c r="A208" s="152" t="s">
        <v>267</v>
      </c>
      <c r="B208" s="145" t="s">
        <v>268</v>
      </c>
      <c r="C208" s="163"/>
      <c r="D208" s="146">
        <f>D209</f>
        <v>200000</v>
      </c>
      <c r="E208" s="146">
        <f t="shared" si="96"/>
        <v>26216</v>
      </c>
      <c r="F208" s="146">
        <f t="shared" si="96"/>
        <v>173784</v>
      </c>
    </row>
    <row r="209" spans="1:6" ht="27">
      <c r="A209" s="139" t="s">
        <v>175</v>
      </c>
      <c r="B209" s="145" t="s">
        <v>268</v>
      </c>
      <c r="C209" s="163" t="s">
        <v>149</v>
      </c>
      <c r="D209" s="146">
        <f>D210</f>
        <v>200000</v>
      </c>
      <c r="E209" s="146">
        <f t="shared" si="96"/>
        <v>26216</v>
      </c>
      <c r="F209" s="146">
        <f t="shared" si="96"/>
        <v>173784</v>
      </c>
    </row>
    <row r="210" spans="1:6" ht="40.200000000000003">
      <c r="A210" s="139" t="s">
        <v>150</v>
      </c>
      <c r="B210" s="145" t="s">
        <v>268</v>
      </c>
      <c r="C210" s="163" t="s">
        <v>151</v>
      </c>
      <c r="D210" s="147">
        <f>'Расходы_ведомств структура'!F218</f>
        <v>200000</v>
      </c>
      <c r="E210" s="147">
        <f>'Расходы_ведомств структура'!G218</f>
        <v>26216</v>
      </c>
      <c r="F210" s="140">
        <f>D210-E210</f>
        <v>173784</v>
      </c>
    </row>
    <row r="211" spans="1:6" ht="55.2">
      <c r="A211" s="161" t="s">
        <v>143</v>
      </c>
      <c r="B211" s="153" t="s">
        <v>144</v>
      </c>
      <c r="C211" s="155"/>
      <c r="D211" s="143">
        <f>D212</f>
        <v>15483197.860000001</v>
      </c>
      <c r="E211" s="143">
        <f t="shared" ref="E211" si="97">E212</f>
        <v>2518150.17</v>
      </c>
      <c r="F211" s="143">
        <f>D211-E211</f>
        <v>12965047.690000001</v>
      </c>
    </row>
    <row r="212" spans="1:6" ht="26.4">
      <c r="A212" s="162" t="s">
        <v>50</v>
      </c>
      <c r="B212" s="142" t="s">
        <v>145</v>
      </c>
      <c r="C212" s="155"/>
      <c r="D212" s="144">
        <f>D213+D220+D223+D226</f>
        <v>15483197.860000001</v>
      </c>
      <c r="E212" s="144">
        <f>E213+E220+E223+E226</f>
        <v>2518150.17</v>
      </c>
      <c r="F212" s="144">
        <f>D212-E212</f>
        <v>12965047.690000001</v>
      </c>
    </row>
    <row r="213" spans="1:6">
      <c r="A213" s="152" t="s">
        <v>146</v>
      </c>
      <c r="B213" s="142" t="s">
        <v>147</v>
      </c>
      <c r="C213" s="155"/>
      <c r="D213" s="144">
        <f>D214+D216+D218</f>
        <v>10457305.960000001</v>
      </c>
      <c r="E213" s="144">
        <f t="shared" ref="E213" si="98">E214+E216+E218</f>
        <v>2063694.5500000003</v>
      </c>
      <c r="F213" s="144">
        <f t="shared" ref="F213:F236" si="99">D213-E213</f>
        <v>8393611.4100000001</v>
      </c>
    </row>
    <row r="214" spans="1:6" ht="66.599999999999994">
      <c r="A214" s="139" t="s">
        <v>38</v>
      </c>
      <c r="B214" s="145" t="s">
        <v>147</v>
      </c>
      <c r="C214" s="156" t="s">
        <v>139</v>
      </c>
      <c r="D214" s="146">
        <f>D215</f>
        <v>8344062.9199999999</v>
      </c>
      <c r="E214" s="146">
        <f t="shared" ref="E214" si="100">E215</f>
        <v>1662394.12</v>
      </c>
      <c r="F214" s="144">
        <f t="shared" si="99"/>
        <v>6681668.7999999998</v>
      </c>
    </row>
    <row r="215" spans="1:6" ht="27">
      <c r="A215" s="139" t="s">
        <v>140</v>
      </c>
      <c r="B215" s="145" t="s">
        <v>147</v>
      </c>
      <c r="C215" s="156" t="s">
        <v>141</v>
      </c>
      <c r="D215" s="147">
        <f>'Расходы_ведомств структура'!F21</f>
        <v>8344062.9199999999</v>
      </c>
      <c r="E215" s="147">
        <f>'Расходы_ведомств структура'!G21</f>
        <v>1662394.12</v>
      </c>
      <c r="F215" s="144">
        <f t="shared" si="99"/>
        <v>6681668.7999999998</v>
      </c>
    </row>
    <row r="216" spans="1:6" ht="27">
      <c r="A216" s="139" t="s">
        <v>148</v>
      </c>
      <c r="B216" s="145" t="s">
        <v>147</v>
      </c>
      <c r="C216" s="156" t="s">
        <v>149</v>
      </c>
      <c r="D216" s="146">
        <f>D217</f>
        <v>2105743.04</v>
      </c>
      <c r="E216" s="146">
        <f t="shared" ref="E216" si="101">E217</f>
        <v>400970.64</v>
      </c>
      <c r="F216" s="144">
        <f t="shared" si="99"/>
        <v>1704772.4</v>
      </c>
    </row>
    <row r="217" spans="1:6" ht="40.200000000000003">
      <c r="A217" s="139" t="s">
        <v>150</v>
      </c>
      <c r="B217" s="145" t="s">
        <v>147</v>
      </c>
      <c r="C217" s="156" t="s">
        <v>151</v>
      </c>
      <c r="D217" s="147">
        <f>'Расходы_ведомств структура'!F23</f>
        <v>2105743.04</v>
      </c>
      <c r="E217" s="147">
        <f>'Расходы_ведомств структура'!G23</f>
        <v>400970.64</v>
      </c>
      <c r="F217" s="144">
        <f t="shared" si="99"/>
        <v>1704772.4</v>
      </c>
    </row>
    <row r="218" spans="1:6">
      <c r="A218" s="139" t="s">
        <v>152</v>
      </c>
      <c r="B218" s="145" t="s">
        <v>147</v>
      </c>
      <c r="C218" s="156" t="s">
        <v>153</v>
      </c>
      <c r="D218" s="146">
        <f>D219</f>
        <v>7500</v>
      </c>
      <c r="E218" s="146">
        <f t="shared" ref="E218" si="102">E219</f>
        <v>329.79</v>
      </c>
      <c r="F218" s="144">
        <f t="shared" si="99"/>
        <v>7170.21</v>
      </c>
    </row>
    <row r="219" spans="1:6">
      <c r="A219" s="139" t="s">
        <v>154</v>
      </c>
      <c r="B219" s="145" t="s">
        <v>147</v>
      </c>
      <c r="C219" s="156" t="s">
        <v>155</v>
      </c>
      <c r="D219" s="147">
        <f>'Расходы_ведомств структура'!F25</f>
        <v>7500</v>
      </c>
      <c r="E219" s="147">
        <f>'Расходы_ведомств структура'!G25</f>
        <v>329.79</v>
      </c>
      <c r="F219" s="144">
        <f t="shared" si="99"/>
        <v>7170.21</v>
      </c>
    </row>
    <row r="220" spans="1:6" ht="26.4">
      <c r="A220" s="152" t="s">
        <v>327</v>
      </c>
      <c r="B220" s="145" t="s">
        <v>328</v>
      </c>
      <c r="C220" s="156"/>
      <c r="D220" s="146">
        <f>D221</f>
        <v>1473841.9</v>
      </c>
      <c r="E220" s="146">
        <f t="shared" ref="E220:E221" si="103">E221</f>
        <v>429854.8</v>
      </c>
      <c r="F220" s="144">
        <f t="shared" si="99"/>
        <v>1043987.0999999999</v>
      </c>
    </row>
    <row r="221" spans="1:6" ht="27">
      <c r="A221" s="139" t="s">
        <v>329</v>
      </c>
      <c r="B221" s="145" t="s">
        <v>328</v>
      </c>
      <c r="C221" s="156" t="s">
        <v>330</v>
      </c>
      <c r="D221" s="146">
        <f>D222</f>
        <v>1473841.9</v>
      </c>
      <c r="E221" s="146">
        <f t="shared" si="103"/>
        <v>429854.8</v>
      </c>
      <c r="F221" s="144">
        <f t="shared" si="99"/>
        <v>1043987.0999999999</v>
      </c>
    </row>
    <row r="222" spans="1:6">
      <c r="A222" s="139" t="s">
        <v>331</v>
      </c>
      <c r="B222" s="145" t="s">
        <v>328</v>
      </c>
      <c r="C222" s="156" t="s">
        <v>332</v>
      </c>
      <c r="D222" s="147">
        <f>'Расходы_ведомств структура'!F309</f>
        <v>1473841.9</v>
      </c>
      <c r="E222" s="147">
        <f>'Расходы_ведомств структура'!G309</f>
        <v>429854.8</v>
      </c>
      <c r="F222" s="144">
        <f t="shared" si="99"/>
        <v>1043987.0999999999</v>
      </c>
    </row>
    <row r="223" spans="1:6" ht="39.6">
      <c r="A223" s="75" t="s">
        <v>383</v>
      </c>
      <c r="B223" s="89" t="s">
        <v>384</v>
      </c>
      <c r="C223" s="88"/>
      <c r="D223" s="146">
        <f t="shared" ref="D223:E224" si="104">D224</f>
        <v>3122050</v>
      </c>
      <c r="E223" s="146">
        <f t="shared" si="104"/>
        <v>0</v>
      </c>
      <c r="F223" s="144">
        <f t="shared" si="99"/>
        <v>3122050</v>
      </c>
    </row>
    <row r="224" spans="1:6">
      <c r="A224" s="78" t="s">
        <v>299</v>
      </c>
      <c r="B224" s="89" t="s">
        <v>384</v>
      </c>
      <c r="C224" s="88" t="s">
        <v>300</v>
      </c>
      <c r="D224" s="146">
        <f t="shared" si="104"/>
        <v>3122050</v>
      </c>
      <c r="E224" s="146">
        <f t="shared" si="104"/>
        <v>0</v>
      </c>
      <c r="F224" s="144">
        <f t="shared" si="99"/>
        <v>3122050</v>
      </c>
    </row>
    <row r="225" spans="1:6">
      <c r="A225" s="78" t="s">
        <v>301</v>
      </c>
      <c r="B225" s="89" t="s">
        <v>384</v>
      </c>
      <c r="C225" s="88" t="s">
        <v>302</v>
      </c>
      <c r="D225" s="147">
        <f>'Расходы_ведомств структура'!F316</f>
        <v>3122050</v>
      </c>
      <c r="E225" s="147">
        <f>'Расходы_ведомств структура'!G316</f>
        <v>0</v>
      </c>
      <c r="F225" s="144">
        <f t="shared" si="99"/>
        <v>3122050</v>
      </c>
    </row>
    <row r="226" spans="1:6">
      <c r="A226" s="152" t="s">
        <v>205</v>
      </c>
      <c r="B226" s="145" t="s">
        <v>206</v>
      </c>
      <c r="C226" s="156"/>
      <c r="D226" s="146">
        <f>D227+D229</f>
        <v>430000</v>
      </c>
      <c r="E226" s="146">
        <f t="shared" ref="E226" si="105">E227+E229</f>
        <v>24600.82</v>
      </c>
      <c r="F226" s="144">
        <f t="shared" si="99"/>
        <v>405399.18</v>
      </c>
    </row>
    <row r="227" spans="1:6" ht="27">
      <c r="A227" s="139" t="s">
        <v>175</v>
      </c>
      <c r="B227" s="145" t="s">
        <v>206</v>
      </c>
      <c r="C227" s="156" t="s">
        <v>149</v>
      </c>
      <c r="D227" s="146">
        <f>D228</f>
        <v>399340</v>
      </c>
      <c r="E227" s="146">
        <f t="shared" ref="E227" si="106">E228</f>
        <v>24600.82</v>
      </c>
      <c r="F227" s="144">
        <f t="shared" si="99"/>
        <v>374739.18</v>
      </c>
    </row>
    <row r="228" spans="1:6" ht="40.200000000000003">
      <c r="A228" s="139" t="s">
        <v>150</v>
      </c>
      <c r="B228" s="145" t="s">
        <v>206</v>
      </c>
      <c r="C228" s="156" t="s">
        <v>151</v>
      </c>
      <c r="D228" s="147">
        <f>'Расходы_ведомств структура'!F79</f>
        <v>399340</v>
      </c>
      <c r="E228" s="147">
        <f>'Расходы_ведомств структура'!G79</f>
        <v>24600.82</v>
      </c>
      <c r="F228" s="144">
        <f t="shared" si="99"/>
        <v>374739.18</v>
      </c>
    </row>
    <row r="229" spans="1:6">
      <c r="A229" s="139" t="s">
        <v>152</v>
      </c>
      <c r="B229" s="145" t="s">
        <v>206</v>
      </c>
      <c r="C229" s="156" t="s">
        <v>153</v>
      </c>
      <c r="D229" s="146">
        <f>D230</f>
        <v>30660</v>
      </c>
      <c r="E229" s="146">
        <f t="shared" ref="E229" si="107">E230</f>
        <v>0</v>
      </c>
      <c r="F229" s="144">
        <f t="shared" si="99"/>
        <v>30660</v>
      </c>
    </row>
    <row r="230" spans="1:6">
      <c r="A230" s="139" t="s">
        <v>154</v>
      </c>
      <c r="B230" s="145" t="s">
        <v>206</v>
      </c>
      <c r="C230" s="156" t="s">
        <v>155</v>
      </c>
      <c r="D230" s="147">
        <f>'Расходы_ведомств структура'!F81</f>
        <v>30660</v>
      </c>
      <c r="E230" s="147">
        <f>'Расходы_ведомств структура'!G81</f>
        <v>0</v>
      </c>
      <c r="F230" s="144">
        <f t="shared" si="99"/>
        <v>30660</v>
      </c>
    </row>
    <row r="231" spans="1:6">
      <c r="A231" s="161" t="s">
        <v>337</v>
      </c>
      <c r="B231" s="150" t="s">
        <v>338</v>
      </c>
      <c r="C231" s="157"/>
      <c r="D231" s="148">
        <f>D232</f>
        <v>390600</v>
      </c>
      <c r="E231" s="148">
        <f t="shared" ref="E231:E232" si="108">E232</f>
        <v>65100</v>
      </c>
      <c r="F231" s="143">
        <f t="shared" si="99"/>
        <v>325500</v>
      </c>
    </row>
    <row r="232" spans="1:6" ht="79.2">
      <c r="A232" s="152" t="s">
        <v>38</v>
      </c>
      <c r="B232" s="145" t="s">
        <v>338</v>
      </c>
      <c r="C232" s="156" t="s">
        <v>139</v>
      </c>
      <c r="D232" s="146">
        <f>D233</f>
        <v>390600</v>
      </c>
      <c r="E232" s="146">
        <f t="shared" si="108"/>
        <v>65100</v>
      </c>
      <c r="F232" s="144">
        <f t="shared" si="99"/>
        <v>325500</v>
      </c>
    </row>
    <row r="233" spans="1:6" ht="27">
      <c r="A233" s="139" t="s">
        <v>339</v>
      </c>
      <c r="B233" s="145" t="s">
        <v>338</v>
      </c>
      <c r="C233" s="156" t="s">
        <v>141</v>
      </c>
      <c r="D233" s="147">
        <f>'Расходы_ведомств структура'!F84</f>
        <v>390600</v>
      </c>
      <c r="E233" s="147">
        <f>'Расходы_ведомств структура'!G84</f>
        <v>65100</v>
      </c>
      <c r="F233" s="144">
        <f t="shared" si="99"/>
        <v>325500</v>
      </c>
    </row>
    <row r="234" spans="1:6" ht="41.4">
      <c r="A234" s="161" t="s">
        <v>340</v>
      </c>
      <c r="B234" s="150" t="s">
        <v>341</v>
      </c>
      <c r="C234" s="157"/>
      <c r="D234" s="148">
        <f>D235</f>
        <v>562460</v>
      </c>
      <c r="E234" s="148">
        <f t="shared" ref="E234:E235" si="109">E235</f>
        <v>93744</v>
      </c>
      <c r="F234" s="143">
        <f t="shared" si="99"/>
        <v>468716</v>
      </c>
    </row>
    <row r="235" spans="1:6" ht="79.2">
      <c r="A235" s="152" t="s">
        <v>38</v>
      </c>
      <c r="B235" s="145" t="s">
        <v>341</v>
      </c>
      <c r="C235" s="156" t="s">
        <v>139</v>
      </c>
      <c r="D235" s="146">
        <f>D236</f>
        <v>562460</v>
      </c>
      <c r="E235" s="146">
        <f t="shared" si="109"/>
        <v>93744</v>
      </c>
      <c r="F235" s="144">
        <f t="shared" si="99"/>
        <v>468716</v>
      </c>
    </row>
    <row r="236" spans="1:6" ht="27">
      <c r="A236" s="139" t="s">
        <v>339</v>
      </c>
      <c r="B236" s="145" t="s">
        <v>341</v>
      </c>
      <c r="C236" s="156" t="s">
        <v>141</v>
      </c>
      <c r="D236" s="147">
        <f>'Расходы_ведомств структура'!F87</f>
        <v>562460</v>
      </c>
      <c r="E236" s="147">
        <f>'Расходы_ведомств структура'!G87</f>
        <v>93744</v>
      </c>
      <c r="F236" s="144">
        <f t="shared" si="99"/>
        <v>468716</v>
      </c>
    </row>
    <row r="237" spans="1:6" ht="27.6">
      <c r="A237" s="161" t="s">
        <v>156</v>
      </c>
      <c r="B237" s="150" t="s">
        <v>157</v>
      </c>
      <c r="C237" s="156"/>
      <c r="D237" s="148">
        <f>D238</f>
        <v>806663</v>
      </c>
      <c r="E237" s="148">
        <f t="shared" ref="E237:F239" si="110">E238</f>
        <v>152084.47</v>
      </c>
      <c r="F237" s="148">
        <f t="shared" si="110"/>
        <v>654578.53</v>
      </c>
    </row>
    <row r="238" spans="1:6" ht="39.6">
      <c r="A238" s="152" t="s">
        <v>158</v>
      </c>
      <c r="B238" s="145" t="s">
        <v>159</v>
      </c>
      <c r="C238" s="156"/>
      <c r="D238" s="146">
        <f>D239</f>
        <v>806663</v>
      </c>
      <c r="E238" s="146">
        <f t="shared" si="110"/>
        <v>152084.47</v>
      </c>
      <c r="F238" s="146">
        <f t="shared" si="110"/>
        <v>654578.53</v>
      </c>
    </row>
    <row r="239" spans="1:6" ht="66.599999999999994">
      <c r="A239" s="139" t="s">
        <v>38</v>
      </c>
      <c r="B239" s="145" t="s">
        <v>159</v>
      </c>
      <c r="C239" s="156" t="s">
        <v>139</v>
      </c>
      <c r="D239" s="146">
        <f>D240</f>
        <v>806663</v>
      </c>
      <c r="E239" s="146">
        <f t="shared" si="110"/>
        <v>152084.47</v>
      </c>
      <c r="F239" s="146">
        <f t="shared" si="110"/>
        <v>654578.53</v>
      </c>
    </row>
    <row r="240" spans="1:6" ht="27">
      <c r="A240" s="139" t="s">
        <v>140</v>
      </c>
      <c r="B240" s="145" t="s">
        <v>159</v>
      </c>
      <c r="C240" s="156" t="s">
        <v>141</v>
      </c>
      <c r="D240" s="147">
        <f>'Расходы_ведомств структура'!F29</f>
        <v>806663</v>
      </c>
      <c r="E240" s="147">
        <f>'Расходы_ведомств структура'!G29</f>
        <v>152084.47</v>
      </c>
      <c r="F240" s="140">
        <f>D240-E240</f>
        <v>654578.53</v>
      </c>
    </row>
    <row r="241" spans="1:6" ht="55.2">
      <c r="A241" s="161" t="s">
        <v>48</v>
      </c>
      <c r="B241" s="159" t="s">
        <v>136</v>
      </c>
      <c r="C241" s="137"/>
      <c r="D241" s="138">
        <f>D242</f>
        <v>2068920</v>
      </c>
      <c r="E241" s="138">
        <f t="shared" ref="E241:F243" si="111">E242</f>
        <v>517230</v>
      </c>
      <c r="F241" s="138">
        <f t="shared" si="111"/>
        <v>1551690</v>
      </c>
    </row>
    <row r="242" spans="1:6" ht="26.4">
      <c r="A242" s="152" t="s">
        <v>137</v>
      </c>
      <c r="B242" s="137" t="s">
        <v>138</v>
      </c>
      <c r="C242" s="159"/>
      <c r="D242" s="140">
        <f>D243</f>
        <v>2068920</v>
      </c>
      <c r="E242" s="140">
        <f t="shared" si="111"/>
        <v>517230</v>
      </c>
      <c r="F242" s="140">
        <f t="shared" si="111"/>
        <v>1551690</v>
      </c>
    </row>
    <row r="243" spans="1:6" ht="66.599999999999994">
      <c r="A243" s="139" t="s">
        <v>38</v>
      </c>
      <c r="B243" s="137" t="s">
        <v>138</v>
      </c>
      <c r="C243" s="154" t="s">
        <v>139</v>
      </c>
      <c r="D243" s="140">
        <f>D244</f>
        <v>2068920</v>
      </c>
      <c r="E243" s="140">
        <f t="shared" si="111"/>
        <v>517230</v>
      </c>
      <c r="F243" s="140">
        <f t="shared" si="111"/>
        <v>1551690</v>
      </c>
    </row>
    <row r="244" spans="1:6" ht="27">
      <c r="A244" s="139" t="s">
        <v>140</v>
      </c>
      <c r="B244" s="137" t="s">
        <v>138</v>
      </c>
      <c r="C244" s="154" t="s">
        <v>141</v>
      </c>
      <c r="D244" s="141">
        <f>'Расходы_ведомств структура'!F15</f>
        <v>2068920</v>
      </c>
      <c r="E244" s="141">
        <f>'Расходы_ведомств структура'!G15</f>
        <v>517230</v>
      </c>
      <c r="F244" s="140">
        <f>D244-E244</f>
        <v>1551690</v>
      </c>
    </row>
    <row r="245" spans="1:6" ht="27.6">
      <c r="A245" s="161" t="s">
        <v>208</v>
      </c>
      <c r="B245" s="153" t="s">
        <v>209</v>
      </c>
      <c r="C245" s="155"/>
      <c r="D245" s="143">
        <f>D246</f>
        <v>647339</v>
      </c>
      <c r="E245" s="143">
        <f t="shared" ref="E245:F246" si="112">E246</f>
        <v>101971.49</v>
      </c>
      <c r="F245" s="143">
        <f t="shared" si="112"/>
        <v>545367.51</v>
      </c>
    </row>
    <row r="246" spans="1:6">
      <c r="A246" s="152" t="s">
        <v>55</v>
      </c>
      <c r="B246" s="142" t="s">
        <v>210</v>
      </c>
      <c r="C246" s="155"/>
      <c r="D246" s="144">
        <f>D247</f>
        <v>647339</v>
      </c>
      <c r="E246" s="144">
        <f t="shared" si="112"/>
        <v>101971.49</v>
      </c>
      <c r="F246" s="144">
        <f t="shared" si="112"/>
        <v>545367.51</v>
      </c>
    </row>
    <row r="247" spans="1:6" ht="40.200000000000003">
      <c r="A247" s="139" t="s">
        <v>211</v>
      </c>
      <c r="B247" s="142" t="s">
        <v>212</v>
      </c>
      <c r="C247" s="155"/>
      <c r="D247" s="144">
        <f>D248+D250</f>
        <v>647339</v>
      </c>
      <c r="E247" s="144">
        <f t="shared" ref="E247:F247" si="113">E248+E250</f>
        <v>101971.49</v>
      </c>
      <c r="F247" s="144">
        <f t="shared" si="113"/>
        <v>545367.51</v>
      </c>
    </row>
    <row r="248" spans="1:6" ht="66.599999999999994">
      <c r="A248" s="139" t="s">
        <v>38</v>
      </c>
      <c r="B248" s="142" t="s">
        <v>212</v>
      </c>
      <c r="C248" s="155" t="s">
        <v>139</v>
      </c>
      <c r="D248" s="144">
        <f>D249</f>
        <v>505025</v>
      </c>
      <c r="E248" s="144">
        <f t="shared" ref="E248:F248" si="114">E249</f>
        <v>101971.49</v>
      </c>
      <c r="F248" s="144">
        <f t="shared" si="114"/>
        <v>403053.51</v>
      </c>
    </row>
    <row r="249" spans="1:6" ht="27">
      <c r="A249" s="139" t="s">
        <v>140</v>
      </c>
      <c r="B249" s="142" t="s">
        <v>212</v>
      </c>
      <c r="C249" s="155" t="s">
        <v>141</v>
      </c>
      <c r="D249" s="149">
        <f>'Расходы_ведомств структура'!F94</f>
        <v>505025</v>
      </c>
      <c r="E249" s="149">
        <f>'Расходы_ведомств структура'!G94</f>
        <v>101971.49</v>
      </c>
      <c r="F249" s="140">
        <f>D249-E249</f>
        <v>403053.51</v>
      </c>
    </row>
    <row r="250" spans="1:6" ht="27">
      <c r="A250" s="139" t="s">
        <v>175</v>
      </c>
      <c r="B250" s="142" t="s">
        <v>212</v>
      </c>
      <c r="C250" s="155" t="s">
        <v>149</v>
      </c>
      <c r="D250" s="144">
        <f>D251</f>
        <v>142314</v>
      </c>
      <c r="E250" s="144">
        <f t="shared" ref="E250:F250" si="115">E251</f>
        <v>0</v>
      </c>
      <c r="F250" s="144">
        <f t="shared" si="115"/>
        <v>142314</v>
      </c>
    </row>
    <row r="251" spans="1:6" ht="40.200000000000003">
      <c r="A251" s="139" t="s">
        <v>150</v>
      </c>
      <c r="B251" s="142" t="s">
        <v>212</v>
      </c>
      <c r="C251" s="155" t="s">
        <v>151</v>
      </c>
      <c r="D251" s="149">
        <f>'Расходы_ведомств структура'!F96</f>
        <v>142314</v>
      </c>
      <c r="E251" s="149">
        <f>'Расходы_ведомств структура'!G96</f>
        <v>0</v>
      </c>
      <c r="F251" s="140">
        <f>D251-E251</f>
        <v>142314</v>
      </c>
    </row>
    <row r="252" spans="1:6">
      <c r="A252" s="126"/>
      <c r="B252" s="127"/>
      <c r="C252" s="127"/>
      <c r="D252" s="126"/>
      <c r="E252" s="126"/>
      <c r="F252" s="169"/>
    </row>
    <row r="257" spans="1:4">
      <c r="A257" s="126"/>
      <c r="B257" s="127"/>
      <c r="C257" s="127"/>
      <c r="D257" s="126"/>
    </row>
    <row r="258" spans="1:4">
      <c r="A258" s="126"/>
      <c r="B258" s="127"/>
      <c r="C258" s="127"/>
      <c r="D258" s="126"/>
    </row>
    <row r="259" spans="1:4">
      <c r="A259" s="126"/>
      <c r="B259" s="127"/>
      <c r="C259" s="127"/>
      <c r="D259" s="126"/>
    </row>
  </sheetData>
  <mergeCells count="2">
    <mergeCell ref="A2:F2"/>
    <mergeCell ref="A3:F3"/>
  </mergeCells>
  <pageMargins left="0.39370078740157483" right="0.39370078740157483" top="0.39370078740157483" bottom="0.39370078740157483" header="0.31496062992125984" footer="0.31496062992125984"/>
  <pageSetup paperSize="9" scale="91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topLeftCell="A8" workbookViewId="0">
      <selection activeCell="E17" sqref="E17"/>
    </sheetView>
  </sheetViews>
  <sheetFormatPr defaultColWidth="9.21875" defaultRowHeight="13.8"/>
  <cols>
    <col min="1" max="1" width="38.5546875" style="3" customWidth="1"/>
    <col min="2" max="2" width="24.77734375" style="3" customWidth="1"/>
    <col min="3" max="3" width="15.21875" style="3" customWidth="1"/>
    <col min="4" max="4" width="14.109375" style="3" customWidth="1"/>
    <col min="5" max="5" width="13.33203125" style="3" customWidth="1"/>
    <col min="6" max="16384" width="9.21875" style="3"/>
  </cols>
  <sheetData>
    <row r="1" spans="1:5" ht="14.1" customHeight="1">
      <c r="A1" s="15"/>
      <c r="B1" s="15"/>
      <c r="C1" s="15"/>
      <c r="D1" s="15"/>
      <c r="E1" s="15"/>
    </row>
    <row r="2" spans="1:5" s="16" customFormat="1" ht="14.1" customHeight="1">
      <c r="A2" s="201" t="s">
        <v>35</v>
      </c>
      <c r="B2" s="201"/>
      <c r="C2" s="201"/>
      <c r="D2" s="201"/>
      <c r="E2" s="201"/>
    </row>
    <row r="3" spans="1:5" s="1" customFormat="1" ht="12" customHeight="1">
      <c r="A3" s="201" t="s">
        <v>34</v>
      </c>
      <c r="B3" s="201"/>
      <c r="C3" s="201"/>
      <c r="D3" s="201"/>
      <c r="E3" s="201"/>
    </row>
    <row r="4" spans="1:5" s="1" customFormat="1" ht="12" customHeight="1">
      <c r="A4" s="201" t="s">
        <v>388</v>
      </c>
      <c r="B4" s="201"/>
      <c r="C4" s="201"/>
      <c r="D4" s="201"/>
      <c r="E4" s="201"/>
    </row>
    <row r="5" spans="1:5" ht="12" customHeight="1">
      <c r="A5" s="17"/>
      <c r="B5" s="18"/>
      <c r="C5" s="19"/>
      <c r="D5" s="20"/>
      <c r="E5" s="21"/>
    </row>
    <row r="6" spans="1:5" ht="13.5" customHeight="1">
      <c r="A6" s="202" t="s">
        <v>0</v>
      </c>
      <c r="B6" s="202" t="s">
        <v>22</v>
      </c>
      <c r="C6" s="202" t="s">
        <v>2</v>
      </c>
      <c r="D6" s="202" t="s">
        <v>3</v>
      </c>
      <c r="E6" s="202" t="s">
        <v>4</v>
      </c>
    </row>
    <row r="7" spans="1:5" ht="12" customHeight="1">
      <c r="A7" s="202"/>
      <c r="B7" s="202"/>
      <c r="C7" s="202"/>
      <c r="D7" s="202"/>
      <c r="E7" s="202"/>
    </row>
    <row r="8" spans="1:5" ht="12" customHeight="1">
      <c r="A8" s="202"/>
      <c r="B8" s="202"/>
      <c r="C8" s="202"/>
      <c r="D8" s="202"/>
      <c r="E8" s="202"/>
    </row>
    <row r="9" spans="1:5" ht="11.25" customHeight="1">
      <c r="A9" s="202"/>
      <c r="B9" s="202"/>
      <c r="C9" s="202"/>
      <c r="D9" s="202"/>
      <c r="E9" s="202"/>
    </row>
    <row r="10" spans="1:5" ht="10.5" customHeight="1">
      <c r="A10" s="202"/>
      <c r="B10" s="202"/>
      <c r="C10" s="202"/>
      <c r="D10" s="202"/>
      <c r="E10" s="202"/>
    </row>
    <row r="11" spans="1:5" ht="12" customHeight="1">
      <c r="A11" s="6">
        <v>1</v>
      </c>
      <c r="B11" s="22">
        <v>2</v>
      </c>
      <c r="C11" s="23" t="s">
        <v>53</v>
      </c>
      <c r="D11" s="23" t="s">
        <v>5</v>
      </c>
      <c r="E11" s="23" t="s">
        <v>6</v>
      </c>
    </row>
    <row r="12" spans="1:5" ht="27.6">
      <c r="A12" s="24" t="s">
        <v>23</v>
      </c>
      <c r="B12" s="25" t="s">
        <v>8</v>
      </c>
      <c r="C12" s="189">
        <f>C14+C19</f>
        <v>-117265.26999999583</v>
      </c>
      <c r="D12" s="189">
        <f>D14+D19</f>
        <v>635445.42000000179</v>
      </c>
      <c r="E12" s="190">
        <f>C12-D12</f>
        <v>-752710.68999999762</v>
      </c>
    </row>
    <row r="13" spans="1:5">
      <c r="A13" s="26" t="s">
        <v>9</v>
      </c>
      <c r="B13" s="27"/>
      <c r="C13" s="191"/>
      <c r="D13" s="191"/>
      <c r="E13" s="190"/>
    </row>
    <row r="14" spans="1:5" ht="27.6">
      <c r="A14" s="26" t="s">
        <v>392</v>
      </c>
      <c r="B14" s="27"/>
      <c r="C14" s="191">
        <f>SUM(C15:C17)</f>
        <v>-5000000</v>
      </c>
      <c r="D14" s="191">
        <f>SUM(D15:D17)</f>
        <v>0</v>
      </c>
      <c r="E14" s="190">
        <f>C14-D14</f>
        <v>-5000000</v>
      </c>
    </row>
    <row r="15" spans="1:5" ht="41.4">
      <c r="A15" s="32" t="s">
        <v>395</v>
      </c>
      <c r="B15" s="27" t="s">
        <v>389</v>
      </c>
      <c r="C15" s="192">
        <v>17500000</v>
      </c>
      <c r="D15" s="191">
        <v>0</v>
      </c>
      <c r="E15" s="190">
        <f>C15-D15</f>
        <v>17500000</v>
      </c>
    </row>
    <row r="16" spans="1:5" ht="41.4">
      <c r="A16" s="32" t="s">
        <v>394</v>
      </c>
      <c r="B16" s="27" t="s">
        <v>390</v>
      </c>
      <c r="C16" s="192">
        <v>-19500000</v>
      </c>
      <c r="D16" s="191">
        <v>0</v>
      </c>
      <c r="E16" s="190">
        <f>C16-D16</f>
        <v>-19500000</v>
      </c>
    </row>
    <row r="17" spans="1:5" ht="69">
      <c r="A17" s="32" t="s">
        <v>396</v>
      </c>
      <c r="B17" s="27" t="s">
        <v>391</v>
      </c>
      <c r="C17" s="192">
        <v>-3000000</v>
      </c>
      <c r="D17" s="191">
        <v>0</v>
      </c>
      <c r="E17" s="190">
        <f>C17-D17</f>
        <v>-3000000</v>
      </c>
    </row>
    <row r="18" spans="1:5">
      <c r="A18" s="26"/>
      <c r="B18" s="27"/>
      <c r="C18" s="28"/>
      <c r="D18" s="28"/>
      <c r="E18" s="29"/>
    </row>
    <row r="19" spans="1:5">
      <c r="A19" s="26" t="s">
        <v>393</v>
      </c>
      <c r="B19" s="27" t="s">
        <v>24</v>
      </c>
      <c r="C19" s="30">
        <f>C20+C21</f>
        <v>4882734.7300000042</v>
      </c>
      <c r="D19" s="30">
        <f>D20+D21</f>
        <v>635445.42000000179</v>
      </c>
      <c r="E19" s="31">
        <v>0</v>
      </c>
    </row>
    <row r="20" spans="1:5">
      <c r="A20" s="32" t="s">
        <v>25</v>
      </c>
      <c r="B20" s="27" t="s">
        <v>26</v>
      </c>
      <c r="C20" s="33">
        <v>-121603346</v>
      </c>
      <c r="D20" s="33">
        <v>-29575983.59</v>
      </c>
      <c r="E20" s="34" t="s">
        <v>27</v>
      </c>
    </row>
    <row r="21" spans="1:5">
      <c r="A21" s="32" t="s">
        <v>28</v>
      </c>
      <c r="B21" s="27" t="s">
        <v>29</v>
      </c>
      <c r="C21" s="33">
        <v>126486080.73</v>
      </c>
      <c r="D21" s="33">
        <v>30211429.010000002</v>
      </c>
      <c r="E21" s="34" t="s">
        <v>27</v>
      </c>
    </row>
    <row r="22" spans="1:5" ht="10.050000000000001" customHeight="1">
      <c r="A22" s="35"/>
      <c r="B22" s="36"/>
      <c r="C22" s="37"/>
      <c r="D22" s="38"/>
      <c r="E22" s="38"/>
    </row>
    <row r="23" spans="1:5" hidden="1">
      <c r="A23" s="39" t="s">
        <v>30</v>
      </c>
      <c r="B23" s="39"/>
      <c r="C23" s="39"/>
      <c r="D23" s="39"/>
      <c r="E23" s="39"/>
    </row>
    <row r="24" spans="1:5" hidden="1">
      <c r="A24" s="200" t="s">
        <v>30</v>
      </c>
      <c r="B24" s="200"/>
      <c r="C24" s="200"/>
      <c r="D24" s="200"/>
      <c r="E24" s="200"/>
    </row>
    <row r="25" spans="1:5" hidden="1">
      <c r="A25" s="40" t="s">
        <v>30</v>
      </c>
      <c r="B25" s="40"/>
      <c r="C25" s="40"/>
      <c r="D25" s="40"/>
      <c r="E25" s="40"/>
    </row>
  </sheetData>
  <mergeCells count="9">
    <mergeCell ref="A24:E24"/>
    <mergeCell ref="A2:E2"/>
    <mergeCell ref="A6:A10"/>
    <mergeCell ref="B6:B10"/>
    <mergeCell ref="C6:C10"/>
    <mergeCell ref="D6:D10"/>
    <mergeCell ref="E6:E10"/>
    <mergeCell ref="A3:E3"/>
    <mergeCell ref="A4:E4"/>
  </mergeCells>
  <pageMargins left="0.78740157480314965" right="0.39370078740157483" top="0.78740157480314965" bottom="0.78740157480314965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0F23E5C-4C69-4227-9985-38ABC482CD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Расходы_ведомств структура</vt:lpstr>
      <vt:lpstr>расходы_разделы подразделы</vt:lpstr>
      <vt:lpstr>целевые программы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User</cp:lastModifiedBy>
  <cp:lastPrinted>2018-05-17T12:37:58Z</cp:lastPrinted>
  <dcterms:created xsi:type="dcterms:W3CDTF">2016-07-11T12:17:39Z</dcterms:created>
  <dcterms:modified xsi:type="dcterms:W3CDTF">2018-05-17T12:45:47Z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C:\Users\User\AppData\Local\Кейсистемс\Свод-Смарт\ReportManager\sv_0503117m_20160101__win_1.xlsx</vt:lpwstr>
  </property>
</Properties>
</file>