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570" windowWidth="19420" windowHeight="8900"/>
  </bookViews>
  <sheets>
    <sheet name="Доходы" sheetId="2" r:id="rId1"/>
    <sheet name="Расходы_ведомств структура" sheetId="3" r:id="rId2"/>
    <sheet name="расходы_разделы подразделы" sheetId="5" r:id="rId3"/>
    <sheet name="Источники" sheetId="4" r:id="rId4"/>
  </sheets>
  <calcPr calcId="125725"/>
</workbook>
</file>

<file path=xl/calcChain.xml><?xml version="1.0" encoding="utf-8"?>
<calcChain xmlns="http://schemas.openxmlformats.org/spreadsheetml/2006/main">
  <c r="D38" i="5"/>
  <c r="D37" s="1"/>
  <c r="C38"/>
  <c r="D36"/>
  <c r="D35" s="1"/>
  <c r="C36"/>
  <c r="C35" s="1"/>
  <c r="D34"/>
  <c r="D33" s="1"/>
  <c r="C34"/>
  <c r="D32"/>
  <c r="C32"/>
  <c r="D30"/>
  <c r="D29" s="1"/>
  <c r="C30"/>
  <c r="D28"/>
  <c r="D27" s="1"/>
  <c r="C28"/>
  <c r="C27" s="1"/>
  <c r="D26"/>
  <c r="D25"/>
  <c r="D24"/>
  <c r="C26"/>
  <c r="C25"/>
  <c r="C24"/>
  <c r="D22"/>
  <c r="C22"/>
  <c r="D21"/>
  <c r="E21" s="1"/>
  <c r="C21"/>
  <c r="D19"/>
  <c r="C19"/>
  <c r="C18" s="1"/>
  <c r="D17"/>
  <c r="D16" s="1"/>
  <c r="C17"/>
  <c r="C16" s="1"/>
  <c r="D15"/>
  <c r="C15"/>
  <c r="D14"/>
  <c r="C14"/>
  <c r="D13"/>
  <c r="C13"/>
  <c r="D12"/>
  <c r="C12"/>
  <c r="D31"/>
  <c r="C31"/>
  <c r="E26"/>
  <c r="D18"/>
  <c r="E17"/>
  <c r="D20" l="1"/>
  <c r="E38"/>
  <c r="E13"/>
  <c r="E18"/>
  <c r="E22"/>
  <c r="E34"/>
  <c r="C11"/>
  <c r="C33"/>
  <c r="E33" s="1"/>
  <c r="E16"/>
  <c r="C37"/>
  <c r="E37" s="1"/>
  <c r="E15"/>
  <c r="D23"/>
  <c r="E30"/>
  <c r="C29"/>
  <c r="E29" s="1"/>
  <c r="E27"/>
  <c r="E25"/>
  <c r="C23"/>
  <c r="C20"/>
  <c r="E20" s="1"/>
  <c r="E19"/>
  <c r="D11"/>
  <c r="E14"/>
  <c r="D10"/>
  <c r="E31"/>
  <c r="E35"/>
  <c r="E12"/>
  <c r="E24"/>
  <c r="E28"/>
  <c r="E32"/>
  <c r="E36"/>
  <c r="E11" l="1"/>
  <c r="E23"/>
  <c r="E10" s="1"/>
  <c r="C10"/>
  <c r="E224" i="3" l="1"/>
  <c r="E223"/>
  <c r="E222"/>
  <c r="D224"/>
  <c r="D223"/>
  <c r="D222" s="1"/>
  <c r="D221" s="1"/>
  <c r="C222"/>
  <c r="C223"/>
  <c r="C224"/>
  <c r="E246"/>
  <c r="E245"/>
  <c r="E244"/>
  <c r="D246"/>
  <c r="D245"/>
  <c r="D244" s="1"/>
  <c r="C244"/>
  <c r="C245"/>
  <c r="C246"/>
  <c r="E235"/>
  <c r="E234"/>
  <c r="E233"/>
  <c r="D236"/>
  <c r="D235"/>
  <c r="D234" s="1"/>
  <c r="D233" s="1"/>
  <c r="C233"/>
  <c r="C234"/>
  <c r="C235"/>
  <c r="D200"/>
  <c r="C200"/>
  <c r="E217"/>
  <c r="D217"/>
  <c r="C217"/>
  <c r="D213"/>
  <c r="D212"/>
  <c r="C212"/>
  <c r="C213"/>
  <c r="E213"/>
  <c r="E212"/>
  <c r="D199"/>
  <c r="E202"/>
  <c r="E201"/>
  <c r="D202"/>
  <c r="D201"/>
  <c r="C201"/>
  <c r="C202"/>
  <c r="D176"/>
  <c r="D175"/>
  <c r="D182"/>
  <c r="C182"/>
  <c r="C176"/>
  <c r="E193"/>
  <c r="E192"/>
  <c r="D193"/>
  <c r="D192"/>
  <c r="C192"/>
  <c r="C193"/>
  <c r="E184"/>
  <c r="E183"/>
  <c r="E182"/>
  <c r="D184"/>
  <c r="D183"/>
  <c r="C183"/>
  <c r="C184"/>
  <c r="E178"/>
  <c r="E177"/>
  <c r="D178"/>
  <c r="D177" s="1"/>
  <c r="C177"/>
  <c r="C178"/>
  <c r="E121" l="1"/>
  <c r="D121"/>
  <c r="D120"/>
  <c r="C120"/>
  <c r="C121"/>
  <c r="D37"/>
  <c r="C37"/>
  <c r="E61"/>
  <c r="D61"/>
  <c r="C61"/>
  <c r="D16" i="4" l="1"/>
  <c r="D12" s="1"/>
  <c r="C16"/>
  <c r="C12" s="1"/>
  <c r="D46" i="3"/>
  <c r="D24"/>
  <c r="D248"/>
  <c r="D247" s="1"/>
  <c r="D243" s="1"/>
  <c r="C248"/>
  <c r="C247" s="1"/>
  <c r="C243" s="1"/>
  <c r="D241"/>
  <c r="C241"/>
  <c r="D239"/>
  <c r="C239"/>
  <c r="D237"/>
  <c r="C237"/>
  <c r="D226"/>
  <c r="C226"/>
  <c r="D228"/>
  <c r="C228"/>
  <c r="D230"/>
  <c r="C230"/>
  <c r="D219"/>
  <c r="D218" s="1"/>
  <c r="C219"/>
  <c r="C218" s="1"/>
  <c r="D215"/>
  <c r="D214" s="1"/>
  <c r="C215"/>
  <c r="C214" s="1"/>
  <c r="D210"/>
  <c r="D209" s="1"/>
  <c r="C210"/>
  <c r="C209" s="1"/>
  <c r="D206"/>
  <c r="C206"/>
  <c r="D204"/>
  <c r="C204"/>
  <c r="D197"/>
  <c r="C197"/>
  <c r="D195"/>
  <c r="C195"/>
  <c r="D190"/>
  <c r="C190"/>
  <c r="D188"/>
  <c r="C188"/>
  <c r="D186"/>
  <c r="D180"/>
  <c r="D179" s="1"/>
  <c r="C186"/>
  <c r="C180"/>
  <c r="C179" s="1"/>
  <c r="D173"/>
  <c r="D172" s="1"/>
  <c r="D171" s="1"/>
  <c r="D170" s="1"/>
  <c r="D169" s="1"/>
  <c r="C173"/>
  <c r="C172" s="1"/>
  <c r="C171" s="1"/>
  <c r="D166"/>
  <c r="C166"/>
  <c r="D164"/>
  <c r="C164"/>
  <c r="C163" s="1"/>
  <c r="D107"/>
  <c r="D106" s="1"/>
  <c r="D105" s="1"/>
  <c r="C107"/>
  <c r="C106" s="1"/>
  <c r="C105" s="1"/>
  <c r="E108"/>
  <c r="E12" i="4" l="1"/>
  <c r="C194" i="3"/>
  <c r="C203"/>
  <c r="C199" s="1"/>
  <c r="D225"/>
  <c r="D194"/>
  <c r="C225"/>
  <c r="C221" s="1"/>
  <c r="C236"/>
  <c r="E171"/>
  <c r="C170"/>
  <c r="D232"/>
  <c r="D185"/>
  <c r="D168"/>
  <c r="E16" i="4"/>
  <c r="C232" i="3"/>
  <c r="D203"/>
  <c r="C185"/>
  <c r="C175" s="1"/>
  <c r="D163"/>
  <c r="E105"/>
  <c r="E106"/>
  <c r="E107"/>
  <c r="E170" l="1"/>
  <c r="C169"/>
  <c r="C168" s="1"/>
  <c r="D161"/>
  <c r="D160" s="1"/>
  <c r="C161"/>
  <c r="C160" s="1"/>
  <c r="D158"/>
  <c r="D157" s="1"/>
  <c r="C158"/>
  <c r="C157" s="1"/>
  <c r="D155"/>
  <c r="D154" s="1"/>
  <c r="C155"/>
  <c r="C154" s="1"/>
  <c r="D150"/>
  <c r="C150"/>
  <c r="D152"/>
  <c r="C152"/>
  <c r="D144"/>
  <c r="C144"/>
  <c r="D142"/>
  <c r="C142"/>
  <c r="D140"/>
  <c r="C140"/>
  <c r="D135"/>
  <c r="C135"/>
  <c r="D137"/>
  <c r="C137"/>
  <c r="D129"/>
  <c r="C129"/>
  <c r="D127"/>
  <c r="C127"/>
  <c r="D55"/>
  <c r="C55"/>
  <c r="D30"/>
  <c r="D29" s="1"/>
  <c r="C30"/>
  <c r="C29" s="1"/>
  <c r="C28" s="1"/>
  <c r="C149" l="1"/>
  <c r="C148" s="1"/>
  <c r="D126"/>
  <c r="D149"/>
  <c r="D148" s="1"/>
  <c r="D147" s="1"/>
  <c r="D146" s="1"/>
  <c r="C126"/>
  <c r="D139"/>
  <c r="C139"/>
  <c r="D134"/>
  <c r="C134"/>
  <c r="D124"/>
  <c r="D123" s="1"/>
  <c r="C124"/>
  <c r="C123" s="1"/>
  <c r="C122" s="1"/>
  <c r="D117"/>
  <c r="D116" s="1"/>
  <c r="D115" s="1"/>
  <c r="D114" s="1"/>
  <c r="C117"/>
  <c r="C116" s="1"/>
  <c r="C115" s="1"/>
  <c r="D112"/>
  <c r="D111" s="1"/>
  <c r="D110" s="1"/>
  <c r="D109" s="1"/>
  <c r="C112"/>
  <c r="C111" s="1"/>
  <c r="C110" s="1"/>
  <c r="D103"/>
  <c r="D102" s="1"/>
  <c r="C103"/>
  <c r="C102" s="1"/>
  <c r="D100"/>
  <c r="D99" s="1"/>
  <c r="C100"/>
  <c r="C99" s="1"/>
  <c r="D97"/>
  <c r="D96" s="1"/>
  <c r="C97"/>
  <c r="C96" s="1"/>
  <c r="D94"/>
  <c r="D93" s="1"/>
  <c r="C94"/>
  <c r="C93" s="1"/>
  <c r="D87"/>
  <c r="C87"/>
  <c r="D85"/>
  <c r="C85"/>
  <c r="D82"/>
  <c r="D81" s="1"/>
  <c r="C82"/>
  <c r="C81" s="1"/>
  <c r="D79"/>
  <c r="D78" s="1"/>
  <c r="C79"/>
  <c r="C78" s="1"/>
  <c r="D70"/>
  <c r="C147" l="1"/>
  <c r="E148"/>
  <c r="D122"/>
  <c r="D119" s="1"/>
  <c r="D133"/>
  <c r="D132" s="1"/>
  <c r="D131" s="1"/>
  <c r="C133"/>
  <c r="D84"/>
  <c r="C84"/>
  <c r="C77" s="1"/>
  <c r="C92"/>
  <c r="C91" s="1"/>
  <c r="E110"/>
  <c r="C109"/>
  <c r="E109" s="1"/>
  <c r="C114"/>
  <c r="E115"/>
  <c r="D92"/>
  <c r="D77"/>
  <c r="D76" s="1"/>
  <c r="D75" s="1"/>
  <c r="D74" s="1"/>
  <c r="E147" l="1"/>
  <c r="C146"/>
  <c r="E146" s="1"/>
  <c r="E122"/>
  <c r="C132"/>
  <c r="E133"/>
  <c r="D91"/>
  <c r="D90" s="1"/>
  <c r="D89" s="1"/>
  <c r="C90"/>
  <c r="C89" s="1"/>
  <c r="E92"/>
  <c r="C76"/>
  <c r="E77"/>
  <c r="C70"/>
  <c r="E70" s="1"/>
  <c r="D72"/>
  <c r="C72"/>
  <c r="D48"/>
  <c r="D45" s="1"/>
  <c r="C48"/>
  <c r="D41"/>
  <c r="D40" s="1"/>
  <c r="D39" s="1"/>
  <c r="D38" s="1"/>
  <c r="C41"/>
  <c r="D35"/>
  <c r="D34" s="1"/>
  <c r="C35"/>
  <c r="C34" s="1"/>
  <c r="C33" s="1"/>
  <c r="C32" s="1"/>
  <c r="D26"/>
  <c r="C26"/>
  <c r="C24"/>
  <c r="E24" s="1"/>
  <c r="D22"/>
  <c r="C22"/>
  <c r="D63"/>
  <c r="D62" s="1"/>
  <c r="C63"/>
  <c r="D59"/>
  <c r="D58" s="1"/>
  <c r="D57" s="1"/>
  <c r="C59"/>
  <c r="C58" s="1"/>
  <c r="C57" s="1"/>
  <c r="C46"/>
  <c r="C45" s="1"/>
  <c r="C44" s="1"/>
  <c r="D28"/>
  <c r="E28" s="1"/>
  <c r="E249"/>
  <c r="E248"/>
  <c r="E247"/>
  <c r="E243"/>
  <c r="E242"/>
  <c r="E241"/>
  <c r="E240"/>
  <c r="E239"/>
  <c r="E238"/>
  <c r="E237"/>
  <c r="E236"/>
  <c r="E232"/>
  <c r="E231"/>
  <c r="E230"/>
  <c r="E229"/>
  <c r="E228"/>
  <c r="E227"/>
  <c r="E226"/>
  <c r="E225"/>
  <c r="E221"/>
  <c r="E220"/>
  <c r="E219"/>
  <c r="E218"/>
  <c r="E216"/>
  <c r="E215"/>
  <c r="E214"/>
  <c r="E211"/>
  <c r="E210"/>
  <c r="E209"/>
  <c r="E208"/>
  <c r="E207"/>
  <c r="E206"/>
  <c r="E205"/>
  <c r="E204"/>
  <c r="E203"/>
  <c r="E200"/>
  <c r="E199"/>
  <c r="E198"/>
  <c r="E197"/>
  <c r="E196"/>
  <c r="E195"/>
  <c r="E194"/>
  <c r="E191"/>
  <c r="E190"/>
  <c r="E189"/>
  <c r="E188"/>
  <c r="E187"/>
  <c r="E186"/>
  <c r="E185"/>
  <c r="E181"/>
  <c r="E180"/>
  <c r="E179"/>
  <c r="E176"/>
  <c r="E175"/>
  <c r="E174"/>
  <c r="E173"/>
  <c r="E172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5"/>
  <c r="E144"/>
  <c r="E143"/>
  <c r="E142"/>
  <c r="E141"/>
  <c r="E140"/>
  <c r="E139"/>
  <c r="E138"/>
  <c r="E137"/>
  <c r="E136"/>
  <c r="E135"/>
  <c r="E134"/>
  <c r="E130"/>
  <c r="E129"/>
  <c r="E128"/>
  <c r="E127"/>
  <c r="E126"/>
  <c r="E125"/>
  <c r="E124"/>
  <c r="E123"/>
  <c r="E120"/>
  <c r="E118"/>
  <c r="E117"/>
  <c r="E116"/>
  <c r="E114"/>
  <c r="E113"/>
  <c r="E112"/>
  <c r="E111"/>
  <c r="E104"/>
  <c r="E103"/>
  <c r="E102"/>
  <c r="E101"/>
  <c r="E100"/>
  <c r="E99"/>
  <c r="E98"/>
  <c r="E97"/>
  <c r="E96"/>
  <c r="E95"/>
  <c r="E94"/>
  <c r="E93"/>
  <c r="E88"/>
  <c r="E87"/>
  <c r="E86"/>
  <c r="E85"/>
  <c r="E84"/>
  <c r="E83"/>
  <c r="E82"/>
  <c r="E81"/>
  <c r="E80"/>
  <c r="E79"/>
  <c r="E78"/>
  <c r="E73"/>
  <c r="E71"/>
  <c r="E64"/>
  <c r="E60"/>
  <c r="E56"/>
  <c r="E55"/>
  <c r="E49"/>
  <c r="E47"/>
  <c r="E42"/>
  <c r="E36"/>
  <c r="E31"/>
  <c r="E30"/>
  <c r="E29"/>
  <c r="E27"/>
  <c r="E25"/>
  <c r="E23"/>
  <c r="E17"/>
  <c r="D16"/>
  <c r="D15" s="1"/>
  <c r="D14" s="1"/>
  <c r="D13" s="1"/>
  <c r="C16"/>
  <c r="C15" s="1"/>
  <c r="E28" i="2"/>
  <c r="E27"/>
  <c r="E25"/>
  <c r="E24"/>
  <c r="E23"/>
  <c r="E22"/>
  <c r="E21"/>
  <c r="E20"/>
  <c r="E19"/>
  <c r="E18"/>
  <c r="E17"/>
  <c r="E16"/>
  <c r="D53" i="3"/>
  <c r="C53"/>
  <c r="D15" i="2"/>
  <c r="C15"/>
  <c r="E26"/>
  <c r="D26"/>
  <c r="C26"/>
  <c r="E57" i="3" l="1"/>
  <c r="E132"/>
  <c r="C131"/>
  <c r="E91"/>
  <c r="E89"/>
  <c r="E15"/>
  <c r="E15" i="2"/>
  <c r="E90" i="3"/>
  <c r="C21"/>
  <c r="C20" s="1"/>
  <c r="C19" s="1"/>
  <c r="D21"/>
  <c r="D20" s="1"/>
  <c r="D19" s="1"/>
  <c r="D18" s="1"/>
  <c r="E41"/>
  <c r="C69"/>
  <c r="C68" s="1"/>
  <c r="E26"/>
  <c r="E72"/>
  <c r="D69"/>
  <c r="E22"/>
  <c r="E63"/>
  <c r="E46"/>
  <c r="C40"/>
  <c r="C39" s="1"/>
  <c r="C38" s="1"/>
  <c r="E38" s="1"/>
  <c r="E48"/>
  <c r="C75"/>
  <c r="E76"/>
  <c r="E45"/>
  <c r="D33"/>
  <c r="D32" s="1"/>
  <c r="E32" s="1"/>
  <c r="E34"/>
  <c r="E35"/>
  <c r="E53"/>
  <c r="D52"/>
  <c r="D51" s="1"/>
  <c r="D50" s="1"/>
  <c r="E16"/>
  <c r="E54"/>
  <c r="D44"/>
  <c r="D43" s="1"/>
  <c r="C62"/>
  <c r="E62" s="1"/>
  <c r="E58"/>
  <c r="E59"/>
  <c r="C43"/>
  <c r="C14"/>
  <c r="C52"/>
  <c r="D13" i="2"/>
  <c r="C13"/>
  <c r="D68" i="3" l="1"/>
  <c r="D67" s="1"/>
  <c r="D66" s="1"/>
  <c r="D65" s="1"/>
  <c r="C119"/>
  <c r="E119" s="1"/>
  <c r="E131"/>
  <c r="C67"/>
  <c r="E19"/>
  <c r="C18"/>
  <c r="E18" s="1"/>
  <c r="E21"/>
  <c r="E20"/>
  <c r="E69"/>
  <c r="D12"/>
  <c r="E33"/>
  <c r="E39"/>
  <c r="E40"/>
  <c r="C74"/>
  <c r="E74" s="1"/>
  <c r="E75"/>
  <c r="C51"/>
  <c r="E52"/>
  <c r="E44"/>
  <c r="E43"/>
  <c r="E14"/>
  <c r="C13"/>
  <c r="E13" s="1"/>
  <c r="E13" i="2"/>
  <c r="C66" i="3" l="1"/>
  <c r="E67"/>
  <c r="E68"/>
  <c r="D10"/>
  <c r="C50"/>
  <c r="E51"/>
  <c r="E66" l="1"/>
  <c r="C65"/>
  <c r="E65" s="1"/>
  <c r="E50"/>
  <c r="E37" l="1"/>
  <c r="C12"/>
  <c r="E12" l="1"/>
  <c r="C10"/>
  <c r="E10" s="1"/>
</calcChain>
</file>

<file path=xl/sharedStrings.xml><?xml version="1.0" encoding="utf-8"?>
<sst xmlns="http://schemas.openxmlformats.org/spreadsheetml/2006/main" count="630" uniqueCount="486">
  <si>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</si>
  <si>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</si>
  <si>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</si>
  <si>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</si>
  <si>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</si>
  <si>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</si>
  <si>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</si>
  <si>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Доходы бюджета - всего</t>
  </si>
  <si>
    <t>x</t>
  </si>
  <si>
    <t>в том числе:</t>
  </si>
  <si>
    <t>000 1 00 00000 00 0000 000</t>
  </si>
  <si>
    <t>000 1 01 00000 00 0000 000</t>
  </si>
  <si>
    <t>000 1 03 00000 00 0000 000</t>
  </si>
  <si>
    <t>000 1 05 00000 00 0000 000</t>
  </si>
  <si>
    <t>000 1 06 00000 00 0000 000</t>
  </si>
  <si>
    <t>000 1 08 00000 00 0000 000</t>
  </si>
  <si>
    <t>000 1 11 00000 00 0000 000</t>
  </si>
  <si>
    <t>000 1 13 00000 00 0000 000</t>
  </si>
  <si>
    <t>000 1 14 00000 00 0000 000</t>
  </si>
  <si>
    <t>000 1 16 00000 00 0000 000</t>
  </si>
  <si>
    <t>000 1 17 00000 00 0000 000</t>
  </si>
  <si>
    <t>000 2 00 00000 00 0000 000</t>
  </si>
  <si>
    <t>000 2 02 00000 00 0000 000</t>
  </si>
  <si>
    <t xml:space="preserve">  Иные межбюджетные трансферты</t>
  </si>
  <si>
    <t>000 2 07 00000 00 0000 000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</si>
  <si>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</si>
  <si>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</si>
  <si>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</si>
  <si>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062 0100 00 0 00 00000 000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</si>
  <si>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</si>
  <si>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062 0103 00 0 00 00000 000</t>
  </si>
  <si>
    <t xml:space="preserve">  Депутаты представительного органа муниципального образования</t>
  </si>
  <si>
    <t>062 0103 81 0 00 00420 000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</si>
  <si>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</si>
  <si>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062 0103 81 0 00 00420 100</t>
  </si>
  <si>
    <t xml:space="preserve">  Расходы на выплаты персоналу государственных (муниципальных) органов</t>
  </si>
  <si>
    <t>062 0103 81 0 00 00420 120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</si>
  <si>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</si>
  <si>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062 0104 00 0 00 00000 000</t>
  </si>
  <si>
    <t xml:space="preserve">  Центральный аппарат</t>
  </si>
  <si>
    <t>062 0104 68 0 01 00400 000</t>
  </si>
  <si>
    <t>062 0104 68 0 01 00400 100</t>
  </si>
  <si>
    <t>062 0104 68 0 01 00400 120</t>
  </si>
  <si>
    <t xml:space="preserve">  Закупка товаров, работ и услуг для обеспечения государственных (муниципальных) нужд</t>
  </si>
  <si>
    <t>062 0104 68 0 01 00400 200</t>
  </si>
  <si>
    <t xml:space="preserve">  Иные закупки товаров, работ и услуг для обеспечения государственных (муниципальных) нужд</t>
  </si>
  <si>
    <t>062 0104 68 0 01 00400 240</t>
  </si>
  <si>
    <t xml:space="preserve">  Иные бюджетные ассигнования</t>
  </si>
  <si>
    <t>062 0104 68 0 01 00400 800</t>
  </si>
  <si>
    <t xml:space="preserve">  Уплата налогов, сборов и иных платежей</t>
  </si>
  <si>
    <t>062 0104 68 0 01 00400 850</t>
  </si>
  <si>
    <t xml:space="preserve">  Глава местной администрации (исполнительно-распорядительного органа муниципального образования)</t>
  </si>
  <si>
    <t>062 0104 75 0 00 00480 000</t>
  </si>
  <si>
    <t>062 0104 75 0 00 00480 100</t>
  </si>
  <si>
    <t>062 0104 75 0 00 00480 120</t>
  </si>
  <si>
    <t xml:space="preserve">  Резервные фонды</t>
  </si>
  <si>
    <t>062 0111 00 0 00 00000 000</t>
  </si>
  <si>
    <t xml:space="preserve">  Резервные фонды местных администраций</t>
  </si>
  <si>
    <t>062 0111 84 0 00 00600 000</t>
  </si>
  <si>
    <t>062 0111 84 0 00 00600 800</t>
  </si>
  <si>
    <t xml:space="preserve">  Резервные средства</t>
  </si>
  <si>
    <t>062 0111 84 0 00 00600 870</t>
  </si>
  <si>
    <t xml:space="preserve">  Другие общегосударственные вопросы</t>
  </si>
  <si>
    <t>062 0113 00 0 00 00000 000</t>
  </si>
  <si>
    <t xml:space="preserve">  Укрепление материально-технической базы</t>
  </si>
  <si>
    <t>062 0113 06 0 01 06010 000</t>
  </si>
  <si>
    <t>062 0113 06 0 01 06010 200</t>
  </si>
  <si>
    <t>062 0113 06 0 01 06010 240</t>
  </si>
  <si>
    <t xml:space="preserve">  Кадровый потенциал учреждений и повышение заинтересованности муниципальных служащих в качестве оказываемых услуг населению</t>
  </si>
  <si>
    <t>062 0113 08 0 01 00750 000</t>
  </si>
  <si>
    <t>062 0113 08 0 01 00750 100</t>
  </si>
  <si>
    <t>062 0113 08 0 01 00750 120</t>
  </si>
  <si>
    <t>062 0113 08 0 01 00750 200</t>
  </si>
  <si>
    <t>062 0113 08 0 01 00750 240</t>
  </si>
  <si>
    <t xml:space="preserve">  Выполнение других обязательств государства</t>
  </si>
  <si>
    <t>062 0113 68 0 01 00920 000</t>
  </si>
  <si>
    <t>062 0113 68 0 01 00920 200</t>
  </si>
  <si>
    <t>062 0113 68 0 01 00920 240</t>
  </si>
  <si>
    <t>062 0113 68 0 01 00920 800</t>
  </si>
  <si>
    <t>062 0113 68 0 01 00920 850</t>
  </si>
  <si>
    <t xml:space="preserve">  Стимулирование глав администраций</t>
  </si>
  <si>
    <t>062 0113 72 8 00 00530 000</t>
  </si>
  <si>
    <t>062 0113 72 8 00 00530 100</t>
  </si>
  <si>
    <t>062 0113 72 8 00 00530 120</t>
  </si>
  <si>
    <t xml:space="preserve">  Стимулирование руководителей исполнительно-распорядительных органов муниципальных образований области</t>
  </si>
  <si>
    <t>062 0113 88 8 00 00530 000</t>
  </si>
  <si>
    <t>062 0113 88 8 00 00530 100</t>
  </si>
  <si>
    <t>062 0113 88 8 00 00530 120</t>
  </si>
  <si>
    <t xml:space="preserve">  НАЦИОНАЛЬНАЯ ОБОРОНА</t>
  </si>
  <si>
    <t>062 0200 00 0 00 00000 000</t>
  </si>
  <si>
    <t xml:space="preserve">  Мобилизационная и вневойсковая подготовка</t>
  </si>
  <si>
    <t>062 0203 00 0 00 00000 000</t>
  </si>
  <si>
    <t xml:space="preserve">  Осуществление первичного воинского учета на территориях, где отсутствуют военные комиссариаты</t>
  </si>
  <si>
    <t>062 0203 88 8 00 51180 000</t>
  </si>
  <si>
    <t>062 0203 88 8 00 51180 100</t>
  </si>
  <si>
    <t>062 0203 88 8 00 51180 120</t>
  </si>
  <si>
    <t>062 0203 88 8 00 51180 200</t>
  </si>
  <si>
    <t>062 0203 88 8 00 51180 240</t>
  </si>
  <si>
    <t xml:space="preserve">  НАЦИОНАЛЬНАЯ БЕЗОПАСНОСТЬ И ПРАВООХРАНИТЕЛЬНАЯ ДЕЯТЕЛЬНОСТЬ</t>
  </si>
  <si>
    <t>062 0300 00 0 00 00000 000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</si>
  <si>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</si>
  <si>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062 0309 00 0 00 00000 000</t>
  </si>
  <si>
    <t xml:space="preserve">  Предупреждение и ликвидация чрезвычайных ситуаций</t>
  </si>
  <si>
    <t>062 0309 09 0 01 09020 000</t>
  </si>
  <si>
    <t>062 0309 09 0 01 09020 200</t>
  </si>
  <si>
    <t>062 0309 09 0 01 09020 240</t>
  </si>
  <si>
    <t xml:space="preserve">  Расходы на обеспечение деятельности ЕДДС</t>
  </si>
  <si>
    <t>062 0309 09 0 01 09050 000</t>
  </si>
  <si>
    <t>062 0309 09 0 01 09050 100</t>
  </si>
  <si>
    <t>062 0309 09 0 01 09050 120</t>
  </si>
  <si>
    <t xml:space="preserve">  Расходы на обеспечение деятельности ДНД</t>
  </si>
  <si>
    <t>062 0309 09 0 01 09060 000</t>
  </si>
  <si>
    <t>062 0309 09 0 01 09060 100</t>
  </si>
  <si>
    <t>062 0309 09 0 01 09060 120</t>
  </si>
  <si>
    <t>062 0309 09 0 01 09060 200</t>
  </si>
  <si>
    <t>062 0309 09 0 01 09060 240</t>
  </si>
  <si>
    <t xml:space="preserve">  НАЦИОНАЛЬНАЯ ЭКОНОМИКА</t>
  </si>
  <si>
    <t>062 0400 00 0 00 00000 000</t>
  </si>
  <si>
    <t xml:space="preserve">  Дорожное хозяйство (дорожные фонды)</t>
  </si>
  <si>
    <t>062 0409 00 0 00 00000 000</t>
  </si>
  <si>
    <t xml:space="preserve">  Содержание сети автомобильных дорог</t>
  </si>
  <si>
    <t>062 0409 24 0 01 24010 000</t>
  </si>
  <si>
    <t>062 0409 24 0 01 24010 200</t>
  </si>
  <si>
    <t>062 0409 24 0 01 24010 240</t>
  </si>
  <si>
    <t xml:space="preserve">  Ремонт и капитальный ремонт сети автомобильных дорог</t>
  </si>
  <si>
    <t>062 0409 24 0 01 24020 000</t>
  </si>
  <si>
    <t>062 0409 24 0 01 24020 200</t>
  </si>
  <si>
    <t>062 0409 24 0 01 24020 240</t>
  </si>
  <si>
    <t xml:space="preserve">  Содержание, капитальный ремонт сети автомобильных дорог за счет средств дорожного фонда</t>
  </si>
  <si>
    <t>062 0409 24 0 01 24050 000</t>
  </si>
  <si>
    <t>062 0409 24 0 01 24050 200</t>
  </si>
  <si>
    <t>062 0409 24 0 01 24050 240</t>
  </si>
  <si>
    <t xml:space="preserve">  Реализация мероприятий подпрограммы "Совершенствование и развитие сети автомобильных дорог Калужской области"</t>
  </si>
  <si>
    <t>062 0409 24 0 01 85000 000</t>
  </si>
  <si>
    <t>062 0409 24 0 01 85000 200</t>
  </si>
  <si>
    <t>062 0409 24 0 01 85000 240</t>
  </si>
  <si>
    <t xml:space="preserve">  Повышение безопасности дорожного движения</t>
  </si>
  <si>
    <t>062 0409 48 0 01 48010 000</t>
  </si>
  <si>
    <t>062 0409 48 0 01 48010 200</t>
  </si>
  <si>
    <t>062 0409 48 0 01 48010 240</t>
  </si>
  <si>
    <t xml:space="preserve">  Другие вопросы в области национальной экономики</t>
  </si>
  <si>
    <t>062 0412 00 0 00 00000 000</t>
  </si>
  <si>
    <t xml:space="preserve">  Мероприятия по землепользованию и застройке</t>
  </si>
  <si>
    <t>062 0412 76 0 00 76010 000</t>
  </si>
  <si>
    <t>062 0412 76 0 00 76010 200</t>
  </si>
  <si>
    <t>062 0412 76 0 00 76010 240</t>
  </si>
  <si>
    <t xml:space="preserve">  ЖИЛИЩНО-КОММУНАЛЬНОЕ ХОЗЯЙСТВО</t>
  </si>
  <si>
    <t>062 0500 00 0 00 00000 000</t>
  </si>
  <si>
    <t xml:space="preserve">  Жилищное хозяйство</t>
  </si>
  <si>
    <t>062 0501 00 0 00 00000 000</t>
  </si>
  <si>
    <t xml:space="preserve">  Осуществление муниципальной поддержки по проведению мероприятий по капитальному ремонту МЖД</t>
  </si>
  <si>
    <t>062 0501 05 0 01 05010 000</t>
  </si>
  <si>
    <t>062 0501 05 0 01 05010 200</t>
  </si>
  <si>
    <t>062 0501 05 0 01 05010 240</t>
  </si>
  <si>
    <t xml:space="preserve">  Плата за капитальный ремонт доли муниципального образования в праве долевой собственности МКД в региональный фонд капитального ремонта на счете "регионального оператора"</t>
  </si>
  <si>
    <t>062 0501 05 0 01 05020 000</t>
  </si>
  <si>
    <t>062 0501 05 0 01 05020 200</t>
  </si>
  <si>
    <t>062 0501 05 0 01 05020 240</t>
  </si>
  <si>
    <t>062 0501 05 0 01 05020 800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</si>
  <si>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</si>
  <si>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062 0501 05 0 01 05020 810</t>
  </si>
  <si>
    <t xml:space="preserve">  Коммунальное хозяйство</t>
  </si>
  <si>
    <t>062 0502 00 0 00 00000 000</t>
  </si>
  <si>
    <t xml:space="preserve">  Организация водоснабжения</t>
  </si>
  <si>
    <t>062 0502 30 0 01 90030 000</t>
  </si>
  <si>
    <t>062 0502 30 0 01 90030 200</t>
  </si>
  <si>
    <t>062 0502 30 0 01 90030 240</t>
  </si>
  <si>
    <t>062 0502 30 0 01 90030 800</t>
  </si>
  <si>
    <t>062 0502 30 0 01 90030 810</t>
  </si>
  <si>
    <t xml:space="preserve">  Организация теплоснабжения</t>
  </si>
  <si>
    <t>062 0502 30 0 01 90040 000</t>
  </si>
  <si>
    <t>062 0502 30 0 01 90040 200</t>
  </si>
  <si>
    <t>062 0502 30 0 01 90040 240</t>
  </si>
  <si>
    <t xml:space="preserve">  Капитальные вложения в объекты государственной (муниципальной) собственности</t>
  </si>
  <si>
    <t>062 0502 30 0 01 90040 400</t>
  </si>
  <si>
    <t xml:space="preserve">  Бюджетные инвестиции</t>
  </si>
  <si>
    <t>062 0502 30 0 01 90040 410</t>
  </si>
  <si>
    <t>062 0502 30 0 01 90040 800</t>
  </si>
  <si>
    <t>062 0502 30 0 01 90040 810</t>
  </si>
  <si>
    <t xml:space="preserve">  Благоустройство</t>
  </si>
  <si>
    <t>062 0503 00 0 00 00000 000</t>
  </si>
  <si>
    <t xml:space="preserve">  Уличное освещение</t>
  </si>
  <si>
    <t>062 0503 19 0 01 19010 000</t>
  </si>
  <si>
    <t>062 0503 19 0 01 19010 200</t>
  </si>
  <si>
    <t>062 0503 19 0 01 19010 240</t>
  </si>
  <si>
    <t>062 0503 19 0 01 19010 800</t>
  </si>
  <si>
    <t>062 0503 19 0 01 19010 850</t>
  </si>
  <si>
    <t xml:space="preserve">  Организация ритуальных услуг и содержание мест захоронения</t>
  </si>
  <si>
    <t>062 0503 19 0 01 19030 000</t>
  </si>
  <si>
    <t>062 0503 19 0 01 19030 200</t>
  </si>
  <si>
    <t>062 0503 19 0 01 19030 240</t>
  </si>
  <si>
    <t xml:space="preserve">  Содержание зеленого хозяйства</t>
  </si>
  <si>
    <t>062 0503 19 0 01 19040 000</t>
  </si>
  <si>
    <t>062 0503 19 0 01 19040 200</t>
  </si>
  <si>
    <t>062 0503 19 0 01 19040 240</t>
  </si>
  <si>
    <t xml:space="preserve">  Организация сбора и вывоза бытовых отходов и мусора</t>
  </si>
  <si>
    <t>062 0503 19 0 01 19050 000</t>
  </si>
  <si>
    <t>062 0503 19 0 01 19050 200</t>
  </si>
  <si>
    <t>062 0503 19 0 01 19050 240</t>
  </si>
  <si>
    <t xml:space="preserve">  Прочие мероприятия по благоустройству</t>
  </si>
  <si>
    <t>062 0503 19 0 01 19060 000</t>
  </si>
  <si>
    <t>062 0503 19 0 01 19060 200</t>
  </si>
  <si>
    <t>062 0503 19 0 01 19060 240</t>
  </si>
  <si>
    <t xml:space="preserve">  Социальное обеспечение и иные выплаты населению</t>
  </si>
  <si>
    <t>062 0503 19 0 01 19060 300</t>
  </si>
  <si>
    <t xml:space="preserve">  Иные выплаты населению</t>
  </si>
  <si>
    <t>062 0503 19 0 01 19060 360</t>
  </si>
  <si>
    <t xml:space="preserve">  ОБРАЗОВАНИЕ</t>
  </si>
  <si>
    <t>062 0700 00 0 00 00000 000</t>
  </si>
  <si>
    <t xml:space="preserve">  Молодежная политика и оздоровление детей</t>
  </si>
  <si>
    <t>062 0707 00 0 00 00000 000</t>
  </si>
  <si>
    <t xml:space="preserve">  Содействие занятости населения</t>
  </si>
  <si>
    <t>062 0707 07 0 01 07010 000</t>
  </si>
  <si>
    <t>062 0707 07 0 01 07010 200</t>
  </si>
  <si>
    <t>062 0707 07 0 01 07010 240</t>
  </si>
  <si>
    <t xml:space="preserve">  КУЛЬТУРА, КИНЕМАТОГРАФИЯ</t>
  </si>
  <si>
    <t>062 0800 00 0 00 00000 000</t>
  </si>
  <si>
    <t xml:space="preserve">  Культура</t>
  </si>
  <si>
    <t>062 0801 00 0 00 00000 000</t>
  </si>
  <si>
    <t xml:space="preserve">  Проведение мероприятий для граждан пожилого возраста, инвалидов и других категорий граждан</t>
  </si>
  <si>
    <t>062 0801 03 0 01 03030 000</t>
  </si>
  <si>
    <t>062 0801 03 0 01 03030 200</t>
  </si>
  <si>
    <t>062 0801 03 0 01 03030 240</t>
  </si>
  <si>
    <t xml:space="preserve">  Расходы на обеспечение деятельности муниципальных учреждений</t>
  </si>
  <si>
    <t>062 0801 11 1 01 00590 000</t>
  </si>
  <si>
    <t>062 0801 11 1 01 00590 100</t>
  </si>
  <si>
    <t xml:space="preserve">  Расходы на выплаты персоналу казенных учреждений</t>
  </si>
  <si>
    <t>062 0801 11 1 01 00590 110</t>
  </si>
  <si>
    <t>062 0801 11 1 01 00590 200</t>
  </si>
  <si>
    <t>062 0801 11 1 01 00590 240</t>
  </si>
  <si>
    <t>062 0801 11 1 01 00590 800</t>
  </si>
  <si>
    <t>062 0801 11 1 01 00590 850</t>
  </si>
  <si>
    <t>062 0801 11 2 01 00590 000</t>
  </si>
  <si>
    <t>062 0801 11 2 01 00590 100</t>
  </si>
  <si>
    <t>062 0801 11 2 01 00590 110</t>
  </si>
  <si>
    <t>062 0801 11 2 01 00590 200</t>
  </si>
  <si>
    <t>062 0801 11 2 01 00590 240</t>
  </si>
  <si>
    <t xml:space="preserve">  СОЦИАЛЬНАЯ ПОЛИТИКА</t>
  </si>
  <si>
    <t>062 1000 00 0 00 00000 000</t>
  </si>
  <si>
    <t xml:space="preserve">  Социальное обеспечение населения</t>
  </si>
  <si>
    <t>062 1003 00 0 00 00000 000</t>
  </si>
  <si>
    <t xml:space="preserve">  Осуществление мер социальной поддержки малообеспеченных граждан, пенсионеров и инвалидов</t>
  </si>
  <si>
    <t>062 1003 03 0 01 03020 000</t>
  </si>
  <si>
    <t>062 1003 03 0 01 03020 300</t>
  </si>
  <si>
    <t>062 1003 03 0 01 03020 360</t>
  </si>
  <si>
    <t>062 1003 03 0 01 03020 800</t>
  </si>
  <si>
    <t>062 1003 03 0 01 03020 810</t>
  </si>
  <si>
    <t xml:space="preserve">  Специальные расходы</t>
  </si>
  <si>
    <t>062 1003 03 0 01 03020 880</t>
  </si>
  <si>
    <t>062 1003 03 0 01 03030 000</t>
  </si>
  <si>
    <t>062 1003 03 0 01 03030 200</t>
  </si>
  <si>
    <t>062 1003 03 0 01 03030 240</t>
  </si>
  <si>
    <t xml:space="preserve">  Мероприятия, способствующие улучшению жизнедеятельности инвалидов и лиц с ограниченными возможностями здоровья</t>
  </si>
  <si>
    <t>062 1003 04 0 01 04020 000</t>
  </si>
  <si>
    <t>062 1003 04 0 01 04020 200</t>
  </si>
  <si>
    <t>062 1003 04 0 01 04020 240</t>
  </si>
  <si>
    <t xml:space="preserve">  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Калужской области от 30.12.2004 № 13-ОЗ "О мерах социальной поддержки специалистов, работающих в сельской местности, а также специалистов, вышедших на пенсию" - МО ГП город Ермолино</t>
  </si>
  <si>
    <t>062 1003 79 0 00 79210 000</t>
  </si>
  <si>
    <t xml:space="preserve">  Межбюджетные трансферты</t>
  </si>
  <si>
    <t>062 1003 79 0 00 79210 500</t>
  </si>
  <si>
    <t>062 1003 79 0 00 79210 540</t>
  </si>
  <si>
    <t xml:space="preserve">  ФИЗИЧЕСКАЯ КУЛЬТУРА И СПОРТ</t>
  </si>
  <si>
    <t>062 1100 00 0 00 00000 000</t>
  </si>
  <si>
    <t xml:space="preserve">  Физическая культура</t>
  </si>
  <si>
    <t>062 1101 00 0 00 00000 000</t>
  </si>
  <si>
    <t>062 1101 13 0 01 00590 000</t>
  </si>
  <si>
    <t>062 1101 13 0 01 00590 100</t>
  </si>
  <si>
    <t>062 1101 13 0 01 00590 110</t>
  </si>
  <si>
    <t>062 1101 13 0 01 00590 200</t>
  </si>
  <si>
    <t>062 1101 13 0 01 00590 240</t>
  </si>
  <si>
    <t>062 1101 13 0 01 00590 800</t>
  </si>
  <si>
    <t>062 1101 13 0 01 00590 850</t>
  </si>
  <si>
    <t xml:space="preserve">  СРЕДСТВА МАССОВОЙ ИНФОРМАЦИИ</t>
  </si>
  <si>
    <t>062 1200 00 0 00 00000 000</t>
  </si>
  <si>
    <t xml:space="preserve">  Периодическая печать и издательства</t>
  </si>
  <si>
    <t>062 1202 00 0 00 00000 000</t>
  </si>
  <si>
    <t>062 1202 23 0 01 00590 000</t>
  </si>
  <si>
    <t>062 1202 23 0 01 00590 100</t>
  </si>
  <si>
    <t>062 1202 23 0 01 00590 110</t>
  </si>
  <si>
    <t>062 1202 23 0 01 00590 200</t>
  </si>
  <si>
    <t>062 1202 23 0 01 00590 240</t>
  </si>
  <si>
    <t>062 1202 23 0 01 00590 800</t>
  </si>
  <si>
    <t>062 1202 23 0 01 00590 850</t>
  </si>
  <si>
    <t xml:space="preserve">  ОБСЛУЖИВАНИЕ ГОСУДАРСТВЕННОГО И МУНИЦИПАЛЬНОГО ДОЛГА</t>
  </si>
  <si>
    <t>062 1300 00 0 00 00000 000</t>
  </si>
  <si>
    <t xml:space="preserve">  Обслуживание государственного внутреннего и муниципального долга</t>
  </si>
  <si>
    <t>062 1301 00 0 00 00000 000</t>
  </si>
  <si>
    <t xml:space="preserve">  Процентные платежи по муниципальному долгу</t>
  </si>
  <si>
    <t>062 1301 68 0 01 00650 000</t>
  </si>
  <si>
    <t xml:space="preserve">  Обслуживание государственного (муниципального) долга</t>
  </si>
  <si>
    <t>062 1301 68 0 01 00650 700</t>
  </si>
  <si>
    <t xml:space="preserve">  Обслуживание муниципального долга</t>
  </si>
  <si>
    <t>062 1301 68 0 01 00650 730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</si>
  <si>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</si>
  <si>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</si>
  <si>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из них:</t>
  </si>
  <si>
    <t xml:space="preserve">  Погашение бюджетами городских поселений кредитов от кредитных организаций в валюте Российской Федерации</t>
  </si>
  <si>
    <t>062 01 02 00 00 13 0000 810</t>
  </si>
  <si>
    <t>Изменение остатков средств</t>
  </si>
  <si>
    <t>000 01 05 00 00 00 0000 000</t>
  </si>
  <si>
    <t>увеличение остатков средств, всего</t>
  </si>
  <si>
    <t>000 01 05 00 00 00 0000 500</t>
  </si>
  <si>
    <t>X</t>
  </si>
  <si>
    <t>уменьшение остатков средств, всего</t>
  </si>
  <si>
    <t>000 01 05 00 00 00 0000 600</t>
  </si>
  <si>
    <t>#R/D</t>
  </si>
  <si>
    <t>Приложение 1</t>
  </si>
  <si>
    <t>к постановлению администрации муниципального образования "Городское поселение "Город Ермолино"</t>
  </si>
  <si>
    <t>Исполнение доходов бюджета</t>
  </si>
  <si>
    <t>муниципального образования "Городское поселение "Город Ермолино"</t>
  </si>
  <si>
    <t>Исполнение источников внутреннего финансирования дефицита бюджета</t>
  </si>
  <si>
    <t>Налоговые и неналоговые доходы</t>
  </si>
  <si>
    <t>Налоги на прибыль, доходы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</si>
  <si>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</si>
  <si>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Налоги на товары (работы, услуги) реализуемые на территории Российской Федерации) 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</si>
  <si>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</si>
  <si>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</si>
  <si>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 собственности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</si>
  <si>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</si>
  <si>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</si>
  <si>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</si>
  <si>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</si>
  <si>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</si>
  <si>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</si>
  <si>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совокупный доход</t>
  </si>
  <si>
    <t>Прочие неналоговые доходы</t>
  </si>
  <si>
    <t>062 0103 81 0 00 00000 000</t>
  </si>
  <si>
    <t>Обеспечение деятельности законодательных (представительных) органов государственной власти и представительных органов муниципальных образований</t>
  </si>
  <si>
    <t>062 0104 68 0 00 00000 000</t>
  </si>
  <si>
    <t>Обеспечение деятельности главы местной администрации</t>
  </si>
  <si>
    <t>062 0104 75 0 00 00000 000</t>
  </si>
  <si>
    <t>Резервные фонды</t>
  </si>
  <si>
    <t>062 0111 84 0 00 00000 000</t>
  </si>
  <si>
    <t>062 0113 06 0 00 00000 000</t>
  </si>
  <si>
    <t xml:space="preserve">Муниципальная программа "Укрепление МТБ органов местного самоуправления" </t>
  </si>
  <si>
    <t>062 0113 06 0 01 00000 000</t>
  </si>
  <si>
    <t>Основное мероприятие" Создание качественно новой системы информационного  обеспечения и предоставления муниципальных услуг "</t>
  </si>
  <si>
    <t>062 0104 68 0 01 00000 000</t>
  </si>
  <si>
    <t>Основное мероприятие "Повышение качества управления муниципальными финансами"</t>
  </si>
  <si>
    <t>Муниципальная программа "Кадровая политика"</t>
  </si>
  <si>
    <t>062 0113 08 0 00 00000 000</t>
  </si>
  <si>
    <t>062 0113 08 0 01 00000 000</t>
  </si>
  <si>
    <t>062 0113 68 0 00 00000 000</t>
  </si>
  <si>
    <t>062 0309 09 0 00 00000 000</t>
  </si>
  <si>
    <t>062 0309 09 0 01 00000 000</t>
  </si>
  <si>
    <t>Муниципальная программа "Безопасность жизнедеятельности на территории МО "Городское поселение "Г.Ермолино" на 2016г."</t>
  </si>
  <si>
    <t>Основное мероприятие "Подготовка населения в области обеспечения безопасности жизнедеятельности"</t>
  </si>
  <si>
    <t>062 0409 24 0 00 00000 000</t>
  </si>
  <si>
    <t>062 0409 24 0 01 00000 000</t>
  </si>
  <si>
    <t xml:space="preserve">Муниципальная программа "Ремонт и содержание сети автомобильных дорог" </t>
  </si>
  <si>
    <t>Основное мероприятие "Приведение сети автомобильных дорог в соответствие с нормативными требованиями"</t>
  </si>
  <si>
    <t>062 0409 48 0 00 00000 000</t>
  </si>
  <si>
    <t>062 0409 48 0 01 00000 000</t>
  </si>
  <si>
    <t>Основное мероприятие "Создание безопасных условий движения"</t>
  </si>
  <si>
    <t>062 0412 76 0 00 00000 000</t>
  </si>
  <si>
    <t>Вопросы в области национальной экономики</t>
  </si>
  <si>
    <t>3</t>
  </si>
  <si>
    <r>
      <t xml:space="preserve">за </t>
    </r>
    <r>
      <rPr>
        <b/>
        <sz val="11"/>
        <color rgb="FF0000CC"/>
        <rFont val="Times New Roman"/>
        <family val="1"/>
        <charset val="204"/>
      </rPr>
      <t>январь -сентябрь</t>
    </r>
    <r>
      <rPr>
        <b/>
        <sz val="11"/>
        <rFont val="Times New Roman"/>
        <family val="1"/>
        <charset val="204"/>
      </rPr>
      <t xml:space="preserve"> 2016 года</t>
    </r>
  </si>
  <si>
    <t>Муниципальная программа "Совершенствование системы муниципального управления МО "Городское поселение "Г. Ермолино"</t>
  </si>
  <si>
    <t xml:space="preserve">  Мероприятия по капитальному ремонту и ремонту дворовых территорий подпрограммы "Совершенствование и развитие сети автомобильных дорог Калужской области"</t>
  </si>
  <si>
    <t>062 0409 24 0 02 85000 000</t>
  </si>
  <si>
    <t>062 0409 24 0 02 85000 200</t>
  </si>
  <si>
    <t>062 0409 24 0 02 85000 240</t>
  </si>
  <si>
    <t>062 0409 24 0 02 00000 000</t>
  </si>
  <si>
    <t>Основное мероприятие "Капитальный ремонт и ремонт дворовых территорий многоквартирных домов"</t>
  </si>
  <si>
    <t>Основное мероприятие "Повышение  социальной защиты и привлекательности службы в органах местного самоуправления"</t>
  </si>
  <si>
    <t>062 0113 68 0 01 00000 000</t>
  </si>
  <si>
    <t>062 0203 88 0 00 00000 000</t>
  </si>
  <si>
    <t>Непрограммные мероприятия</t>
  </si>
  <si>
    <t>062 0203 88 8 00 00000 000</t>
  </si>
  <si>
    <t>062 0501 05 0 01 00000 000</t>
  </si>
  <si>
    <t>Основное мероприятие "Обеспечение комфортных условий проживания граждан"</t>
  </si>
  <si>
    <t>062 0502 30 0 00 00000 000</t>
  </si>
  <si>
    <t xml:space="preserve">Муниципальная программа "Энергосбережение и повышение энергетической эффективности в системах коммунальной инфраструктуры" </t>
  </si>
  <si>
    <t>Основное мероприятие "Обеспечение рационального использования топливно-энергетических ресурсов"</t>
  </si>
  <si>
    <t>062 0503 19 0 00 00000 000</t>
  </si>
  <si>
    <t>Основное мероприятие "Улучшение благоустройства города"</t>
  </si>
  <si>
    <t>062 0503 19 0 01 00000 000</t>
  </si>
  <si>
    <t>Муниципальная программа "Благоустройство территории МО "Городское поселение "Г. Ермолино"</t>
  </si>
  <si>
    <t xml:space="preserve">Муниципальная программа "Содействие занятости населения" </t>
  </si>
  <si>
    <t>Основное мероприятие "Снижение социальной напряженности на рынке труда "</t>
  </si>
  <si>
    <t>062 0707 07 0 00 00000 000</t>
  </si>
  <si>
    <t>062 0707 07 0 01 00000 000</t>
  </si>
  <si>
    <r>
      <t xml:space="preserve">за </t>
    </r>
    <r>
      <rPr>
        <b/>
        <sz val="12"/>
        <color rgb="FF0000CC"/>
        <rFont val="Times New Roman"/>
        <family val="1"/>
        <charset val="204"/>
      </rPr>
      <t>январь - сентябрь</t>
    </r>
    <r>
      <rPr>
        <b/>
        <sz val="12"/>
        <rFont val="Times New Roman"/>
        <family val="1"/>
        <charset val="204"/>
      </rPr>
      <t xml:space="preserve"> 2016 года</t>
    </r>
  </si>
  <si>
    <t>Бюджетные трансферты поселениям</t>
  </si>
  <si>
    <t>062 0113 72 0 00 00000 000</t>
  </si>
  <si>
    <t>Непрограммные расходы федеральных и областных органов исполнительной власти</t>
  </si>
  <si>
    <t>062 0113 88 0 00 00530 000</t>
  </si>
  <si>
    <t>Муниципальная программа "Развитие жилищной и коммунальной инфраструктуры"</t>
  </si>
  <si>
    <t>Основное мероприятие "Улучшение качества жизни пожилых людей, инвалидов и других категорий граждан"</t>
  </si>
  <si>
    <t>062 0801 03 0 01 00000 000</t>
  </si>
  <si>
    <t>062 0801 03 0 00 00000 000</t>
  </si>
  <si>
    <t>Муниципальная программа "Развитие культуры в городе Ермолино"</t>
  </si>
  <si>
    <t>Подпрограмма "Обеспечение деятельности МУК ДК "Полёт" муниципальной программы "Развитие культуры в городе Ермолино"</t>
  </si>
  <si>
    <t>Основное мероприятие "Создание условий для развития культуры"</t>
  </si>
  <si>
    <t>062 0801 11 1 01 00000 000</t>
  </si>
  <si>
    <t>062 0801 11 1 00 00000 000</t>
  </si>
  <si>
    <t>062 0801 11 0 00 00000 000</t>
  </si>
  <si>
    <t>Подпрограмма "Обслуживание библиотек" муниципальной программы "Развитие культуры в городе Ермолино"</t>
  </si>
  <si>
    <t>Основное мероприятие "Создание условий для развития библиотечного обслуживания"</t>
  </si>
  <si>
    <t>062 0801 11 2 01 00000 000</t>
  </si>
  <si>
    <t>062 1003 03 0 01 00000 000</t>
  </si>
  <si>
    <t>062 1003 03 0 00 00000 000</t>
  </si>
  <si>
    <t>Муниципальная программа "Доступная среда"</t>
  </si>
  <si>
    <t>Основное мероприятие" Обеспечение комфортных условий жизнедеятельности инвалидов и маломобильных категорий граждан"</t>
  </si>
  <si>
    <t>062 1003 04 0 01 00000 000</t>
  </si>
  <si>
    <t>062 1003 04 0 00 00000 000</t>
  </si>
  <si>
    <t>Мероприятия в области социальной политики</t>
  </si>
  <si>
    <t>062 1003 79 0 00 00000 000</t>
  </si>
  <si>
    <t>Основное мероприятие "Создание условий для информационного обеспечения населения"</t>
  </si>
  <si>
    <t>062 1202 23 0 01 00000 000</t>
  </si>
  <si>
    <t>062 1202 23 0 00 00000 000</t>
  </si>
  <si>
    <t>Ведомственная целевая программа "Совершенствование системы муниципального управления МО "Городское поселение "Г. Ермолино"</t>
  </si>
  <si>
    <t>062 1301 68 0 01 00000 000</t>
  </si>
  <si>
    <t>062 1301 68 0 00 00000 000</t>
  </si>
  <si>
    <t>Муниципальная  программа "Совершенствование системы муниципального управления МО "Городское поселение "Г. Ермолино"</t>
  </si>
  <si>
    <t>Муниципальная программа "Безопасность дорожного движения на территории МО "Городское поселение "Г.Ермолино"</t>
  </si>
  <si>
    <t>062 1101 13 0 01 00000 000</t>
  </si>
  <si>
    <t>062 1101 13 0 00 00000 000</t>
  </si>
  <si>
    <t>Муниципальная программа "Развитие и деятельность средств массовой информации на территории МО "Городское поселение "Г. Ермолино"</t>
  </si>
  <si>
    <t>Муниципальная программа "Развитие социальной и культурной инфраструктуры МО "Городское поселение "Г. Ермолино"</t>
  </si>
  <si>
    <t>Ведомственная структура исполнения расходной части бюджета</t>
  </si>
  <si>
    <t>Расходы   бюджета  муниципального  образования "Городское поселение "Город Ермолино" по разделам и подразделам классификации расходов бюджета</t>
  </si>
  <si>
    <t>Раздел, подраздел</t>
  </si>
  <si>
    <t>Наименование расходов</t>
  </si>
  <si>
    <t>АДМИНИСТРАЦИЯ МУНИЦИПАЛЬНОГО ОБРАЗОВАНИЯ "ГОРОДСКОЕ ПОСЕЛЕНИЕ "ГОРОД ЕРМОЛИНО"</t>
  </si>
  <si>
    <t>Всего расходы бюджета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</si>
  <si>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</si>
  <si>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</si>
  <si>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</si>
  <si>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</si>
  <si>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</si>
  <si>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</si>
  <si>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0111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</si>
  <si>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</si>
  <si>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</si>
  <si>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</si>
  <si>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</si>
  <si>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</si>
  <si>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</si>
  <si>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</si>
  <si>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</si>
  <si>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</si>
  <si>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Предупреждение и ликвидация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</si>
  <si>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</si>
  <si>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</si>
  <si>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</si>
  <si>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</si>
  <si>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</si>
  <si>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</si>
  <si>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</si>
  <si>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</si>
  <si>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</si>
  <si>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</si>
  <si>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</si>
  <si>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</si>
  <si>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</si>
  <si>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</si>
  <si>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</si>
  <si>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</si>
  <si>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</si>
  <si>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</si>
  <si>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</si>
  <si>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Культура, кинематография, средства массовой информации</t>
  </si>
  <si>
    <t>0801</t>
  </si>
  <si>
    <t xml:space="preserve">Культура </t>
  </si>
  <si>
    <t>1000</t>
  </si>
  <si>
    <t>Социальная политика</t>
  </si>
  <si>
    <t>1003</t>
  </si>
  <si>
    <t>Социальное обеспечение населения</t>
  </si>
  <si>
    <t>1100</t>
  </si>
  <si>
    <t>Физическая культура и спорт</t>
  </si>
  <si>
    <t>1101</t>
  </si>
  <si>
    <t xml:space="preserve">Физическая культура </t>
  </si>
  <si>
    <t>1200</t>
  </si>
  <si>
    <t>Средства массовой информации</t>
  </si>
  <si>
    <t>1202</t>
  </si>
  <si>
    <t xml:space="preserve">Периодическая печать и издательства </t>
  </si>
  <si>
    <t>1300</t>
  </si>
  <si>
    <t>Обслуживание государственного и муниципального долга</t>
  </si>
  <si>
    <t>1301</t>
  </si>
  <si>
    <t>Обслуживание внутреннего государственного и муниципального долга</t>
  </si>
  <si>
    <r>
      <t xml:space="preserve">за </t>
    </r>
    <r>
      <rPr>
        <b/>
        <sz val="12"/>
        <color rgb="FF0000CC"/>
        <rFont val="Times New Roman"/>
        <family val="1"/>
        <charset val="204"/>
      </rPr>
      <t xml:space="preserve"> январь - сентябрь</t>
    </r>
    <r>
      <rPr>
        <b/>
        <sz val="12"/>
        <rFont val="Times New Roman"/>
        <family val="1"/>
        <charset val="204"/>
      </rPr>
      <t xml:space="preserve"> 2016 года</t>
    </r>
  </si>
  <si>
    <t>062 0502 30 0 01 00000 000</t>
  </si>
  <si>
    <t>062 0801 11 2 00 00000 000</t>
  </si>
  <si>
    <t>от 20  октября  2016 года № 223-п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</si>
</sst>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3">
    <font>
      <sz val="11"/>
      <name val="Calibri"/>
      <family val="2"/>
      <scheme val="minor"/>
    </font>
    <font>
      <b/>
      <sz val="11"/>
      <color rgb="FF000000"/>
      <name val="Arial Cyr"/>
    </font>
    <font>
      <sz val="8"/>
      <color rgb="FF000000"/>
      <name val="Arial Cyr"/>
    </font>
    <font>
      <sz val="6"/>
      <color rgb="FF000000"/>
      <name val="Arial Cyr"/>
    </font>
    <font>
      <sz val="10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rgb="FF0000CC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CC"/>
      <name val="Times New Roman"/>
      <family val="1"/>
      <charset val="204"/>
    </font>
    <font>
      <b/>
      <i/>
      <sz val="11"/>
      <color rgb="FF0000CC"/>
      <name val="Times New Roman"/>
      <family val="1"/>
      <charset val="204"/>
    </font>
    <font>
      <sz val="11"/>
      <color rgb="FF0000CC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medium">
        <color indexed="64"/>
      </right>
      <top style="hair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hair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</borders>
  <cellStyleXfs count="136">
    <xf numFmtId="0" fontId="0" fillId="0" borderId="0"/>
    <xf numFmtId="0" fontId="4" fillId="0" borderId="1"/>
    <xf numFmtId="0" fontId="2" fillId="0" borderId="2">
      <alignment horizontal="center"/>
    </xf>
    <xf numFmtId="0" fontId="5" fillId="0" borderId="1">
      <alignment horizontal="right"/>
    </xf>
    <xf numFmtId="49" fontId="5" fillId="0" borderId="1"/>
    <xf numFmtId="0" fontId="1" fillId="0" borderId="1"/>
    <xf numFmtId="0" fontId="6" fillId="0" borderId="1"/>
    <xf numFmtId="0" fontId="6" fillId="0" borderId="5"/>
    <xf numFmtId="0" fontId="2" fillId="0" borderId="6">
      <alignment horizontal="center"/>
    </xf>
    <xf numFmtId="0" fontId="5" fillId="0" borderId="7">
      <alignment horizontal="right"/>
    </xf>
    <xf numFmtId="0" fontId="2" fillId="0" borderId="1"/>
    <xf numFmtId="0" fontId="2" fillId="0" borderId="8">
      <alignment horizontal="right"/>
    </xf>
    <xf numFmtId="49" fontId="2" fillId="0" borderId="9">
      <alignment horizontal="center"/>
    </xf>
    <xf numFmtId="0" fontId="5" fillId="0" borderId="10">
      <alignment horizontal="right"/>
    </xf>
    <xf numFmtId="0" fontId="7" fillId="0" borderId="1"/>
    <xf numFmtId="164" fontId="2" fillId="0" borderId="11">
      <alignment horizontal="center"/>
    </xf>
    <xf numFmtId="0" fontId="2" fillId="0" borderId="1">
      <alignment horizontal="left"/>
    </xf>
    <xf numFmtId="49" fontId="2" fillId="0" borderId="1"/>
    <xf numFmtId="49" fontId="2" fillId="0" borderId="8">
      <alignment horizontal="right" vertical="center"/>
    </xf>
    <xf numFmtId="49" fontId="2" fillId="0" borderId="11">
      <alignment horizontal="center" vertical="center"/>
    </xf>
    <xf numFmtId="49" fontId="2" fillId="0" borderId="11">
      <alignment horizontal="center"/>
    </xf>
    <xf numFmtId="49" fontId="2" fillId="0" borderId="8">
      <alignment horizontal="right"/>
    </xf>
    <xf numFmtId="0" fontId="2" fillId="0" borderId="4">
      <alignment horizontal="left"/>
    </xf>
    <xf numFmtId="49" fontId="2" fillId="0" borderId="4"/>
    <xf numFmtId="49" fontId="2" fillId="0" borderId="8"/>
    <xf numFmtId="49" fontId="2" fillId="0" borderId="12">
      <alignment horizontal="center"/>
    </xf>
    <xf numFmtId="0" fontId="1" fillId="0" borderId="2">
      <alignment horizontal="center"/>
    </xf>
    <xf numFmtId="0" fontId="1" fillId="0" borderId="1">
      <alignment horizontal="center"/>
    </xf>
    <xf numFmtId="0" fontId="4" fillId="0" borderId="13"/>
    <xf numFmtId="0" fontId="4" fillId="0" borderId="7"/>
    <xf numFmtId="0" fontId="2" fillId="0" borderId="3">
      <alignment horizontal="center" vertical="center"/>
    </xf>
    <xf numFmtId="0" fontId="2" fillId="0" borderId="6">
      <alignment horizontal="center" vertical="center"/>
    </xf>
    <xf numFmtId="49" fontId="2" fillId="0" borderId="6">
      <alignment horizontal="center" vertical="center"/>
    </xf>
    <xf numFmtId="0" fontId="2" fillId="0" borderId="14">
      <alignment horizontal="left" wrapText="1"/>
    </xf>
    <xf numFmtId="49" fontId="2" fillId="0" borderId="15">
      <alignment horizontal="center" wrapText="1"/>
    </xf>
    <xf numFmtId="49" fontId="2" fillId="0" borderId="16">
      <alignment horizontal="center"/>
    </xf>
    <xf numFmtId="4" fontId="2" fillId="0" borderId="16">
      <alignment horizontal="right" shrinkToFit="1"/>
    </xf>
    <xf numFmtId="0" fontId="2" fillId="0" borderId="17">
      <alignment horizontal="left" wrapText="1"/>
    </xf>
    <xf numFmtId="49" fontId="2" fillId="0" borderId="18">
      <alignment horizontal="center" shrinkToFit="1"/>
    </xf>
    <xf numFmtId="49" fontId="2" fillId="0" borderId="19">
      <alignment horizontal="center"/>
    </xf>
    <xf numFmtId="4" fontId="2" fillId="0" borderId="19">
      <alignment horizontal="right" shrinkToFit="1"/>
    </xf>
    <xf numFmtId="0" fontId="2" fillId="0" borderId="20">
      <alignment horizontal="left" wrapText="1" indent="2"/>
    </xf>
    <xf numFmtId="49" fontId="2" fillId="0" borderId="21">
      <alignment horizontal="center" shrinkToFit="1"/>
    </xf>
    <xf numFmtId="49" fontId="2" fillId="0" borderId="22">
      <alignment horizontal="center"/>
    </xf>
    <xf numFmtId="4" fontId="2" fillId="0" borderId="22">
      <alignment horizontal="right" shrinkToFit="1"/>
    </xf>
    <xf numFmtId="49" fontId="2" fillId="0" borderId="1">
      <alignment horizontal="right"/>
    </xf>
    <xf numFmtId="0" fontId="1" fillId="0" borderId="7">
      <alignment horizontal="center"/>
    </xf>
    <xf numFmtId="0" fontId="2" fillId="0" borderId="6">
      <alignment horizontal="center" vertical="center" shrinkToFit="1"/>
    </xf>
    <xf numFmtId="49" fontId="2" fillId="0" borderId="6">
      <alignment horizontal="center" vertical="center" shrinkToFit="1"/>
    </xf>
    <xf numFmtId="49" fontId="4" fillId="0" borderId="7"/>
    <xf numFmtId="49" fontId="4" fillId="0" borderId="1"/>
    <xf numFmtId="0" fontId="2" fillId="0" borderId="15">
      <alignment horizontal="center" shrinkToFit="1"/>
    </xf>
    <xf numFmtId="4" fontId="2" fillId="0" borderId="23">
      <alignment horizontal="right" shrinkToFit="1"/>
    </xf>
    <xf numFmtId="49" fontId="4" fillId="0" borderId="10"/>
    <xf numFmtId="0" fontId="2" fillId="0" borderId="18">
      <alignment horizontal="center" shrinkToFit="1"/>
    </xf>
    <xf numFmtId="165" fontId="2" fillId="0" borderId="19">
      <alignment horizontal="right" shrinkToFit="1"/>
    </xf>
    <xf numFmtId="165" fontId="2" fillId="0" borderId="24">
      <alignment horizontal="right" shrinkToFit="1"/>
    </xf>
    <xf numFmtId="0" fontId="2" fillId="0" borderId="25">
      <alignment horizontal="left" wrapText="1"/>
    </xf>
    <xf numFmtId="49" fontId="2" fillId="0" borderId="21">
      <alignment horizontal="center" wrapText="1"/>
    </xf>
    <xf numFmtId="49" fontId="2" fillId="0" borderId="22">
      <alignment horizontal="center" wrapText="1"/>
    </xf>
    <xf numFmtId="4" fontId="2" fillId="0" borderId="22">
      <alignment horizontal="right" wrapText="1"/>
    </xf>
    <xf numFmtId="4" fontId="2" fillId="0" borderId="20">
      <alignment horizontal="right" wrapText="1"/>
    </xf>
    <xf numFmtId="0" fontId="4" fillId="0" borderId="10">
      <alignment wrapText="1"/>
    </xf>
    <xf numFmtId="0" fontId="4" fillId="0" borderId="1">
      <alignment wrapText="1"/>
    </xf>
    <xf numFmtId="0" fontId="2" fillId="0" borderId="26">
      <alignment horizontal="left" wrapText="1"/>
    </xf>
    <xf numFmtId="49" fontId="2" fillId="0" borderId="27">
      <alignment horizontal="center" shrinkToFit="1"/>
    </xf>
    <xf numFmtId="49" fontId="2" fillId="0" borderId="28">
      <alignment horizontal="center"/>
    </xf>
    <xf numFmtId="4" fontId="2" fillId="0" borderId="28">
      <alignment horizontal="right" shrinkToFit="1"/>
    </xf>
    <xf numFmtId="49" fontId="2" fillId="0" borderId="29">
      <alignment horizontal="center"/>
    </xf>
    <xf numFmtId="0" fontId="4" fillId="0" borderId="10"/>
    <xf numFmtId="0" fontId="7" fillId="0" borderId="4"/>
    <xf numFmtId="0" fontId="7" fillId="0" borderId="30"/>
    <xf numFmtId="0" fontId="2" fillId="0" borderId="1">
      <alignment wrapText="1"/>
    </xf>
    <xf numFmtId="49" fontId="2" fillId="0" borderId="1">
      <alignment wrapText="1"/>
    </xf>
    <xf numFmtId="49" fontId="2" fillId="0" borderId="1">
      <alignment horizontal="center"/>
    </xf>
    <xf numFmtId="49" fontId="8" fillId="0" borderId="1"/>
    <xf numFmtId="0" fontId="2" fillId="0" borderId="2">
      <alignment horizontal="left"/>
    </xf>
    <xf numFmtId="49" fontId="2" fillId="0" borderId="2">
      <alignment horizontal="left"/>
    </xf>
    <xf numFmtId="0" fontId="2" fillId="0" borderId="2">
      <alignment horizontal="center" shrinkToFit="1"/>
    </xf>
    <xf numFmtId="49" fontId="2" fillId="0" borderId="2">
      <alignment horizontal="center" vertical="center" shrinkToFit="1"/>
    </xf>
    <xf numFmtId="49" fontId="4" fillId="0" borderId="2">
      <alignment shrinkToFit="1"/>
    </xf>
    <xf numFmtId="49" fontId="2" fillId="0" borderId="2">
      <alignment horizontal="right"/>
    </xf>
    <xf numFmtId="0" fontId="2" fillId="0" borderId="15">
      <alignment horizontal="center" vertical="center" shrinkToFit="1"/>
    </xf>
    <xf numFmtId="49" fontId="2" fillId="0" borderId="16">
      <alignment horizontal="center" vertical="center"/>
    </xf>
    <xf numFmtId="0" fontId="2" fillId="0" borderId="14">
      <alignment horizontal="left" wrapText="1" indent="2"/>
    </xf>
    <xf numFmtId="0" fontId="2" fillId="0" borderId="31">
      <alignment horizontal="center" vertical="center" shrinkToFit="1"/>
    </xf>
    <xf numFmtId="49" fontId="2" fillId="0" borderId="3">
      <alignment horizontal="center" vertical="center"/>
    </xf>
    <xf numFmtId="165" fontId="2" fillId="0" borderId="3">
      <alignment horizontal="right" vertical="center" shrinkToFit="1"/>
    </xf>
    <xf numFmtId="165" fontId="2" fillId="0" borderId="26">
      <alignment horizontal="right" vertical="center" shrinkToFit="1"/>
    </xf>
    <xf numFmtId="0" fontId="2" fillId="0" borderId="32">
      <alignment horizontal="left" wrapText="1"/>
    </xf>
    <xf numFmtId="4" fontId="2" fillId="0" borderId="3">
      <alignment horizontal="right" shrinkToFit="1"/>
    </xf>
    <xf numFmtId="4" fontId="2" fillId="0" borderId="26">
      <alignment horizontal="right" shrinkToFit="1"/>
    </xf>
    <xf numFmtId="0" fontId="2" fillId="0" borderId="17">
      <alignment horizontal="left" wrapText="1" indent="2"/>
    </xf>
    <xf numFmtId="0" fontId="9" fillId="0" borderId="26">
      <alignment wrapText="1"/>
    </xf>
    <xf numFmtId="0" fontId="9" fillId="0" borderId="26"/>
    <xf numFmtId="49" fontId="2" fillId="0" borderId="26">
      <alignment horizontal="center" shrinkToFit="1"/>
    </xf>
    <xf numFmtId="49" fontId="2" fillId="0" borderId="3">
      <alignment horizontal="center" vertical="center" shrinkToFit="1"/>
    </xf>
    <xf numFmtId="0" fontId="4" fillId="0" borderId="4">
      <alignment horizontal="left"/>
    </xf>
    <xf numFmtId="0" fontId="4" fillId="0" borderId="30">
      <alignment horizontal="left"/>
    </xf>
    <xf numFmtId="0" fontId="2" fillId="0" borderId="30"/>
    <xf numFmtId="49" fontId="4" fillId="0" borderId="30"/>
    <xf numFmtId="49" fontId="2" fillId="0" borderId="1">
      <alignment horizontal="left"/>
    </xf>
    <xf numFmtId="0" fontId="3" fillId="0" borderId="1">
      <alignment horizontal="center"/>
    </xf>
    <xf numFmtId="0" fontId="3" fillId="0" borderId="1"/>
    <xf numFmtId="49" fontId="3" fillId="0" borderId="1"/>
    <xf numFmtId="0" fontId="4" fillId="0" borderId="1">
      <alignment horizontal="left"/>
    </xf>
    <xf numFmtId="0" fontId="4" fillId="0" borderId="1">
      <alignment horizontal="center"/>
    </xf>
    <xf numFmtId="0" fontId="8" fillId="0" borderId="1">
      <alignment horizontal="left"/>
    </xf>
    <xf numFmtId="0" fontId="2" fillId="0" borderId="1">
      <alignment horizontal="center"/>
    </xf>
    <xf numFmtId="0" fontId="4" fillId="0" borderId="2"/>
    <xf numFmtId="0" fontId="4" fillId="0" borderId="4"/>
    <xf numFmtId="0" fontId="11" fillId="0" borderId="0"/>
    <xf numFmtId="0" fontId="11" fillId="0" borderId="0"/>
    <xf numFmtId="0" fontId="11" fillId="0" borderId="0"/>
    <xf numFmtId="0" fontId="10" fillId="0" borderId="1"/>
    <xf numFmtId="0" fontId="10" fillId="0" borderId="1"/>
    <xf numFmtId="0" fontId="4" fillId="2" borderId="1"/>
    <xf numFmtId="0" fontId="1" fillId="0" borderId="1">
      <alignment horizontal="center"/>
    </xf>
    <xf numFmtId="0" fontId="1" fillId="0" borderId="2">
      <alignment horizontal="center"/>
    </xf>
    <xf numFmtId="0" fontId="2" fillId="0" borderId="3">
      <alignment horizontal="center" vertical="top" wrapText="1"/>
    </xf>
    <xf numFmtId="0" fontId="4" fillId="2" borderId="4"/>
    <xf numFmtId="0" fontId="2" fillId="0" borderId="2">
      <alignment horizontal="left" wrapText="1"/>
    </xf>
    <xf numFmtId="0" fontId="2" fillId="0" borderId="33">
      <alignment horizontal="left" wrapText="1"/>
    </xf>
    <xf numFmtId="49" fontId="2" fillId="0" borderId="3">
      <alignment horizontal="center" vertical="top" wrapText="1"/>
    </xf>
    <xf numFmtId="0" fontId="4" fillId="2" borderId="34"/>
    <xf numFmtId="0" fontId="4" fillId="2" borderId="35"/>
    <xf numFmtId="0" fontId="4" fillId="2" borderId="36"/>
    <xf numFmtId="0" fontId="4" fillId="2" borderId="37"/>
    <xf numFmtId="0" fontId="4" fillId="2" borderId="33"/>
    <xf numFmtId="0" fontId="4" fillId="2" borderId="2"/>
    <xf numFmtId="0" fontId="4" fillId="0" borderId="3">
      <alignment horizontal="left"/>
    </xf>
    <xf numFmtId="0" fontId="4" fillId="2" borderId="38"/>
    <xf numFmtId="0" fontId="2" fillId="0" borderId="2">
      <alignment horizontal="center" wrapText="1"/>
    </xf>
    <xf numFmtId="0" fontId="3" fillId="0" borderId="4">
      <alignment horizontal="center"/>
    </xf>
    <xf numFmtId="0" fontId="2" fillId="0" borderId="2">
      <alignment horizontal="center"/>
    </xf>
    <xf numFmtId="0" fontId="4" fillId="0" borderId="3">
      <alignment horizontal="left" wrapText="1"/>
    </xf>
  </cellStyleXfs>
  <cellXfs count="133">
    <xf numFmtId="0" fontId="0" fillId="0" borderId="0" xfId="0"/>
    <xf numFmtId="0" fontId="12" fillId="0" borderId="1" xfId="0" applyNumberFormat="1" applyFont="1" applyBorder="1" applyAlignment="1">
      <alignment horizontal="center"/>
    </xf>
    <xf numFmtId="0" fontId="14" fillId="0" borderId="1" xfId="1" applyNumberFormat="1" applyFont="1" applyProtection="1">
      <protection locked="0"/>
    </xf>
    <xf numFmtId="0" fontId="15" fillId="0" borderId="0" xfId="0" applyFont="1" applyProtection="1">
      <protection locked="0"/>
    </xf>
    <xf numFmtId="0" fontId="14" fillId="0" borderId="13" xfId="28" applyNumberFormat="1" applyFont="1" applyProtection="1">
      <protection locked="0"/>
    </xf>
    <xf numFmtId="0" fontId="14" fillId="0" borderId="7" xfId="29" applyNumberFormat="1" applyFont="1" applyProtection="1">
      <protection locked="0"/>
    </xf>
    <xf numFmtId="0" fontId="14" fillId="0" borderId="3" xfId="30" applyNumberFormat="1" applyFont="1" applyProtection="1">
      <alignment horizontal="center" vertical="center"/>
      <protection locked="0"/>
    </xf>
    <xf numFmtId="0" fontId="14" fillId="0" borderId="19" xfId="31" applyNumberFormat="1" applyFont="1" applyBorder="1" applyProtection="1">
      <alignment horizontal="center" vertical="center"/>
      <protection locked="0"/>
    </xf>
    <xf numFmtId="49" fontId="14" fillId="0" borderId="19" xfId="32" applyNumberFormat="1" applyFont="1" applyBorder="1" applyProtection="1">
      <alignment horizontal="center" vertical="center"/>
      <protection locked="0"/>
    </xf>
    <xf numFmtId="0" fontId="16" fillId="3" borderId="39" xfId="33" applyNumberFormat="1" applyFont="1" applyFill="1" applyBorder="1" applyProtection="1">
      <alignment horizontal="left" wrapText="1"/>
      <protection locked="0"/>
    </xf>
    <xf numFmtId="49" fontId="16" fillId="3" borderId="42" xfId="35" applyNumberFormat="1" applyFont="1" applyFill="1" applyBorder="1" applyProtection="1">
      <alignment horizontal="center"/>
      <protection locked="0"/>
    </xf>
    <xf numFmtId="4" fontId="16" fillId="3" borderId="43" xfId="36" applyNumberFormat="1" applyFont="1" applyFill="1" applyBorder="1" applyProtection="1">
      <alignment horizontal="right" shrinkToFit="1"/>
      <protection locked="0"/>
    </xf>
    <xf numFmtId="4" fontId="16" fillId="3" borderId="44" xfId="36" applyNumberFormat="1" applyFont="1" applyFill="1" applyBorder="1" applyProtection="1">
      <alignment horizontal="right" shrinkToFit="1"/>
      <protection locked="0"/>
    </xf>
    <xf numFmtId="0" fontId="14" fillId="0" borderId="1" xfId="29" applyNumberFormat="1" applyFont="1" applyBorder="1" applyProtection="1">
      <protection locked="0"/>
    </xf>
    <xf numFmtId="49" fontId="14" fillId="0" borderId="45" xfId="39" applyNumberFormat="1" applyFont="1" applyBorder="1" applyProtection="1">
      <alignment horizontal="center"/>
      <protection locked="0"/>
    </xf>
    <xf numFmtId="0" fontId="14" fillId="0" borderId="1" xfId="14" applyNumberFormat="1" applyFont="1" applyProtection="1">
      <protection locked="0"/>
    </xf>
    <xf numFmtId="0" fontId="16" fillId="0" borderId="2" xfId="26" applyNumberFormat="1" applyFont="1" applyProtection="1">
      <alignment horizontal="center"/>
      <protection locked="0"/>
    </xf>
    <xf numFmtId="0" fontId="14" fillId="0" borderId="4" xfId="70" applyNumberFormat="1" applyFont="1" applyProtection="1">
      <protection locked="0"/>
    </xf>
    <xf numFmtId="0" fontId="14" fillId="0" borderId="1" xfId="71" applyNumberFormat="1" applyFont="1" applyBorder="1" applyProtection="1">
      <protection locked="0"/>
    </xf>
    <xf numFmtId="0" fontId="14" fillId="0" borderId="19" xfId="47" applyNumberFormat="1" applyFont="1" applyBorder="1" applyProtection="1">
      <alignment horizontal="center" vertical="center" shrinkToFit="1"/>
      <protection locked="0"/>
    </xf>
    <xf numFmtId="49" fontId="14" fillId="0" borderId="19" xfId="48" applyNumberFormat="1" applyFont="1" applyBorder="1" applyProtection="1">
      <alignment horizontal="center" vertical="center" shrinkToFit="1"/>
      <protection locked="0"/>
    </xf>
    <xf numFmtId="4" fontId="16" fillId="3" borderId="44" xfId="52" applyNumberFormat="1" applyFont="1" applyFill="1" applyBorder="1" applyProtection="1">
      <alignment horizontal="right" shrinkToFit="1"/>
      <protection locked="0"/>
    </xf>
    <xf numFmtId="165" fontId="14" fillId="0" borderId="46" xfId="56" applyNumberFormat="1" applyFont="1" applyBorder="1" applyProtection="1">
      <alignment horizontal="right" shrinkToFit="1"/>
      <protection locked="0"/>
    </xf>
    <xf numFmtId="49" fontId="16" fillId="3" borderId="47" xfId="59" applyNumberFormat="1" applyFont="1" applyFill="1" applyBorder="1" applyProtection="1">
      <alignment horizontal="center" wrapText="1"/>
      <protection locked="0"/>
    </xf>
    <xf numFmtId="4" fontId="16" fillId="3" borderId="48" xfId="61" applyNumberFormat="1" applyFont="1" applyFill="1" applyBorder="1" applyProtection="1">
      <alignment horizontal="right" wrapText="1"/>
      <protection locked="0"/>
    </xf>
    <xf numFmtId="49" fontId="16" fillId="0" borderId="47" xfId="59" applyNumberFormat="1" applyFont="1" applyBorder="1" applyProtection="1">
      <alignment horizontal="center" wrapText="1"/>
      <protection locked="0"/>
    </xf>
    <xf numFmtId="4" fontId="16" fillId="0" borderId="48" xfId="61" applyNumberFormat="1" applyFont="1" applyBorder="1" applyProtection="1">
      <alignment horizontal="right" wrapText="1"/>
      <protection locked="0"/>
    </xf>
    <xf numFmtId="49" fontId="14" fillId="0" borderId="47" xfId="59" applyNumberFormat="1" applyFont="1" applyBorder="1" applyProtection="1">
      <alignment horizontal="center" wrapText="1"/>
      <protection locked="0"/>
    </xf>
    <xf numFmtId="4" fontId="14" fillId="0" borderId="48" xfId="61" applyNumberFormat="1" applyFont="1" applyBorder="1" applyProtection="1">
      <alignment horizontal="right" wrapText="1"/>
      <protection locked="0"/>
    </xf>
    <xf numFmtId="4" fontId="15" fillId="0" borderId="22" xfId="60" applyNumberFormat="1" applyFont="1" applyBorder="1" applyProtection="1">
      <alignment horizontal="right" wrapText="1"/>
      <protection locked="0"/>
    </xf>
    <xf numFmtId="49" fontId="14" fillId="0" borderId="49" xfId="59" applyNumberFormat="1" applyFont="1" applyBorder="1" applyProtection="1">
      <alignment horizontal="center" wrapText="1"/>
      <protection locked="0"/>
    </xf>
    <xf numFmtId="49" fontId="14" fillId="0" borderId="47" xfId="59" applyNumberFormat="1" applyFont="1" applyFill="1" applyBorder="1" applyProtection="1">
      <alignment horizontal="center" wrapText="1"/>
      <protection locked="0"/>
    </xf>
    <xf numFmtId="4" fontId="14" fillId="0" borderId="48" xfId="61" applyNumberFormat="1" applyFont="1" applyFill="1" applyBorder="1" applyProtection="1">
      <alignment horizontal="right" wrapText="1"/>
      <protection locked="0"/>
    </xf>
    <xf numFmtId="0" fontId="12" fillId="0" borderId="2" xfId="26" applyNumberFormat="1" applyFont="1" applyProtection="1">
      <alignment horizontal="center"/>
      <protection locked="0"/>
    </xf>
    <xf numFmtId="49" fontId="15" fillId="0" borderId="19" xfId="48" applyNumberFormat="1" applyFont="1" applyBorder="1" applyProtection="1">
      <alignment horizontal="center" vertical="center" shrinkToFit="1"/>
      <protection locked="0"/>
    </xf>
    <xf numFmtId="4" fontId="12" fillId="3" borderId="43" xfId="36" applyNumberFormat="1" applyFont="1" applyFill="1" applyBorder="1" applyProtection="1">
      <alignment horizontal="right" shrinkToFit="1"/>
      <protection locked="0"/>
    </xf>
    <xf numFmtId="165" fontId="15" fillId="0" borderId="19" xfId="55" applyNumberFormat="1" applyFont="1" applyBorder="1" applyProtection="1">
      <alignment horizontal="right" shrinkToFit="1"/>
      <protection locked="0"/>
    </xf>
    <xf numFmtId="4" fontId="12" fillId="3" borderId="22" xfId="60" applyNumberFormat="1" applyFont="1" applyFill="1" applyBorder="1" applyProtection="1">
      <alignment horizontal="right" wrapText="1"/>
      <protection locked="0"/>
    </xf>
    <xf numFmtId="4" fontId="12" fillId="0" borderId="22" xfId="60" applyNumberFormat="1" applyFont="1" applyBorder="1" applyProtection="1">
      <alignment horizontal="right" wrapText="1"/>
      <protection locked="0"/>
    </xf>
    <xf numFmtId="4" fontId="15" fillId="0" borderId="22" xfId="60" applyNumberFormat="1" applyFont="1" applyFill="1" applyBorder="1" applyProtection="1">
      <alignment horizontal="right" wrapText="1"/>
      <protection locked="0"/>
    </xf>
    <xf numFmtId="4" fontId="15" fillId="0" borderId="50" xfId="60" applyNumberFormat="1" applyFont="1" applyBorder="1" applyProtection="1">
      <alignment horizontal="right" wrapText="1"/>
      <protection locked="0"/>
    </xf>
    <xf numFmtId="0" fontId="15" fillId="0" borderId="1" xfId="71" applyNumberFormat="1" applyFont="1" applyBorder="1" applyProtection="1">
      <protection locked="0"/>
    </xf>
    <xf numFmtId="49" fontId="16" fillId="0" borderId="47" xfId="59" applyNumberFormat="1" applyFont="1" applyFill="1" applyBorder="1" applyProtection="1">
      <alignment horizontal="center" wrapText="1"/>
      <protection locked="0"/>
    </xf>
    <xf numFmtId="4" fontId="16" fillId="0" borderId="48" xfId="61" applyNumberFormat="1" applyFont="1" applyFill="1" applyBorder="1" applyProtection="1">
      <alignment horizontal="right" wrapText="1"/>
      <protection locked="0"/>
    </xf>
    <xf numFmtId="0" fontId="16" fillId="0" borderId="1" xfId="0" applyNumberFormat="1" applyFont="1" applyFill="1" applyBorder="1" applyAlignment="1" applyProtection="1">
      <alignment horizontal="center"/>
    </xf>
    <xf numFmtId="0" fontId="15" fillId="0" borderId="1" xfId="0" applyFont="1" applyBorder="1"/>
    <xf numFmtId="0" fontId="14" fillId="0" borderId="2" xfId="76" applyNumberFormat="1" applyFont="1" applyProtection="1">
      <alignment horizontal="left"/>
      <protection locked="0"/>
    </xf>
    <xf numFmtId="0" fontId="14" fillId="0" borderId="2" xfId="78" applyNumberFormat="1" applyFont="1" applyProtection="1">
      <alignment horizontal="center" shrinkToFit="1"/>
      <protection locked="0"/>
    </xf>
    <xf numFmtId="49" fontId="14" fillId="0" borderId="2" xfId="79" applyNumberFormat="1" applyFont="1" applyProtection="1">
      <alignment horizontal="center" vertical="center" shrinkToFit="1"/>
      <protection locked="0"/>
    </xf>
    <xf numFmtId="49" fontId="14" fillId="0" borderId="2" xfId="80" applyNumberFormat="1" applyFont="1" applyProtection="1">
      <alignment shrinkToFit="1"/>
      <protection locked="0"/>
    </xf>
    <xf numFmtId="49" fontId="14" fillId="0" borderId="2" xfId="81" applyNumberFormat="1" applyFont="1" applyProtection="1">
      <alignment horizontal="right"/>
      <protection locked="0"/>
    </xf>
    <xf numFmtId="0" fontId="14" fillId="0" borderId="6" xfId="47" applyNumberFormat="1" applyFont="1" applyProtection="1">
      <alignment horizontal="center" vertical="center" shrinkToFit="1"/>
      <protection locked="0"/>
    </xf>
    <xf numFmtId="49" fontId="14" fillId="0" borderId="6" xfId="48" applyNumberFormat="1" applyFont="1" applyProtection="1">
      <alignment horizontal="center" vertical="center" shrinkToFit="1"/>
      <protection locked="0"/>
    </xf>
    <xf numFmtId="0" fontId="14" fillId="0" borderId="26" xfId="64" applyNumberFormat="1" applyFont="1" applyProtection="1">
      <alignment horizontal="left" wrapText="1"/>
      <protection locked="0"/>
    </xf>
    <xf numFmtId="49" fontId="14" fillId="0" borderId="16" xfId="83" applyNumberFormat="1" applyFont="1" applyProtection="1">
      <alignment horizontal="center" vertical="center"/>
      <protection locked="0"/>
    </xf>
    <xf numFmtId="4" fontId="14" fillId="0" borderId="16" xfId="36" applyNumberFormat="1" applyFont="1" applyProtection="1">
      <alignment horizontal="right" shrinkToFit="1"/>
      <protection locked="0"/>
    </xf>
    <xf numFmtId="4" fontId="14" fillId="0" borderId="23" xfId="52" applyNumberFormat="1" applyFont="1" applyProtection="1">
      <alignment horizontal="right" shrinkToFit="1"/>
      <protection locked="0"/>
    </xf>
    <xf numFmtId="0" fontId="14" fillId="0" borderId="14" xfId="84" applyNumberFormat="1" applyFont="1" applyProtection="1">
      <alignment horizontal="left" wrapText="1" indent="2"/>
      <protection locked="0"/>
    </xf>
    <xf numFmtId="49" fontId="14" fillId="0" borderId="3" xfId="86" applyNumberFormat="1" applyFont="1" applyProtection="1">
      <alignment horizontal="center" vertical="center"/>
      <protection locked="0"/>
    </xf>
    <xf numFmtId="165" fontId="14" fillId="0" borderId="3" xfId="87" applyNumberFormat="1" applyFont="1" applyProtection="1">
      <alignment horizontal="right" vertical="center" shrinkToFit="1"/>
      <protection locked="0"/>
    </xf>
    <xf numFmtId="165" fontId="14" fillId="0" borderId="26" xfId="88" applyNumberFormat="1" applyFont="1" applyProtection="1">
      <alignment horizontal="right" vertical="center" shrinkToFit="1"/>
      <protection locked="0"/>
    </xf>
    <xf numFmtId="0" fontId="14" fillId="0" borderId="25" xfId="57" applyNumberFormat="1" applyFont="1" applyProtection="1">
      <alignment horizontal="left" wrapText="1"/>
      <protection locked="0"/>
    </xf>
    <xf numFmtId="4" fontId="14" fillId="0" borderId="3" xfId="90" applyNumberFormat="1" applyFont="1" applyProtection="1">
      <alignment horizontal="right" shrinkToFit="1"/>
      <protection locked="0"/>
    </xf>
    <xf numFmtId="4" fontId="14" fillId="0" borderId="26" xfId="91" applyNumberFormat="1" applyFont="1" applyProtection="1">
      <alignment horizontal="right" shrinkToFit="1"/>
      <protection locked="0"/>
    </xf>
    <xf numFmtId="0" fontId="14" fillId="0" borderId="26" xfId="94" applyNumberFormat="1" applyFont="1" applyProtection="1">
      <protection locked="0"/>
    </xf>
    <xf numFmtId="0" fontId="14" fillId="0" borderId="26" xfId="93" applyNumberFormat="1" applyFont="1" applyProtection="1">
      <alignment wrapText="1"/>
      <protection locked="0"/>
    </xf>
    <xf numFmtId="4" fontId="20" fillId="0" borderId="3" xfId="90" applyNumberFormat="1" applyFont="1" applyProtection="1">
      <alignment horizontal="right" shrinkToFit="1"/>
      <protection locked="0"/>
    </xf>
    <xf numFmtId="49" fontId="14" fillId="0" borderId="26" xfId="95" applyNumberFormat="1" applyFont="1" applyProtection="1">
      <alignment horizontal="center" shrinkToFit="1"/>
      <protection locked="0"/>
    </xf>
    <xf numFmtId="0" fontId="14" fillId="0" borderId="4" xfId="97" applyNumberFormat="1" applyFont="1" applyProtection="1">
      <alignment horizontal="left"/>
      <protection locked="0"/>
    </xf>
    <xf numFmtId="0" fontId="14" fillId="0" borderId="30" xfId="98" applyNumberFormat="1" applyFont="1" applyProtection="1">
      <alignment horizontal="left"/>
      <protection locked="0"/>
    </xf>
    <xf numFmtId="0" fontId="14" fillId="0" borderId="30" xfId="99" applyNumberFormat="1" applyFont="1" applyProtection="1">
      <protection locked="0"/>
    </xf>
    <xf numFmtId="49" fontId="14" fillId="0" borderId="30" xfId="100" applyNumberFormat="1" applyFont="1" applyProtection="1">
      <protection locked="0"/>
    </xf>
    <xf numFmtId="0" fontId="14" fillId="0" borderId="2" xfId="109" applyNumberFormat="1" applyFont="1" applyProtection="1">
      <protection locked="0"/>
    </xf>
    <xf numFmtId="0" fontId="14" fillId="0" borderId="4" xfId="110" applyNumberFormat="1" applyFont="1" applyProtection="1">
      <protection locked="0"/>
    </xf>
    <xf numFmtId="4" fontId="14" fillId="0" borderId="51" xfId="61" applyNumberFormat="1" applyFont="1" applyBorder="1" applyProtection="1">
      <alignment horizontal="right" wrapText="1"/>
      <protection locked="0"/>
    </xf>
    <xf numFmtId="0" fontId="12" fillId="0" borderId="1" xfId="0" applyNumberFormat="1" applyFont="1" applyBorder="1" applyAlignment="1">
      <alignment horizontal="center"/>
    </xf>
    <xf numFmtId="0" fontId="14" fillId="0" borderId="40" xfId="37" applyNumberFormat="1" applyFont="1" applyFill="1" applyBorder="1" applyProtection="1">
      <alignment horizontal="left" wrapText="1"/>
      <protection locked="0"/>
    </xf>
    <xf numFmtId="49" fontId="14" fillId="0" borderId="45" xfId="39" applyNumberFormat="1" applyFont="1" applyFill="1" applyBorder="1" applyProtection="1">
      <alignment horizontal="center"/>
      <protection locked="0"/>
    </xf>
    <xf numFmtId="4" fontId="14" fillId="0" borderId="19" xfId="40" applyNumberFormat="1" applyFont="1" applyFill="1" applyBorder="1" applyProtection="1">
      <alignment horizontal="right" shrinkToFit="1"/>
      <protection locked="0"/>
    </xf>
    <xf numFmtId="4" fontId="14" fillId="0" borderId="46" xfId="40" applyNumberFormat="1" applyFont="1" applyFill="1" applyBorder="1" applyProtection="1">
      <alignment horizontal="right" shrinkToFit="1"/>
      <protection locked="0"/>
    </xf>
    <xf numFmtId="0" fontId="16" fillId="0" borderId="41" xfId="57" applyNumberFormat="1" applyFont="1" applyFill="1" applyBorder="1" applyProtection="1">
      <alignment horizontal="left" wrapText="1"/>
      <protection locked="0"/>
    </xf>
    <xf numFmtId="49" fontId="16" fillId="0" borderId="47" xfId="43" applyNumberFormat="1" applyFont="1" applyFill="1" applyBorder="1" applyProtection="1">
      <alignment horizontal="center"/>
      <protection locked="0"/>
    </xf>
    <xf numFmtId="4" fontId="16" fillId="0" borderId="22" xfId="44" applyNumberFormat="1" applyFont="1" applyFill="1" applyBorder="1" applyProtection="1">
      <alignment horizontal="right" shrinkToFit="1"/>
      <protection locked="0"/>
    </xf>
    <xf numFmtId="4" fontId="16" fillId="0" borderId="48" xfId="44" applyNumberFormat="1" applyFont="1" applyFill="1" applyBorder="1" applyProtection="1">
      <alignment horizontal="right" shrinkToFit="1"/>
      <protection locked="0"/>
    </xf>
    <xf numFmtId="0" fontId="14" fillId="0" borderId="41" xfId="57" applyNumberFormat="1" applyFont="1" applyFill="1" applyBorder="1" applyProtection="1">
      <alignment horizontal="left" wrapText="1"/>
      <protection locked="0"/>
    </xf>
    <xf numFmtId="49" fontId="14" fillId="0" borderId="47" xfId="43" applyNumberFormat="1" applyFont="1" applyFill="1" applyBorder="1" applyProtection="1">
      <alignment horizontal="center"/>
      <protection locked="0"/>
    </xf>
    <xf numFmtId="4" fontId="15" fillId="0" borderId="22" xfId="44" applyNumberFormat="1" applyFont="1" applyFill="1" applyBorder="1" applyProtection="1">
      <alignment horizontal="right" shrinkToFit="1"/>
      <protection locked="0"/>
    </xf>
    <xf numFmtId="4" fontId="14" fillId="0" borderId="48" xfId="44" applyNumberFormat="1" applyFont="1" applyFill="1" applyBorder="1" applyProtection="1">
      <alignment horizontal="right" shrinkToFit="1"/>
      <protection locked="0"/>
    </xf>
    <xf numFmtId="4" fontId="12" fillId="0" borderId="22" xfId="44" applyNumberFormat="1" applyFont="1" applyFill="1" applyBorder="1" applyProtection="1">
      <alignment horizontal="right" shrinkToFit="1"/>
      <protection locked="0"/>
    </xf>
    <xf numFmtId="49" fontId="14" fillId="0" borderId="49" xfId="43" applyNumberFormat="1" applyFont="1" applyFill="1" applyBorder="1" applyProtection="1">
      <alignment horizontal="center"/>
      <protection locked="0"/>
    </xf>
    <xf numFmtId="4" fontId="15" fillId="0" borderId="50" xfId="44" applyNumberFormat="1" applyFont="1" applyFill="1" applyBorder="1" applyProtection="1">
      <alignment horizontal="right" shrinkToFit="1"/>
      <protection locked="0"/>
    </xf>
    <xf numFmtId="4" fontId="14" fillId="0" borderId="51" xfId="44" applyNumberFormat="1" applyFont="1" applyFill="1" applyBorder="1" applyProtection="1">
      <alignment horizontal="right" shrinkToFit="1"/>
      <protection locked="0"/>
    </xf>
    <xf numFmtId="0" fontId="15" fillId="0" borderId="1" xfId="0" applyFont="1" applyBorder="1" applyProtection="1">
      <protection locked="0"/>
    </xf>
    <xf numFmtId="0" fontId="15" fillId="0" borderId="53" xfId="0" applyFont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left" wrapText="1"/>
    </xf>
    <xf numFmtId="4" fontId="16" fillId="0" borderId="52" xfId="36" applyNumberFormat="1" applyFont="1" applyFill="1" applyBorder="1" applyProtection="1">
      <alignment horizontal="right" shrinkToFit="1"/>
      <protection locked="0"/>
    </xf>
    <xf numFmtId="4" fontId="16" fillId="0" borderId="52" xfId="52" applyNumberFormat="1" applyFont="1" applyFill="1" applyBorder="1" applyProtection="1">
      <alignment horizontal="right" shrinkToFit="1"/>
      <protection locked="0"/>
    </xf>
    <xf numFmtId="0" fontId="15" fillId="0" borderId="52" xfId="0" applyFont="1" applyFill="1" applyBorder="1"/>
    <xf numFmtId="0" fontId="12" fillId="0" borderId="52" xfId="0" applyFont="1" applyFill="1" applyBorder="1" applyAlignment="1">
      <alignment horizontal="left" vertical="top"/>
    </xf>
    <xf numFmtId="4" fontId="12" fillId="0" borderId="52" xfId="0" applyNumberFormat="1" applyFont="1" applyFill="1" applyBorder="1" applyAlignment="1">
      <alignment horizontal="right" vertical="top"/>
    </xf>
    <xf numFmtId="49" fontId="12" fillId="0" borderId="52" xfId="0" applyNumberFormat="1" applyFont="1" applyFill="1" applyBorder="1" applyAlignment="1">
      <alignment horizontal="center" vertical="top"/>
    </xf>
    <xf numFmtId="0" fontId="12" fillId="0" borderId="52" xfId="0" applyFont="1" applyFill="1" applyBorder="1" applyAlignment="1">
      <alignment horizontal="left" vertical="top" wrapText="1" indent="1"/>
    </xf>
    <xf numFmtId="49" fontId="15" fillId="0" borderId="52" xfId="0" applyNumberFormat="1" applyFont="1" applyFill="1" applyBorder="1" applyAlignment="1">
      <alignment horizontal="center" vertical="top"/>
    </xf>
    <xf numFmtId="0" fontId="15" fillId="0" borderId="52" xfId="0" applyFont="1" applyFill="1" applyBorder="1" applyAlignment="1">
      <alignment horizontal="left" vertical="top" wrapText="1" indent="2"/>
    </xf>
    <xf numFmtId="4" fontId="15" fillId="0" borderId="52" xfId="0" applyNumberFormat="1" applyFont="1" applyFill="1" applyBorder="1" applyAlignment="1">
      <alignment horizontal="right" vertical="top"/>
    </xf>
    <xf numFmtId="0" fontId="16" fillId="3" borderId="56" xfId="33" applyNumberFormat="1" applyFont="1" applyFill="1" applyBorder="1" applyProtection="1">
      <alignment horizontal="left" wrapText="1"/>
      <protection locked="0"/>
    </xf>
    <xf numFmtId="0" fontId="14" fillId="0" borderId="57" xfId="37" applyNumberFormat="1" applyFont="1" applyBorder="1" applyProtection="1">
      <alignment horizontal="left" wrapText="1"/>
      <protection locked="0"/>
    </xf>
    <xf numFmtId="0" fontId="16" fillId="3" borderId="58" xfId="57" applyNumberFormat="1" applyFont="1" applyFill="1" applyBorder="1" applyProtection="1">
      <alignment horizontal="left" wrapText="1"/>
      <protection locked="0"/>
    </xf>
    <xf numFmtId="0" fontId="14" fillId="0" borderId="58" xfId="57" applyNumberFormat="1" applyFont="1" applyBorder="1" applyProtection="1">
      <alignment horizontal="left" wrapText="1"/>
      <protection locked="0"/>
    </xf>
    <xf numFmtId="0" fontId="19" fillId="0" borderId="58" xfId="57" applyNumberFormat="1" applyFont="1" applyBorder="1" applyProtection="1">
      <alignment horizontal="left" wrapText="1"/>
      <protection locked="0"/>
    </xf>
    <xf numFmtId="0" fontId="16" fillId="0" borderId="58" xfId="57" applyNumberFormat="1" applyFont="1" applyBorder="1" applyProtection="1">
      <alignment horizontal="left" wrapText="1"/>
      <protection locked="0"/>
    </xf>
    <xf numFmtId="0" fontId="21" fillId="0" borderId="59" xfId="0" applyFont="1" applyBorder="1" applyAlignment="1">
      <alignment horizontal="left" wrapText="1" indent="1"/>
    </xf>
    <xf numFmtId="0" fontId="22" fillId="0" borderId="58" xfId="57" applyNumberFormat="1" applyFont="1" applyBorder="1" applyProtection="1">
      <alignment horizontal="left" wrapText="1"/>
      <protection locked="0"/>
    </xf>
    <xf numFmtId="0" fontId="21" fillId="0" borderId="58" xfId="57" applyNumberFormat="1" applyFont="1" applyBorder="1" applyProtection="1">
      <alignment horizontal="left" wrapText="1"/>
      <protection locked="0"/>
    </xf>
    <xf numFmtId="0" fontId="19" fillId="0" borderId="59" xfId="0" applyFont="1" applyBorder="1" applyAlignment="1">
      <alignment horizontal="left" wrapText="1" indent="1"/>
    </xf>
    <xf numFmtId="0" fontId="19" fillId="0" borderId="60" xfId="0" applyFont="1" applyBorder="1" applyAlignment="1">
      <alignment horizontal="left" wrapText="1" indent="1"/>
    </xf>
    <xf numFmtId="0" fontId="21" fillId="0" borderId="60" xfId="0" applyFont="1" applyBorder="1" applyAlignment="1">
      <alignment horizontal="left" wrapText="1" indent="1"/>
    </xf>
    <xf numFmtId="0" fontId="21" fillId="0" borderId="60" xfId="0" applyFont="1" applyFill="1" applyBorder="1" applyAlignment="1">
      <alignment horizontal="left" wrapText="1" indent="1"/>
    </xf>
    <xf numFmtId="0" fontId="14" fillId="0" borderId="61" xfId="57" applyNumberFormat="1" applyFont="1" applyBorder="1" applyProtection="1">
      <alignment horizontal="left" wrapText="1"/>
      <protection locked="0"/>
    </xf>
    <xf numFmtId="0" fontId="14" fillId="0" borderId="1" xfId="1" applyNumberFormat="1" applyFont="1" applyAlignment="1" applyProtection="1">
      <alignment horizontal="left" wrapText="1"/>
      <protection locked="0"/>
    </xf>
    <xf numFmtId="0" fontId="17" fillId="0" borderId="1" xfId="0" applyNumberFormat="1" applyFont="1" applyBorder="1" applyAlignment="1">
      <alignment horizontal="center"/>
    </xf>
    <xf numFmtId="0" fontId="14" fillId="0" borderId="3" xfId="0" applyNumberFormat="1" applyFont="1" applyFill="1" applyBorder="1" applyAlignment="1" applyProtection="1">
      <alignment horizontal="center" vertical="top" wrapText="1"/>
    </xf>
    <xf numFmtId="49" fontId="14" fillId="0" borderId="3" xfId="0" applyNumberFormat="1" applyFont="1" applyFill="1" applyBorder="1" applyAlignment="1" applyProtection="1">
      <alignment horizontal="center" vertical="top" wrapText="1"/>
    </xf>
    <xf numFmtId="49" fontId="15" fillId="0" borderId="3" xfId="0" applyNumberFormat="1" applyFont="1" applyFill="1" applyBorder="1" applyAlignment="1" applyProtection="1">
      <alignment horizontal="center" vertical="top" wrapText="1"/>
    </xf>
    <xf numFmtId="0" fontId="17" fillId="0" borderId="1" xfId="0" applyNumberFormat="1" applyFont="1" applyBorder="1" applyAlignment="1">
      <alignment horizont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left" wrapText="1"/>
    </xf>
    <xf numFmtId="0" fontId="12" fillId="0" borderId="1" xfId="0" applyNumberFormat="1" applyFont="1" applyBorder="1" applyAlignment="1">
      <alignment horizontal="center"/>
    </xf>
  </cellXfs>
  <cellStyles count="136">
    <cellStyle name="br" xfId="113"/>
    <cellStyle name="col" xfId="112"/>
    <cellStyle name="st134" xfId="135"/>
    <cellStyle name="style0" xfId="114"/>
    <cellStyle name="td" xfId="115"/>
    <cellStyle name="tr" xfId="111"/>
    <cellStyle name="xl100" xfId="50"/>
    <cellStyle name="xl101" xfId="63"/>
    <cellStyle name="xl102" xfId="72"/>
    <cellStyle name="xl103" xfId="76"/>
    <cellStyle name="xl104" xfId="84"/>
    <cellStyle name="xl105" xfId="89"/>
    <cellStyle name="xl106" xfId="92"/>
    <cellStyle name="xl107" xfId="126"/>
    <cellStyle name="xl108" xfId="127"/>
    <cellStyle name="xl109" xfId="73"/>
    <cellStyle name="xl110" xfId="77"/>
    <cellStyle name="xl111" xfId="82"/>
    <cellStyle name="xl112" xfId="85"/>
    <cellStyle name="xl113" xfId="128"/>
    <cellStyle name="xl114" xfId="74"/>
    <cellStyle name="xl115" xfId="78"/>
    <cellStyle name="xl116" xfId="83"/>
    <cellStyle name="xl117" xfId="86"/>
    <cellStyle name="xl118" xfId="79"/>
    <cellStyle name="xl119" xfId="87"/>
    <cellStyle name="xl120" xfId="90"/>
    <cellStyle name="xl121" xfId="75"/>
    <cellStyle name="xl122" xfId="80"/>
    <cellStyle name="xl123" xfId="81"/>
    <cellStyle name="xl124" xfId="88"/>
    <cellStyle name="xl125" xfId="91"/>
    <cellStyle name="xl126" xfId="129"/>
    <cellStyle name="xl127" xfId="93"/>
    <cellStyle name="xl128" xfId="94"/>
    <cellStyle name="xl129" xfId="95"/>
    <cellStyle name="xl130" xfId="96"/>
    <cellStyle name="xl131" xfId="97"/>
    <cellStyle name="xl132" xfId="102"/>
    <cellStyle name="xl133" xfId="105"/>
    <cellStyle name="xl134" xfId="101"/>
    <cellStyle name="xl135" xfId="109"/>
    <cellStyle name="xl136" xfId="130"/>
    <cellStyle name="xl137" xfId="110"/>
    <cellStyle name="xl138" xfId="131"/>
    <cellStyle name="xl139" xfId="98"/>
    <cellStyle name="xl140" xfId="132"/>
    <cellStyle name="xl141" xfId="133"/>
    <cellStyle name="xl142" xfId="106"/>
    <cellStyle name="xl143" xfId="134"/>
    <cellStyle name="xl144" xfId="108"/>
    <cellStyle name="xl145" xfId="107"/>
    <cellStyle name="xl146" xfId="99"/>
    <cellStyle name="xl147" xfId="103"/>
    <cellStyle name="xl148" xfId="100"/>
    <cellStyle name="xl149" xfId="104"/>
    <cellStyle name="xl21" xfId="116"/>
    <cellStyle name="xl22" xfId="1"/>
    <cellStyle name="xl23" xfId="117"/>
    <cellStyle name="xl24" xfId="5"/>
    <cellStyle name="xl25" xfId="10"/>
    <cellStyle name="xl26" xfId="16"/>
    <cellStyle name="xl27" xfId="118"/>
    <cellStyle name="xl28" xfId="119"/>
    <cellStyle name="xl29" xfId="30"/>
    <cellStyle name="xl30" xfId="33"/>
    <cellStyle name="xl31" xfId="37"/>
    <cellStyle name="xl32" xfId="41"/>
    <cellStyle name="xl33" xfId="120"/>
    <cellStyle name="xl34" xfId="14"/>
    <cellStyle name="xl35" xfId="121"/>
    <cellStyle name="xl36" xfId="122"/>
    <cellStyle name="xl37" xfId="22"/>
    <cellStyle name="xl38" xfId="31"/>
    <cellStyle name="xl39" xfId="34"/>
    <cellStyle name="xl40" xfId="38"/>
    <cellStyle name="xl41" xfId="42"/>
    <cellStyle name="xl42" xfId="6"/>
    <cellStyle name="xl43" xfId="35"/>
    <cellStyle name="xl44" xfId="39"/>
    <cellStyle name="xl45" xfId="43"/>
    <cellStyle name="xl46" xfId="17"/>
    <cellStyle name="xl47" xfId="23"/>
    <cellStyle name="xl48" xfId="123"/>
    <cellStyle name="xl49" xfId="32"/>
    <cellStyle name="xl50" xfId="36"/>
    <cellStyle name="xl51" xfId="40"/>
    <cellStyle name="xl52" xfId="44"/>
    <cellStyle name="xl53" xfId="7"/>
    <cellStyle name="xl54" xfId="11"/>
    <cellStyle name="xl55" xfId="18"/>
    <cellStyle name="xl56" xfId="21"/>
    <cellStyle name="xl57" xfId="24"/>
    <cellStyle name="xl58" xfId="2"/>
    <cellStyle name="xl59" xfId="8"/>
    <cellStyle name="xl60" xfId="12"/>
    <cellStyle name="xl61" xfId="15"/>
    <cellStyle name="xl62" xfId="19"/>
    <cellStyle name="xl63" xfId="20"/>
    <cellStyle name="xl64" xfId="25"/>
    <cellStyle name="xl65" xfId="3"/>
    <cellStyle name="xl66" xfId="9"/>
    <cellStyle name="xl67" xfId="13"/>
    <cellStyle name="xl68" xfId="26"/>
    <cellStyle name="xl69" xfId="28"/>
    <cellStyle name="xl70" xfId="29"/>
    <cellStyle name="xl71" xfId="4"/>
    <cellStyle name="xl72" xfId="27"/>
    <cellStyle name="xl73" xfId="57"/>
    <cellStyle name="xl74" xfId="124"/>
    <cellStyle name="xl75" xfId="64"/>
    <cellStyle name="xl76" xfId="70"/>
    <cellStyle name="xl77" xfId="51"/>
    <cellStyle name="xl78" xfId="54"/>
    <cellStyle name="xl79" xfId="58"/>
    <cellStyle name="xl80" xfId="125"/>
    <cellStyle name="xl81" xfId="65"/>
    <cellStyle name="xl82" xfId="71"/>
    <cellStyle name="xl83" xfId="47"/>
    <cellStyle name="xl84" xfId="59"/>
    <cellStyle name="xl85" xfId="66"/>
    <cellStyle name="xl86" xfId="48"/>
    <cellStyle name="xl87" xfId="55"/>
    <cellStyle name="xl88" xfId="60"/>
    <cellStyle name="xl89" xfId="67"/>
    <cellStyle name="xl90" xfId="45"/>
    <cellStyle name="xl91" xfId="52"/>
    <cellStyle name="xl92" xfId="56"/>
    <cellStyle name="xl93" xfId="61"/>
    <cellStyle name="xl94" xfId="68"/>
    <cellStyle name="xl95" xfId="46"/>
    <cellStyle name="xl96" xfId="49"/>
    <cellStyle name="xl97" xfId="53"/>
    <cellStyle name="xl98" xfId="62"/>
    <cellStyle name="xl99" xfId="69"/>
    <cellStyle name="Обычный" xfId="0" builtinId="0"/>
  </cellStyles>
  <dxfs count="0"/>
  <tableStyles count="0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tabSelected="1" workbookViewId="0">
      <selection activeCell="C4" sqref="C4"/>
    </sheetView>
  </sheetViews>
  <sheetFormatPr defaultColWidth="9.1796875" defaultRowHeight="14"/>
  <cols>
    <col min="1" max="1" width="47.453125" style="3" customWidth="1"/>
    <col min="2" max="2" width="25.36328125" style="3" customWidth="1"/>
    <col min="3" max="3" width="13" style="3" customWidth="1"/>
    <col min="4" max="4" width="13.453125" style="3" customWidth="1"/>
    <col min="5" max="5" width="13.54296875" style="3" customWidth="1"/>
    <col min="6" max="6" width="9.1796875" style="3" hidden="1"/>
    <col min="7" max="16384" width="9.1796875" style="3"/>
  </cols>
  <sheetData>
    <row r="1" spans="1:6" ht="12" customHeight="1">
      <c r="A1" s="2"/>
      <c r="B1" s="2"/>
      <c r="C1" s="2" t="s">
        <v>306</v>
      </c>
      <c r="D1" s="2"/>
      <c r="E1" s="2"/>
      <c r="F1" s="2"/>
    </row>
    <row r="2" spans="1:6" ht="41.25" customHeight="1">
      <c r="A2" s="2"/>
      <c r="B2" s="2"/>
      <c r="C2" s="121" t="s">
        <v>307</v>
      </c>
      <c r="D2" s="121"/>
      <c r="E2" s="121"/>
      <c r="F2" s="2"/>
    </row>
    <row r="3" spans="1:6">
      <c r="A3" s="2"/>
      <c r="B3" s="2"/>
      <c r="C3" s="2" t="s">
        <v>485</v>
      </c>
      <c r="D3" s="2"/>
      <c r="E3" s="2"/>
      <c r="F3" s="2"/>
    </row>
    <row r="4" spans="1:6" ht="12" customHeight="1">
      <c r="A4" s="2"/>
      <c r="B4" s="2"/>
      <c r="C4" s="2"/>
      <c r="D4" s="2"/>
      <c r="E4" s="2"/>
      <c r="F4" s="2"/>
    </row>
    <row r="5" spans="1:6" s="1" customFormat="1" ht="21.75" customHeight="1">
      <c r="A5" s="122" t="s">
        <v>308</v>
      </c>
      <c r="B5" s="122"/>
      <c r="C5" s="122"/>
      <c r="D5" s="122"/>
      <c r="E5" s="122"/>
    </row>
    <row r="6" spans="1:6" s="1" customFormat="1" ht="12" customHeight="1">
      <c r="A6" s="122" t="s">
        <v>309</v>
      </c>
      <c r="B6" s="122"/>
      <c r="C6" s="122"/>
      <c r="D6" s="122"/>
      <c r="E6" s="122"/>
    </row>
    <row r="7" spans="1:6" s="1" customFormat="1" ht="12" customHeight="1">
      <c r="A7" s="122" t="s">
        <v>383</v>
      </c>
      <c r="B7" s="122"/>
      <c r="C7" s="122"/>
      <c r="D7" s="122"/>
      <c r="E7" s="122"/>
    </row>
    <row r="8" spans="1:6" ht="12" customHeight="1">
      <c r="A8" s="2"/>
      <c r="B8" s="2"/>
      <c r="C8" s="2"/>
      <c r="D8" s="2"/>
      <c r="E8" s="2"/>
      <c r="F8" s="2"/>
    </row>
    <row r="9" spans="1:6" ht="13" customHeight="1">
      <c r="A9" s="123" t="s">
        <v>0</v>
      </c>
      <c r="B9" s="123" t="s">
        <v>1</v>
      </c>
      <c r="C9" s="124" t="s">
        <v>2</v>
      </c>
      <c r="D9" s="124" t="s">
        <v>3</v>
      </c>
      <c r="E9" s="123" t="s">
        <v>4</v>
      </c>
      <c r="F9" s="4"/>
    </row>
    <row r="10" spans="1:6" ht="12" customHeight="1">
      <c r="A10" s="123"/>
      <c r="B10" s="123"/>
      <c r="C10" s="124"/>
      <c r="D10" s="124"/>
      <c r="E10" s="123"/>
      <c r="F10" s="5"/>
    </row>
    <row r="11" spans="1:6" ht="14.25" customHeight="1">
      <c r="A11" s="123"/>
      <c r="B11" s="123"/>
      <c r="C11" s="124"/>
      <c r="D11" s="124"/>
      <c r="E11" s="123"/>
      <c r="F11" s="5"/>
    </row>
    <row r="12" spans="1:6" ht="14.25" customHeight="1" thickBot="1">
      <c r="A12" s="6">
        <v>1</v>
      </c>
      <c r="B12" s="7">
        <v>2</v>
      </c>
      <c r="C12" s="8" t="s">
        <v>356</v>
      </c>
      <c r="D12" s="8" t="s">
        <v>5</v>
      </c>
      <c r="E12" s="8" t="s">
        <v>6</v>
      </c>
      <c r="F12" s="5"/>
    </row>
    <row r="13" spans="1:6" ht="17.25" customHeight="1">
      <c r="A13" s="9" t="s">
        <v>7</v>
      </c>
      <c r="B13" s="10" t="s">
        <v>8</v>
      </c>
      <c r="C13" s="11">
        <f>C15+C26</f>
        <v>122078361.45</v>
      </c>
      <c r="D13" s="11">
        <f>D15+D26</f>
        <v>84383980.069999993</v>
      </c>
      <c r="E13" s="12">
        <f>C13-D13</f>
        <v>37694381.38000001</v>
      </c>
      <c r="F13" s="13"/>
    </row>
    <row r="14" spans="1:6" ht="15" customHeight="1">
      <c r="A14" s="76" t="s">
        <v>9</v>
      </c>
      <c r="B14" s="77"/>
      <c r="C14" s="78"/>
      <c r="D14" s="78"/>
      <c r="E14" s="79"/>
      <c r="F14" s="13"/>
    </row>
    <row r="15" spans="1:6" ht="15" customHeight="1">
      <c r="A15" s="80" t="s">
        <v>311</v>
      </c>
      <c r="B15" s="81" t="s">
        <v>10</v>
      </c>
      <c r="C15" s="82">
        <f>SUM(C16:C25)</f>
        <v>66697699.57</v>
      </c>
      <c r="D15" s="82">
        <f>SUM(D16:D25)</f>
        <v>37054604.189999998</v>
      </c>
      <c r="E15" s="83">
        <f>C15-D15</f>
        <v>29643095.380000003</v>
      </c>
      <c r="F15" s="13"/>
    </row>
    <row r="16" spans="1:6" ht="15" customHeight="1">
      <c r="A16" s="84" t="s">
        <v>312</v>
      </c>
      <c r="B16" s="85" t="s">
        <v>11</v>
      </c>
      <c r="C16" s="86">
        <v>27519876.34</v>
      </c>
      <c r="D16" s="86">
        <v>22295871.370000001</v>
      </c>
      <c r="E16" s="87">
        <f>C16-D16</f>
        <v>5224004.9699999988</v>
      </c>
      <c r="F16" s="13"/>
    </row>
    <row r="17" spans="1:6" ht="27" customHeight="1">
      <c r="A17" s="84" t="s">
        <v>314</v>
      </c>
      <c r="B17" s="85" t="s">
        <v>12</v>
      </c>
      <c r="C17" s="86">
        <v>1013970.16</v>
      </c>
      <c r="D17" s="86">
        <v>785978.25</v>
      </c>
      <c r="E17" s="87">
        <f t="shared" ref="E17:E25" si="0">C17-D17</f>
        <v>227991.91000000003</v>
      </c>
      <c r="F17" s="13"/>
    </row>
    <row r="18" spans="1:6" ht="15" customHeight="1">
      <c r="A18" s="84" t="s">
        <v>324</v>
      </c>
      <c r="B18" s="85" t="s">
        <v>13</v>
      </c>
      <c r="C18" s="86">
        <v>8100000</v>
      </c>
      <c r="D18" s="86">
        <v>4495872.54</v>
      </c>
      <c r="E18" s="87">
        <f t="shared" si="0"/>
        <v>3604127.46</v>
      </c>
      <c r="F18" s="13"/>
    </row>
    <row r="19" spans="1:6" ht="15" customHeight="1">
      <c r="A19" s="84" t="s">
        <v>315</v>
      </c>
      <c r="B19" s="85" t="s">
        <v>14</v>
      </c>
      <c r="C19" s="86">
        <v>20750000</v>
      </c>
      <c r="D19" s="86">
        <v>7223642.3899999997</v>
      </c>
      <c r="E19" s="87">
        <f t="shared" si="0"/>
        <v>13526357.609999999</v>
      </c>
      <c r="F19" s="13"/>
    </row>
    <row r="20" spans="1:6" ht="15" customHeight="1">
      <c r="A20" s="84" t="s">
        <v>316</v>
      </c>
      <c r="B20" s="85" t="s">
        <v>15</v>
      </c>
      <c r="C20" s="86">
        <v>50000</v>
      </c>
      <c r="D20" s="86">
        <v>3850</v>
      </c>
      <c r="E20" s="87">
        <f t="shared" si="0"/>
        <v>46150</v>
      </c>
      <c r="F20" s="13"/>
    </row>
    <row r="21" spans="1:6" ht="28">
      <c r="A21" s="84" t="s">
        <v>317</v>
      </c>
      <c r="B21" s="85" t="s">
        <v>16</v>
      </c>
      <c r="C21" s="86">
        <v>4556493.07</v>
      </c>
      <c r="D21" s="86">
        <v>1787031.39</v>
      </c>
      <c r="E21" s="87">
        <f t="shared" si="0"/>
        <v>2769461.6800000006</v>
      </c>
      <c r="F21" s="13"/>
    </row>
    <row r="22" spans="1:6" ht="27" customHeight="1">
      <c r="A22" s="84" t="s">
        <v>318</v>
      </c>
      <c r="B22" s="85" t="s">
        <v>17</v>
      </c>
      <c r="C22" s="86">
        <v>137360</v>
      </c>
      <c r="D22" s="86">
        <v>103220.24</v>
      </c>
      <c r="E22" s="87">
        <f t="shared" si="0"/>
        <v>34139.759999999995</v>
      </c>
      <c r="F22" s="13"/>
    </row>
    <row r="23" spans="1:6" ht="28">
      <c r="A23" s="84" t="s">
        <v>319</v>
      </c>
      <c r="B23" s="85" t="s">
        <v>18</v>
      </c>
      <c r="C23" s="86">
        <v>4550000</v>
      </c>
      <c r="D23" s="86">
        <v>261548.01</v>
      </c>
      <c r="E23" s="87">
        <f t="shared" si="0"/>
        <v>4288451.99</v>
      </c>
      <c r="F23" s="13"/>
    </row>
    <row r="24" spans="1:6" ht="15" customHeight="1">
      <c r="A24" s="84" t="s">
        <v>320</v>
      </c>
      <c r="B24" s="85" t="s">
        <v>19</v>
      </c>
      <c r="C24" s="86">
        <v>0</v>
      </c>
      <c r="D24" s="86">
        <v>90460</v>
      </c>
      <c r="E24" s="87">
        <f t="shared" si="0"/>
        <v>-90460</v>
      </c>
      <c r="F24" s="13"/>
    </row>
    <row r="25" spans="1:6" ht="15" customHeight="1">
      <c r="A25" s="84" t="s">
        <v>325</v>
      </c>
      <c r="B25" s="85" t="s">
        <v>20</v>
      </c>
      <c r="C25" s="86">
        <v>20000</v>
      </c>
      <c r="D25" s="86">
        <v>7130</v>
      </c>
      <c r="E25" s="87">
        <f t="shared" si="0"/>
        <v>12870</v>
      </c>
      <c r="F25" s="13"/>
    </row>
    <row r="26" spans="1:6" ht="15" customHeight="1">
      <c r="A26" s="80" t="s">
        <v>321</v>
      </c>
      <c r="B26" s="81" t="s">
        <v>21</v>
      </c>
      <c r="C26" s="88">
        <f>SUM(C27:C28)</f>
        <v>55380661.880000003</v>
      </c>
      <c r="D26" s="88">
        <f>SUM(D27:D28)</f>
        <v>47329375.880000003</v>
      </c>
      <c r="E26" s="83">
        <f>C26-D26</f>
        <v>8051286</v>
      </c>
      <c r="F26" s="13"/>
    </row>
    <row r="27" spans="1:6" ht="27" customHeight="1">
      <c r="A27" s="84" t="s">
        <v>322</v>
      </c>
      <c r="B27" s="85" t="s">
        <v>22</v>
      </c>
      <c r="C27" s="86">
        <v>55280661.880000003</v>
      </c>
      <c r="D27" s="86">
        <v>47154375.880000003</v>
      </c>
      <c r="E27" s="87">
        <f t="shared" ref="E27:E28" si="1">C27-D27</f>
        <v>8126286</v>
      </c>
      <c r="F27" s="13"/>
    </row>
    <row r="28" spans="1:6" ht="15" customHeight="1" thickBot="1">
      <c r="A28" s="84" t="s">
        <v>323</v>
      </c>
      <c r="B28" s="89" t="s">
        <v>24</v>
      </c>
      <c r="C28" s="90">
        <v>100000</v>
      </c>
      <c r="D28" s="90">
        <v>175000</v>
      </c>
      <c r="E28" s="91">
        <f t="shared" si="1"/>
        <v>-75000</v>
      </c>
      <c r="F28" s="13"/>
    </row>
    <row r="29" spans="1:6" ht="15" customHeight="1">
      <c r="A29" s="15"/>
      <c r="B29" s="15"/>
      <c r="C29" s="15"/>
      <c r="D29" s="15"/>
      <c r="E29" s="15"/>
      <c r="F29" s="15"/>
    </row>
  </sheetData>
  <mergeCells count="9">
    <mergeCell ref="C2:E2"/>
    <mergeCell ref="A5:E5"/>
    <mergeCell ref="A7:E7"/>
    <mergeCell ref="A6:E6"/>
    <mergeCell ref="A9:A11"/>
    <mergeCell ref="B9:B11"/>
    <mergeCell ref="C9:C11"/>
    <mergeCell ref="D9:D11"/>
    <mergeCell ref="E9:E11"/>
  </mergeCells>
  <pageMargins left="0.78740157480314965" right="0.19685039370078741" top="0.59055118110236227" bottom="0.59055118110236227" header="0.51181102362204722" footer="0.51181102362204722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250"/>
  <sheetViews>
    <sheetView workbookViewId="0">
      <selection activeCell="A15" sqref="A15"/>
    </sheetView>
  </sheetViews>
  <sheetFormatPr defaultColWidth="9.1796875" defaultRowHeight="14"/>
  <cols>
    <col min="1" max="1" width="54.1796875" style="3" customWidth="1"/>
    <col min="2" max="2" width="25.90625" style="3" customWidth="1"/>
    <col min="3" max="3" width="13.90625" style="3" customWidth="1"/>
    <col min="4" max="4" width="13" style="3" customWidth="1"/>
    <col min="5" max="5" width="15.08984375" style="3" customWidth="1"/>
    <col min="6" max="16384" width="9.1796875" style="3"/>
  </cols>
  <sheetData>
    <row r="2" spans="1:5" s="1" customFormat="1" ht="15">
      <c r="A2" s="122" t="s">
        <v>421</v>
      </c>
      <c r="B2" s="122"/>
      <c r="C2" s="122"/>
      <c r="D2" s="122"/>
      <c r="E2" s="122"/>
    </row>
    <row r="3" spans="1:5" s="1" customFormat="1" ht="12" customHeight="1">
      <c r="A3" s="122" t="s">
        <v>309</v>
      </c>
      <c r="B3" s="122"/>
      <c r="C3" s="122"/>
      <c r="D3" s="122"/>
      <c r="E3" s="122"/>
    </row>
    <row r="4" spans="1:5" s="1" customFormat="1" ht="12" customHeight="1">
      <c r="A4" s="122" t="s">
        <v>383</v>
      </c>
      <c r="B4" s="122"/>
      <c r="C4" s="122"/>
      <c r="D4" s="122"/>
      <c r="E4" s="122"/>
    </row>
    <row r="5" spans="1:5" ht="14.15" customHeight="1">
      <c r="A5" s="16"/>
      <c r="B5" s="16"/>
      <c r="C5" s="33"/>
      <c r="D5" s="33"/>
      <c r="E5" s="16"/>
    </row>
    <row r="6" spans="1:5">
      <c r="A6" s="123" t="s">
        <v>0</v>
      </c>
      <c r="B6" s="123" t="s">
        <v>25</v>
      </c>
      <c r="C6" s="125" t="s">
        <v>2</v>
      </c>
      <c r="D6" s="125" t="s">
        <v>3</v>
      </c>
      <c r="E6" s="123" t="s">
        <v>4</v>
      </c>
    </row>
    <row r="7" spans="1:5">
      <c r="A7" s="123"/>
      <c r="B7" s="123"/>
      <c r="C7" s="125"/>
      <c r="D7" s="125"/>
      <c r="E7" s="123"/>
    </row>
    <row r="8" spans="1:5">
      <c r="A8" s="123"/>
      <c r="B8" s="123"/>
      <c r="C8" s="125"/>
      <c r="D8" s="125"/>
      <c r="E8" s="123"/>
    </row>
    <row r="9" spans="1:5" ht="12" customHeight="1" thickBot="1">
      <c r="A9" s="6">
        <v>1</v>
      </c>
      <c r="B9" s="19">
        <v>2</v>
      </c>
      <c r="C9" s="34" t="s">
        <v>356</v>
      </c>
      <c r="D9" s="34" t="s">
        <v>5</v>
      </c>
      <c r="E9" s="20" t="s">
        <v>6</v>
      </c>
    </row>
    <row r="10" spans="1:5">
      <c r="A10" s="107" t="s">
        <v>26</v>
      </c>
      <c r="B10" s="10" t="s">
        <v>8</v>
      </c>
      <c r="C10" s="35">
        <f>C12+C65+C74+C89+C119+C168+C175+C199+C221+C232+C243</f>
        <v>127719253.18000001</v>
      </c>
      <c r="D10" s="35">
        <f>D12+D65+D74+D89+D119+D168+D175+D199+D221+D232+D243</f>
        <v>82578647.960000008</v>
      </c>
      <c r="E10" s="21">
        <f>C10-D10</f>
        <v>45140605.219999999</v>
      </c>
    </row>
    <row r="11" spans="1:5">
      <c r="A11" s="108" t="s">
        <v>9</v>
      </c>
      <c r="B11" s="14"/>
      <c r="C11" s="36"/>
      <c r="D11" s="36"/>
      <c r="E11" s="22"/>
    </row>
    <row r="12" spans="1:5">
      <c r="A12" s="109" t="s">
        <v>27</v>
      </c>
      <c r="B12" s="23" t="s">
        <v>28</v>
      </c>
      <c r="C12" s="37">
        <f>C13+C18+C32+C37</f>
        <v>17363433.68</v>
      </c>
      <c r="D12" s="37">
        <f>D13+D18+D32+D37</f>
        <v>10826119.6</v>
      </c>
      <c r="E12" s="24">
        <f>C12-D12</f>
        <v>6537314.0800000001</v>
      </c>
    </row>
    <row r="13" spans="1:5" ht="42">
      <c r="A13" s="110" t="s">
        <v>29</v>
      </c>
      <c r="B13" s="27" t="s">
        <v>30</v>
      </c>
      <c r="C13" s="29">
        <f t="shared" ref="C13:D16" si="0">C14</f>
        <v>1034460</v>
      </c>
      <c r="D13" s="29">
        <f t="shared" si="0"/>
        <v>775845</v>
      </c>
      <c r="E13" s="28">
        <f>C13-D13</f>
        <v>258615</v>
      </c>
    </row>
    <row r="14" spans="1:5" ht="42">
      <c r="A14" s="111" t="s">
        <v>327</v>
      </c>
      <c r="B14" s="25" t="s">
        <v>326</v>
      </c>
      <c r="C14" s="38">
        <f t="shared" si="0"/>
        <v>1034460</v>
      </c>
      <c r="D14" s="38">
        <f t="shared" si="0"/>
        <v>775845</v>
      </c>
      <c r="E14" s="26">
        <f t="shared" ref="E14:E93" si="1">C14-D14</f>
        <v>258615</v>
      </c>
    </row>
    <row r="15" spans="1:5" ht="28">
      <c r="A15" s="110" t="s">
        <v>31</v>
      </c>
      <c r="B15" s="27" t="s">
        <v>32</v>
      </c>
      <c r="C15" s="29">
        <f t="shared" si="0"/>
        <v>1034460</v>
      </c>
      <c r="D15" s="29">
        <f t="shared" si="0"/>
        <v>775845</v>
      </c>
      <c r="E15" s="28">
        <f t="shared" si="1"/>
        <v>258615</v>
      </c>
    </row>
    <row r="16" spans="1:5" ht="60" customHeight="1">
      <c r="A16" s="110" t="s">
        <v>33</v>
      </c>
      <c r="B16" s="27" t="s">
        <v>34</v>
      </c>
      <c r="C16" s="29">
        <f t="shared" si="0"/>
        <v>1034460</v>
      </c>
      <c r="D16" s="29">
        <f t="shared" si="0"/>
        <v>775845</v>
      </c>
      <c r="E16" s="28">
        <f t="shared" si="1"/>
        <v>258615</v>
      </c>
    </row>
    <row r="17" spans="1:5" ht="28">
      <c r="A17" s="110" t="s">
        <v>35</v>
      </c>
      <c r="B17" s="27" t="s">
        <v>36</v>
      </c>
      <c r="C17" s="29">
        <v>1034460</v>
      </c>
      <c r="D17" s="29">
        <v>775845</v>
      </c>
      <c r="E17" s="28">
        <f t="shared" si="1"/>
        <v>258615</v>
      </c>
    </row>
    <row r="18" spans="1:5" ht="56">
      <c r="A18" s="112" t="s">
        <v>37</v>
      </c>
      <c r="B18" s="25" t="s">
        <v>38</v>
      </c>
      <c r="C18" s="38">
        <f>C19+C28</f>
        <v>11170092.770000001</v>
      </c>
      <c r="D18" s="38">
        <f>D19+D28</f>
        <v>7565036.2599999998</v>
      </c>
      <c r="E18" s="26">
        <f t="shared" si="1"/>
        <v>3605056.5100000016</v>
      </c>
    </row>
    <row r="19" spans="1:5" ht="42">
      <c r="A19" s="111" t="s">
        <v>358</v>
      </c>
      <c r="B19" s="25" t="s">
        <v>328</v>
      </c>
      <c r="C19" s="38">
        <f>C20</f>
        <v>10530148.770000001</v>
      </c>
      <c r="D19" s="38">
        <f>D20</f>
        <v>7041696.7599999998</v>
      </c>
      <c r="E19" s="26">
        <f t="shared" si="1"/>
        <v>3488452.0100000016</v>
      </c>
    </row>
    <row r="20" spans="1:5" ht="28">
      <c r="A20" s="113" t="s">
        <v>338</v>
      </c>
      <c r="B20" s="27" t="s">
        <v>337</v>
      </c>
      <c r="C20" s="29">
        <f>C21</f>
        <v>10530148.770000001</v>
      </c>
      <c r="D20" s="29">
        <f>D21</f>
        <v>7041696.7599999998</v>
      </c>
      <c r="E20" s="28">
        <f t="shared" si="1"/>
        <v>3488452.0100000016</v>
      </c>
    </row>
    <row r="21" spans="1:5">
      <c r="A21" s="110" t="s">
        <v>39</v>
      </c>
      <c r="B21" s="27" t="s">
        <v>40</v>
      </c>
      <c r="C21" s="29">
        <f>C22+C24+C26</f>
        <v>10530148.770000001</v>
      </c>
      <c r="D21" s="29">
        <f>D22+D24+D26</f>
        <v>7041696.7599999998</v>
      </c>
      <c r="E21" s="28">
        <f t="shared" si="1"/>
        <v>3488452.0100000016</v>
      </c>
    </row>
    <row r="22" spans="1:5" ht="56.5" customHeight="1">
      <c r="A22" s="110" t="s">
        <v>33</v>
      </c>
      <c r="B22" s="27" t="s">
        <v>41</v>
      </c>
      <c r="C22" s="29">
        <f>C23</f>
        <v>7462617</v>
      </c>
      <c r="D22" s="29">
        <f>D23</f>
        <v>5347766.7699999996</v>
      </c>
      <c r="E22" s="28">
        <f t="shared" si="1"/>
        <v>2114850.2300000004</v>
      </c>
    </row>
    <row r="23" spans="1:5" ht="28">
      <c r="A23" s="110" t="s">
        <v>35</v>
      </c>
      <c r="B23" s="27" t="s">
        <v>42</v>
      </c>
      <c r="C23" s="29">
        <v>7462617</v>
      </c>
      <c r="D23" s="29">
        <v>5347766.7699999996</v>
      </c>
      <c r="E23" s="28">
        <f t="shared" si="1"/>
        <v>2114850.2300000004</v>
      </c>
    </row>
    <row r="24" spans="1:5" ht="28">
      <c r="A24" s="110" t="s">
        <v>43</v>
      </c>
      <c r="B24" s="27" t="s">
        <v>44</v>
      </c>
      <c r="C24" s="29">
        <f>C25</f>
        <v>3012873.47</v>
      </c>
      <c r="D24" s="29">
        <f>D25</f>
        <v>1655372.03</v>
      </c>
      <c r="E24" s="28">
        <f t="shared" si="1"/>
        <v>1357501.4400000002</v>
      </c>
    </row>
    <row r="25" spans="1:5" ht="28">
      <c r="A25" s="110" t="s">
        <v>45</v>
      </c>
      <c r="B25" s="27" t="s">
        <v>46</v>
      </c>
      <c r="C25" s="29">
        <v>3012873.47</v>
      </c>
      <c r="D25" s="29">
        <v>1655372.03</v>
      </c>
      <c r="E25" s="28">
        <f t="shared" si="1"/>
        <v>1357501.4400000002</v>
      </c>
    </row>
    <row r="26" spans="1:5">
      <c r="A26" s="110" t="s">
        <v>47</v>
      </c>
      <c r="B26" s="27" t="s">
        <v>48</v>
      </c>
      <c r="C26" s="29">
        <f>C27</f>
        <v>54658.3</v>
      </c>
      <c r="D26" s="29">
        <f>D27</f>
        <v>38557.96</v>
      </c>
      <c r="E26" s="28">
        <f t="shared" si="1"/>
        <v>16100.340000000004</v>
      </c>
    </row>
    <row r="27" spans="1:5">
      <c r="A27" s="110" t="s">
        <v>49</v>
      </c>
      <c r="B27" s="27" t="s">
        <v>50</v>
      </c>
      <c r="C27" s="29">
        <v>54658.3</v>
      </c>
      <c r="D27" s="29">
        <v>38557.96</v>
      </c>
      <c r="E27" s="28">
        <f t="shared" si="1"/>
        <v>16100.340000000004</v>
      </c>
    </row>
    <row r="28" spans="1:5" ht="28">
      <c r="A28" s="111" t="s">
        <v>329</v>
      </c>
      <c r="B28" s="25" t="s">
        <v>330</v>
      </c>
      <c r="C28" s="38">
        <f t="shared" ref="C28:D30" si="2">C29</f>
        <v>639944</v>
      </c>
      <c r="D28" s="38">
        <f t="shared" si="2"/>
        <v>523339.5</v>
      </c>
      <c r="E28" s="26">
        <f t="shared" si="1"/>
        <v>116604.5</v>
      </c>
    </row>
    <row r="29" spans="1:5" ht="28">
      <c r="A29" s="110" t="s">
        <v>51</v>
      </c>
      <c r="B29" s="27" t="s">
        <v>52</v>
      </c>
      <c r="C29" s="29">
        <f t="shared" si="2"/>
        <v>639944</v>
      </c>
      <c r="D29" s="29">
        <f t="shared" si="2"/>
        <v>523339.5</v>
      </c>
      <c r="E29" s="28">
        <f t="shared" si="1"/>
        <v>116604.5</v>
      </c>
    </row>
    <row r="30" spans="1:5" ht="56" customHeight="1">
      <c r="A30" s="110" t="s">
        <v>33</v>
      </c>
      <c r="B30" s="27" t="s">
        <v>53</v>
      </c>
      <c r="C30" s="29">
        <f t="shared" si="2"/>
        <v>639944</v>
      </c>
      <c r="D30" s="29">
        <f t="shared" si="2"/>
        <v>523339.5</v>
      </c>
      <c r="E30" s="28">
        <f t="shared" si="1"/>
        <v>116604.5</v>
      </c>
    </row>
    <row r="31" spans="1:5" ht="28">
      <c r="A31" s="110" t="s">
        <v>35</v>
      </c>
      <c r="B31" s="27" t="s">
        <v>54</v>
      </c>
      <c r="C31" s="29">
        <v>639944</v>
      </c>
      <c r="D31" s="29">
        <v>523339.5</v>
      </c>
      <c r="E31" s="28">
        <f t="shared" si="1"/>
        <v>116604.5</v>
      </c>
    </row>
    <row r="32" spans="1:5">
      <c r="A32" s="112" t="s">
        <v>55</v>
      </c>
      <c r="B32" s="25" t="s">
        <v>56</v>
      </c>
      <c r="C32" s="38">
        <f t="shared" ref="C32:D35" si="3">C33</f>
        <v>200000</v>
      </c>
      <c r="D32" s="38">
        <f t="shared" si="3"/>
        <v>10000</v>
      </c>
      <c r="E32" s="26">
        <f t="shared" si="1"/>
        <v>190000</v>
      </c>
    </row>
    <row r="33" spans="1:5">
      <c r="A33" s="111" t="s">
        <v>331</v>
      </c>
      <c r="B33" s="25" t="s">
        <v>332</v>
      </c>
      <c r="C33" s="38">
        <f t="shared" si="3"/>
        <v>200000</v>
      </c>
      <c r="D33" s="38">
        <f t="shared" si="3"/>
        <v>10000</v>
      </c>
      <c r="E33" s="26">
        <f t="shared" si="1"/>
        <v>190000</v>
      </c>
    </row>
    <row r="34" spans="1:5">
      <c r="A34" s="110" t="s">
        <v>57</v>
      </c>
      <c r="B34" s="27" t="s">
        <v>58</v>
      </c>
      <c r="C34" s="29">
        <f t="shared" si="3"/>
        <v>200000</v>
      </c>
      <c r="D34" s="29">
        <f t="shared" si="3"/>
        <v>10000</v>
      </c>
      <c r="E34" s="28">
        <f t="shared" si="1"/>
        <v>190000</v>
      </c>
    </row>
    <row r="35" spans="1:5">
      <c r="A35" s="110" t="s">
        <v>47</v>
      </c>
      <c r="B35" s="27" t="s">
        <v>59</v>
      </c>
      <c r="C35" s="29">
        <f t="shared" si="3"/>
        <v>200000</v>
      </c>
      <c r="D35" s="29">
        <f t="shared" si="3"/>
        <v>10000</v>
      </c>
      <c r="E35" s="28">
        <f t="shared" si="1"/>
        <v>190000</v>
      </c>
    </row>
    <row r="36" spans="1:5">
      <c r="A36" s="110" t="s">
        <v>60</v>
      </c>
      <c r="B36" s="27" t="s">
        <v>61</v>
      </c>
      <c r="C36" s="29">
        <v>200000</v>
      </c>
      <c r="D36" s="29">
        <v>10000</v>
      </c>
      <c r="E36" s="28">
        <f t="shared" si="1"/>
        <v>190000</v>
      </c>
    </row>
    <row r="37" spans="1:5">
      <c r="A37" s="112" t="s">
        <v>62</v>
      </c>
      <c r="B37" s="25" t="s">
        <v>63</v>
      </c>
      <c r="C37" s="38">
        <f>C38+C43+C50+C57+C61</f>
        <v>4958880.91</v>
      </c>
      <c r="D37" s="38">
        <f>D38+D43+D50+D57+D61</f>
        <v>2475238.34</v>
      </c>
      <c r="E37" s="26">
        <f t="shared" si="1"/>
        <v>2483642.5700000003</v>
      </c>
    </row>
    <row r="38" spans="1:5" ht="28">
      <c r="A38" s="111" t="s">
        <v>334</v>
      </c>
      <c r="B38" s="25" t="s">
        <v>333</v>
      </c>
      <c r="C38" s="38">
        <f t="shared" ref="C38:D41" si="4">C39</f>
        <v>835000</v>
      </c>
      <c r="D38" s="38">
        <f t="shared" si="4"/>
        <v>188387.7</v>
      </c>
      <c r="E38" s="26">
        <f t="shared" si="1"/>
        <v>646612.30000000005</v>
      </c>
    </row>
    <row r="39" spans="1:5" ht="42">
      <c r="A39" s="114" t="s">
        <v>336</v>
      </c>
      <c r="B39" s="27" t="s">
        <v>335</v>
      </c>
      <c r="C39" s="29">
        <f t="shared" si="4"/>
        <v>835000</v>
      </c>
      <c r="D39" s="29">
        <f t="shared" si="4"/>
        <v>188387.7</v>
      </c>
      <c r="E39" s="28">
        <f t="shared" si="1"/>
        <v>646612.30000000005</v>
      </c>
    </row>
    <row r="40" spans="1:5">
      <c r="A40" s="110" t="s">
        <v>64</v>
      </c>
      <c r="B40" s="27" t="s">
        <v>65</v>
      </c>
      <c r="C40" s="29">
        <f t="shared" si="4"/>
        <v>835000</v>
      </c>
      <c r="D40" s="29">
        <f t="shared" si="4"/>
        <v>188387.7</v>
      </c>
      <c r="E40" s="28">
        <f t="shared" si="1"/>
        <v>646612.30000000005</v>
      </c>
    </row>
    <row r="41" spans="1:5" ht="28">
      <c r="A41" s="110" t="s">
        <v>43</v>
      </c>
      <c r="B41" s="27" t="s">
        <v>66</v>
      </c>
      <c r="C41" s="29">
        <f t="shared" si="4"/>
        <v>835000</v>
      </c>
      <c r="D41" s="29">
        <f t="shared" si="4"/>
        <v>188387.7</v>
      </c>
      <c r="E41" s="28">
        <f t="shared" si="1"/>
        <v>646612.30000000005</v>
      </c>
    </row>
    <row r="42" spans="1:5" ht="28">
      <c r="A42" s="110" t="s">
        <v>45</v>
      </c>
      <c r="B42" s="27" t="s">
        <v>67</v>
      </c>
      <c r="C42" s="29">
        <v>835000</v>
      </c>
      <c r="D42" s="29">
        <v>188387.7</v>
      </c>
      <c r="E42" s="28">
        <f t="shared" si="1"/>
        <v>646612.30000000005</v>
      </c>
    </row>
    <row r="43" spans="1:5">
      <c r="A43" s="111" t="s">
        <v>339</v>
      </c>
      <c r="B43" s="25" t="s">
        <v>340</v>
      </c>
      <c r="C43" s="38">
        <f>C44</f>
        <v>2439096</v>
      </c>
      <c r="D43" s="38">
        <f>D44</f>
        <v>1221187.8600000001</v>
      </c>
      <c r="E43" s="26">
        <f t="shared" si="1"/>
        <v>1217908.1399999999</v>
      </c>
    </row>
    <row r="44" spans="1:5" ht="42">
      <c r="A44" s="115" t="s">
        <v>365</v>
      </c>
      <c r="B44" s="27" t="s">
        <v>341</v>
      </c>
      <c r="C44" s="29">
        <f>C45</f>
        <v>2439096</v>
      </c>
      <c r="D44" s="29">
        <f>D45</f>
        <v>1221187.8600000001</v>
      </c>
      <c r="E44" s="28">
        <f t="shared" si="1"/>
        <v>1217908.1399999999</v>
      </c>
    </row>
    <row r="45" spans="1:5" ht="42">
      <c r="A45" s="110" t="s">
        <v>68</v>
      </c>
      <c r="B45" s="27" t="s">
        <v>69</v>
      </c>
      <c r="C45" s="29">
        <f>C46+C48</f>
        <v>2439096</v>
      </c>
      <c r="D45" s="29">
        <f>D46+D48</f>
        <v>1221187.8600000001</v>
      </c>
      <c r="E45" s="28">
        <f t="shared" si="1"/>
        <v>1217908.1399999999</v>
      </c>
    </row>
    <row r="46" spans="1:5" ht="59" customHeight="1">
      <c r="A46" s="110" t="s">
        <v>33</v>
      </c>
      <c r="B46" s="27" t="s">
        <v>70</v>
      </c>
      <c r="C46" s="29">
        <f>C47</f>
        <v>2386096</v>
      </c>
      <c r="D46" s="29">
        <f>D47</f>
        <v>1181075.8600000001</v>
      </c>
      <c r="E46" s="28">
        <f t="shared" si="1"/>
        <v>1205020.1399999999</v>
      </c>
    </row>
    <row r="47" spans="1:5" ht="28">
      <c r="A47" s="110" t="s">
        <v>35</v>
      </c>
      <c r="B47" s="27" t="s">
        <v>71</v>
      </c>
      <c r="C47" s="29">
        <v>2386096</v>
      </c>
      <c r="D47" s="29">
        <v>1181075.8600000001</v>
      </c>
      <c r="E47" s="28">
        <f t="shared" si="1"/>
        <v>1205020.1399999999</v>
      </c>
    </row>
    <row r="48" spans="1:5" ht="28">
      <c r="A48" s="110" t="s">
        <v>43</v>
      </c>
      <c r="B48" s="27" t="s">
        <v>72</v>
      </c>
      <c r="C48" s="29">
        <f>C49</f>
        <v>53000</v>
      </c>
      <c r="D48" s="29">
        <f>D49</f>
        <v>40112</v>
      </c>
      <c r="E48" s="28">
        <f t="shared" si="1"/>
        <v>12888</v>
      </c>
    </row>
    <row r="49" spans="1:5" ht="28">
      <c r="A49" s="110" t="s">
        <v>45</v>
      </c>
      <c r="B49" s="27" t="s">
        <v>73</v>
      </c>
      <c r="C49" s="29">
        <v>53000</v>
      </c>
      <c r="D49" s="29">
        <v>40112</v>
      </c>
      <c r="E49" s="28">
        <f t="shared" si="1"/>
        <v>12888</v>
      </c>
    </row>
    <row r="50" spans="1:5" ht="42">
      <c r="A50" s="111" t="s">
        <v>415</v>
      </c>
      <c r="B50" s="25" t="s">
        <v>342</v>
      </c>
      <c r="C50" s="38">
        <f>C51</f>
        <v>934834.91</v>
      </c>
      <c r="D50" s="38">
        <f>D51</f>
        <v>565694.78</v>
      </c>
      <c r="E50" s="26">
        <f t="shared" si="1"/>
        <v>369140.13</v>
      </c>
    </row>
    <row r="51" spans="1:5" ht="28">
      <c r="A51" s="114" t="s">
        <v>338</v>
      </c>
      <c r="B51" s="27" t="s">
        <v>366</v>
      </c>
      <c r="C51" s="29">
        <f>C52</f>
        <v>934834.91</v>
      </c>
      <c r="D51" s="29">
        <f>D52</f>
        <v>565694.78</v>
      </c>
      <c r="E51" s="28">
        <f t="shared" si="1"/>
        <v>369140.13</v>
      </c>
    </row>
    <row r="52" spans="1:5">
      <c r="A52" s="110" t="s">
        <v>74</v>
      </c>
      <c r="B52" s="27" t="s">
        <v>75</v>
      </c>
      <c r="C52" s="29">
        <f>C53+C55</f>
        <v>934834.91</v>
      </c>
      <c r="D52" s="29">
        <f>D53+D55</f>
        <v>565694.78</v>
      </c>
      <c r="E52" s="28">
        <f t="shared" si="1"/>
        <v>369140.13</v>
      </c>
    </row>
    <row r="53" spans="1:5" ht="28">
      <c r="A53" s="110" t="s">
        <v>43</v>
      </c>
      <c r="B53" s="27" t="s">
        <v>76</v>
      </c>
      <c r="C53" s="29">
        <f>C54</f>
        <v>844174.91</v>
      </c>
      <c r="D53" s="29">
        <f>D54</f>
        <v>475034.78</v>
      </c>
      <c r="E53" s="28">
        <f t="shared" si="1"/>
        <v>369140.13</v>
      </c>
    </row>
    <row r="54" spans="1:5" ht="28">
      <c r="A54" s="110" t="s">
        <v>45</v>
      </c>
      <c r="B54" s="27" t="s">
        <v>77</v>
      </c>
      <c r="C54" s="29">
        <v>844174.91</v>
      </c>
      <c r="D54" s="29">
        <v>475034.78</v>
      </c>
      <c r="E54" s="28">
        <f t="shared" si="1"/>
        <v>369140.13</v>
      </c>
    </row>
    <row r="55" spans="1:5">
      <c r="A55" s="110" t="s">
        <v>47</v>
      </c>
      <c r="B55" s="27" t="s">
        <v>78</v>
      </c>
      <c r="C55" s="29">
        <f>C56</f>
        <v>90660</v>
      </c>
      <c r="D55" s="29">
        <f>D56</f>
        <v>90660</v>
      </c>
      <c r="E55" s="28">
        <f t="shared" si="1"/>
        <v>0</v>
      </c>
    </row>
    <row r="56" spans="1:5">
      <c r="A56" s="110" t="s">
        <v>49</v>
      </c>
      <c r="B56" s="27" t="s">
        <v>79</v>
      </c>
      <c r="C56" s="29">
        <v>90660</v>
      </c>
      <c r="D56" s="29">
        <v>90660</v>
      </c>
      <c r="E56" s="28">
        <f t="shared" si="1"/>
        <v>0</v>
      </c>
    </row>
    <row r="57" spans="1:5">
      <c r="A57" s="111" t="s">
        <v>384</v>
      </c>
      <c r="B57" s="25" t="s">
        <v>385</v>
      </c>
      <c r="C57" s="38">
        <f t="shared" ref="C57:D59" si="5">C58</f>
        <v>468720</v>
      </c>
      <c r="D57" s="38">
        <f t="shared" si="5"/>
        <v>312480</v>
      </c>
      <c r="E57" s="26">
        <f t="shared" si="1"/>
        <v>156240</v>
      </c>
    </row>
    <row r="58" spans="1:5">
      <c r="A58" s="110" t="s">
        <v>80</v>
      </c>
      <c r="B58" s="27" t="s">
        <v>81</v>
      </c>
      <c r="C58" s="29">
        <f t="shared" si="5"/>
        <v>468720</v>
      </c>
      <c r="D58" s="29">
        <f t="shared" si="5"/>
        <v>312480</v>
      </c>
      <c r="E58" s="28">
        <f t="shared" si="1"/>
        <v>156240</v>
      </c>
    </row>
    <row r="59" spans="1:5" ht="56" customHeight="1">
      <c r="A59" s="110" t="s">
        <v>33</v>
      </c>
      <c r="B59" s="27" t="s">
        <v>82</v>
      </c>
      <c r="C59" s="29">
        <f t="shared" si="5"/>
        <v>468720</v>
      </c>
      <c r="D59" s="29">
        <f t="shared" si="5"/>
        <v>312480</v>
      </c>
      <c r="E59" s="28">
        <f t="shared" si="1"/>
        <v>156240</v>
      </c>
    </row>
    <row r="60" spans="1:5" ht="28">
      <c r="A60" s="110" t="s">
        <v>35</v>
      </c>
      <c r="B60" s="27" t="s">
        <v>83</v>
      </c>
      <c r="C60" s="29">
        <v>468720</v>
      </c>
      <c r="D60" s="29">
        <v>312480</v>
      </c>
      <c r="E60" s="28">
        <f t="shared" si="1"/>
        <v>156240</v>
      </c>
    </row>
    <row r="61" spans="1:5" ht="28">
      <c r="A61" s="111" t="s">
        <v>386</v>
      </c>
      <c r="B61" s="42" t="s">
        <v>387</v>
      </c>
      <c r="C61" s="38">
        <f t="shared" ref="C61:D63" si="6">C62</f>
        <v>281230</v>
      </c>
      <c r="D61" s="38">
        <f t="shared" si="6"/>
        <v>187488</v>
      </c>
      <c r="E61" s="43">
        <f t="shared" si="1"/>
        <v>93742</v>
      </c>
    </row>
    <row r="62" spans="1:5" ht="42">
      <c r="A62" s="110" t="s">
        <v>84</v>
      </c>
      <c r="B62" s="31" t="s">
        <v>85</v>
      </c>
      <c r="C62" s="39">
        <f t="shared" si="6"/>
        <v>281230</v>
      </c>
      <c r="D62" s="39">
        <f t="shared" si="6"/>
        <v>187488</v>
      </c>
      <c r="E62" s="32">
        <f t="shared" si="1"/>
        <v>93742</v>
      </c>
    </row>
    <row r="63" spans="1:5" ht="59" customHeight="1">
      <c r="A63" s="110" t="s">
        <v>33</v>
      </c>
      <c r="B63" s="27" t="s">
        <v>86</v>
      </c>
      <c r="C63" s="29">
        <f t="shared" si="6"/>
        <v>281230</v>
      </c>
      <c r="D63" s="29">
        <f t="shared" si="6"/>
        <v>187488</v>
      </c>
      <c r="E63" s="28">
        <f t="shared" si="1"/>
        <v>93742</v>
      </c>
    </row>
    <row r="64" spans="1:5" ht="28">
      <c r="A64" s="110" t="s">
        <v>35</v>
      </c>
      <c r="B64" s="27" t="s">
        <v>87</v>
      </c>
      <c r="C64" s="29">
        <v>281230</v>
      </c>
      <c r="D64" s="29">
        <v>187488</v>
      </c>
      <c r="E64" s="28">
        <f t="shared" si="1"/>
        <v>93742</v>
      </c>
    </row>
    <row r="65" spans="1:5">
      <c r="A65" s="109" t="s">
        <v>88</v>
      </c>
      <c r="B65" s="23" t="s">
        <v>89</v>
      </c>
      <c r="C65" s="37">
        <f t="shared" ref="C65:D68" si="7">C66</f>
        <v>596641</v>
      </c>
      <c r="D65" s="37">
        <f t="shared" si="7"/>
        <v>386988.98</v>
      </c>
      <c r="E65" s="24">
        <f t="shared" si="1"/>
        <v>209652.02000000002</v>
      </c>
    </row>
    <row r="66" spans="1:5">
      <c r="A66" s="110" t="s">
        <v>90</v>
      </c>
      <c r="B66" s="27" t="s">
        <v>91</v>
      </c>
      <c r="C66" s="29">
        <f t="shared" si="7"/>
        <v>596641</v>
      </c>
      <c r="D66" s="29">
        <f t="shared" si="7"/>
        <v>386988.98</v>
      </c>
      <c r="E66" s="28">
        <f t="shared" si="1"/>
        <v>209652.02000000002</v>
      </c>
    </row>
    <row r="67" spans="1:5" ht="28">
      <c r="A67" s="111" t="s">
        <v>386</v>
      </c>
      <c r="B67" s="25" t="s">
        <v>367</v>
      </c>
      <c r="C67" s="38">
        <f t="shared" si="7"/>
        <v>596641</v>
      </c>
      <c r="D67" s="38">
        <f t="shared" si="7"/>
        <v>386988.98</v>
      </c>
      <c r="E67" s="26">
        <f t="shared" si="1"/>
        <v>209652.02000000002</v>
      </c>
    </row>
    <row r="68" spans="1:5">
      <c r="A68" s="114" t="s">
        <v>368</v>
      </c>
      <c r="B68" s="27" t="s">
        <v>369</v>
      </c>
      <c r="C68" s="29">
        <f t="shared" si="7"/>
        <v>596641</v>
      </c>
      <c r="D68" s="29">
        <f t="shared" si="7"/>
        <v>386988.98</v>
      </c>
      <c r="E68" s="28">
        <f t="shared" si="1"/>
        <v>209652.02000000002</v>
      </c>
    </row>
    <row r="69" spans="1:5" ht="28">
      <c r="A69" s="110" t="s">
        <v>92</v>
      </c>
      <c r="B69" s="27" t="s">
        <v>93</v>
      </c>
      <c r="C69" s="29">
        <f>C70+C72</f>
        <v>596641</v>
      </c>
      <c r="D69" s="29">
        <f>D70+D72</f>
        <v>386988.98</v>
      </c>
      <c r="E69" s="28">
        <f t="shared" si="1"/>
        <v>209652.02000000002</v>
      </c>
    </row>
    <row r="70" spans="1:5" ht="57.5" customHeight="1">
      <c r="A70" s="110" t="s">
        <v>313</v>
      </c>
      <c r="B70" s="27" t="s">
        <v>94</v>
      </c>
      <c r="C70" s="29">
        <f>C71</f>
        <v>485620</v>
      </c>
      <c r="D70" s="29">
        <f>D71</f>
        <v>367319.3</v>
      </c>
      <c r="E70" s="28">
        <f t="shared" si="1"/>
        <v>118300.70000000001</v>
      </c>
    </row>
    <row r="71" spans="1:5" ht="28">
      <c r="A71" s="110" t="s">
        <v>35</v>
      </c>
      <c r="B71" s="27" t="s">
        <v>95</v>
      </c>
      <c r="C71" s="29">
        <v>485620</v>
      </c>
      <c r="D71" s="29">
        <v>367319.3</v>
      </c>
      <c r="E71" s="28">
        <f t="shared" si="1"/>
        <v>118300.70000000001</v>
      </c>
    </row>
    <row r="72" spans="1:5" ht="28">
      <c r="A72" s="110" t="s">
        <v>43</v>
      </c>
      <c r="B72" s="27" t="s">
        <v>96</v>
      </c>
      <c r="C72" s="29">
        <f>C73</f>
        <v>111021</v>
      </c>
      <c r="D72" s="29">
        <f>D73</f>
        <v>19669.68</v>
      </c>
      <c r="E72" s="28">
        <f t="shared" si="1"/>
        <v>91351.32</v>
      </c>
    </row>
    <row r="73" spans="1:5" ht="28">
      <c r="A73" s="110" t="s">
        <v>45</v>
      </c>
      <c r="B73" s="27" t="s">
        <v>97</v>
      </c>
      <c r="C73" s="29">
        <v>111021</v>
      </c>
      <c r="D73" s="29">
        <v>19669.68</v>
      </c>
      <c r="E73" s="28">
        <f t="shared" si="1"/>
        <v>91351.32</v>
      </c>
    </row>
    <row r="74" spans="1:5" ht="28">
      <c r="A74" s="109" t="s">
        <v>98</v>
      </c>
      <c r="B74" s="23" t="s">
        <v>99</v>
      </c>
      <c r="C74" s="37">
        <f t="shared" ref="C74:D76" si="8">C75</f>
        <v>1552584.83</v>
      </c>
      <c r="D74" s="37">
        <f>D75</f>
        <v>1096609.49</v>
      </c>
      <c r="E74" s="24">
        <f t="shared" si="1"/>
        <v>455975.34000000008</v>
      </c>
    </row>
    <row r="75" spans="1:5" ht="42">
      <c r="A75" s="112" t="s">
        <v>100</v>
      </c>
      <c r="B75" s="25" t="s">
        <v>101</v>
      </c>
      <c r="C75" s="38">
        <f t="shared" si="8"/>
        <v>1552584.83</v>
      </c>
      <c r="D75" s="38">
        <f>D76</f>
        <v>1096609.49</v>
      </c>
      <c r="E75" s="26">
        <f t="shared" si="1"/>
        <v>455975.34000000008</v>
      </c>
    </row>
    <row r="76" spans="1:5" ht="42">
      <c r="A76" s="111" t="s">
        <v>345</v>
      </c>
      <c r="B76" s="25" t="s">
        <v>343</v>
      </c>
      <c r="C76" s="38">
        <f t="shared" si="8"/>
        <v>1552584.83</v>
      </c>
      <c r="D76" s="38">
        <f t="shared" si="8"/>
        <v>1096609.49</v>
      </c>
      <c r="E76" s="26">
        <f t="shared" si="1"/>
        <v>455975.34000000008</v>
      </c>
    </row>
    <row r="77" spans="1:5" ht="28">
      <c r="A77" s="114" t="s">
        <v>346</v>
      </c>
      <c r="B77" s="27" t="s">
        <v>344</v>
      </c>
      <c r="C77" s="29">
        <f>C78+C81+C84</f>
        <v>1552584.83</v>
      </c>
      <c r="D77" s="29">
        <f>D78+D81+D84</f>
        <v>1096609.49</v>
      </c>
      <c r="E77" s="28">
        <f t="shared" si="1"/>
        <v>455975.34000000008</v>
      </c>
    </row>
    <row r="78" spans="1:5">
      <c r="A78" s="110" t="s">
        <v>102</v>
      </c>
      <c r="B78" s="27" t="s">
        <v>103</v>
      </c>
      <c r="C78" s="29">
        <f>C79</f>
        <v>220704.83</v>
      </c>
      <c r="D78" s="29">
        <f>D79</f>
        <v>138624.82999999999</v>
      </c>
      <c r="E78" s="28">
        <f t="shared" si="1"/>
        <v>82080</v>
      </c>
    </row>
    <row r="79" spans="1:5" ht="28">
      <c r="A79" s="110" t="s">
        <v>43</v>
      </c>
      <c r="B79" s="27" t="s">
        <v>104</v>
      </c>
      <c r="C79" s="29">
        <f>C80</f>
        <v>220704.83</v>
      </c>
      <c r="D79" s="29">
        <f>D80</f>
        <v>138624.82999999999</v>
      </c>
      <c r="E79" s="28">
        <f t="shared" si="1"/>
        <v>82080</v>
      </c>
    </row>
    <row r="80" spans="1:5" ht="28">
      <c r="A80" s="110" t="s">
        <v>45</v>
      </c>
      <c r="B80" s="27" t="s">
        <v>105</v>
      </c>
      <c r="C80" s="29">
        <v>220704.83</v>
      </c>
      <c r="D80" s="29">
        <v>138624.82999999999</v>
      </c>
      <c r="E80" s="28">
        <f t="shared" si="1"/>
        <v>82080</v>
      </c>
    </row>
    <row r="81" spans="1:5">
      <c r="A81" s="110" t="s">
        <v>106</v>
      </c>
      <c r="B81" s="27" t="s">
        <v>107</v>
      </c>
      <c r="C81" s="29">
        <f>C82</f>
        <v>1171800</v>
      </c>
      <c r="D81" s="29">
        <f>D82</f>
        <v>825664.66</v>
      </c>
      <c r="E81" s="28">
        <f t="shared" si="1"/>
        <v>346135.33999999997</v>
      </c>
    </row>
    <row r="82" spans="1:5" ht="60.5" customHeight="1">
      <c r="A82" s="110" t="s">
        <v>33</v>
      </c>
      <c r="B82" s="27" t="s">
        <v>108</v>
      </c>
      <c r="C82" s="29">
        <f>C83</f>
        <v>1171800</v>
      </c>
      <c r="D82" s="29">
        <f>D83</f>
        <v>825664.66</v>
      </c>
      <c r="E82" s="28">
        <f t="shared" si="1"/>
        <v>346135.33999999997</v>
      </c>
    </row>
    <row r="83" spans="1:5" ht="28">
      <c r="A83" s="110" t="s">
        <v>35</v>
      </c>
      <c r="B83" s="27" t="s">
        <v>109</v>
      </c>
      <c r="C83" s="29">
        <v>1171800</v>
      </c>
      <c r="D83" s="29">
        <v>825664.66</v>
      </c>
      <c r="E83" s="28">
        <f t="shared" si="1"/>
        <v>346135.33999999997</v>
      </c>
    </row>
    <row r="84" spans="1:5">
      <c r="A84" s="110" t="s">
        <v>110</v>
      </c>
      <c r="B84" s="27" t="s">
        <v>111</v>
      </c>
      <c r="C84" s="29">
        <f>C85+C87</f>
        <v>160080</v>
      </c>
      <c r="D84" s="29">
        <f>D85+D87</f>
        <v>132320</v>
      </c>
      <c r="E84" s="28">
        <f t="shared" si="1"/>
        <v>27760</v>
      </c>
    </row>
    <row r="85" spans="1:5" ht="56.5" customHeight="1">
      <c r="A85" s="110" t="s">
        <v>33</v>
      </c>
      <c r="B85" s="27" t="s">
        <v>112</v>
      </c>
      <c r="C85" s="29">
        <f>C86</f>
        <v>150000</v>
      </c>
      <c r="D85" s="29">
        <f>D86</f>
        <v>122240</v>
      </c>
      <c r="E85" s="28">
        <f t="shared" si="1"/>
        <v>27760</v>
      </c>
    </row>
    <row r="86" spans="1:5" ht="28">
      <c r="A86" s="110" t="s">
        <v>35</v>
      </c>
      <c r="B86" s="27" t="s">
        <v>113</v>
      </c>
      <c r="C86" s="29">
        <v>150000</v>
      </c>
      <c r="D86" s="29">
        <v>122240</v>
      </c>
      <c r="E86" s="28">
        <f t="shared" si="1"/>
        <v>27760</v>
      </c>
    </row>
    <row r="87" spans="1:5" ht="28">
      <c r="A87" s="110" t="s">
        <v>43</v>
      </c>
      <c r="B87" s="27" t="s">
        <v>114</v>
      </c>
      <c r="C87" s="29">
        <f>C88</f>
        <v>10080</v>
      </c>
      <c r="D87" s="29">
        <f>D88</f>
        <v>10080</v>
      </c>
      <c r="E87" s="28">
        <f t="shared" si="1"/>
        <v>0</v>
      </c>
    </row>
    <row r="88" spans="1:5" ht="28">
      <c r="A88" s="110" t="s">
        <v>45</v>
      </c>
      <c r="B88" s="27" t="s">
        <v>115</v>
      </c>
      <c r="C88" s="29">
        <v>10080</v>
      </c>
      <c r="D88" s="29">
        <v>10080</v>
      </c>
      <c r="E88" s="28">
        <f t="shared" si="1"/>
        <v>0</v>
      </c>
    </row>
    <row r="89" spans="1:5">
      <c r="A89" s="109" t="s">
        <v>116</v>
      </c>
      <c r="B89" s="23" t="s">
        <v>117</v>
      </c>
      <c r="C89" s="37">
        <f>C90+C114</f>
        <v>46651205.200000003</v>
      </c>
      <c r="D89" s="37">
        <f>D90+D114</f>
        <v>29028035.93</v>
      </c>
      <c r="E89" s="24">
        <f t="shared" si="1"/>
        <v>17623169.270000003</v>
      </c>
    </row>
    <row r="90" spans="1:5">
      <c r="A90" s="112" t="s">
        <v>118</v>
      </c>
      <c r="B90" s="25" t="s">
        <v>119</v>
      </c>
      <c r="C90" s="38">
        <f>C91+C109</f>
        <v>46163876.730000004</v>
      </c>
      <c r="D90" s="38">
        <f>D91+D109</f>
        <v>28875035.93</v>
      </c>
      <c r="E90" s="26">
        <f t="shared" si="1"/>
        <v>17288840.800000004</v>
      </c>
    </row>
    <row r="91" spans="1:5" ht="28">
      <c r="A91" s="111" t="s">
        <v>349</v>
      </c>
      <c r="B91" s="25" t="s">
        <v>347</v>
      </c>
      <c r="C91" s="38">
        <f>C92+C105</f>
        <v>45522876.730000004</v>
      </c>
      <c r="D91" s="38">
        <f>D92+D105</f>
        <v>28590905.949999999</v>
      </c>
      <c r="E91" s="26">
        <f t="shared" si="1"/>
        <v>16931970.780000005</v>
      </c>
    </row>
    <row r="92" spans="1:5" ht="26.5" customHeight="1">
      <c r="A92" s="114" t="s">
        <v>350</v>
      </c>
      <c r="B92" s="27" t="s">
        <v>348</v>
      </c>
      <c r="C92" s="29">
        <f>C93+C96+C99+C102</f>
        <v>43098976.730000004</v>
      </c>
      <c r="D92" s="29">
        <f>D93+D96+D99+D102</f>
        <v>26167005.949999999</v>
      </c>
      <c r="E92" s="28">
        <f t="shared" si="1"/>
        <v>16931970.780000005</v>
      </c>
    </row>
    <row r="93" spans="1:5">
      <c r="A93" s="110" t="s">
        <v>120</v>
      </c>
      <c r="B93" s="27" t="s">
        <v>121</v>
      </c>
      <c r="C93" s="29">
        <f>C94</f>
        <v>9358053.7899999991</v>
      </c>
      <c r="D93" s="29">
        <f>D94</f>
        <v>3625846.21</v>
      </c>
      <c r="E93" s="28">
        <f t="shared" si="1"/>
        <v>5732207.5799999991</v>
      </c>
    </row>
    <row r="94" spans="1:5" ht="28">
      <c r="A94" s="110" t="s">
        <v>43</v>
      </c>
      <c r="B94" s="27" t="s">
        <v>122</v>
      </c>
      <c r="C94" s="29">
        <f>C95</f>
        <v>9358053.7899999991</v>
      </c>
      <c r="D94" s="29">
        <f>D95</f>
        <v>3625846.21</v>
      </c>
      <c r="E94" s="28">
        <f t="shared" ref="E94:E167" si="9">C94-D94</f>
        <v>5732207.5799999991</v>
      </c>
    </row>
    <row r="95" spans="1:5" ht="28">
      <c r="A95" s="110" t="s">
        <v>45</v>
      </c>
      <c r="B95" s="27" t="s">
        <v>123</v>
      </c>
      <c r="C95" s="29">
        <v>9358053.7899999991</v>
      </c>
      <c r="D95" s="29">
        <v>3625846.21</v>
      </c>
      <c r="E95" s="28">
        <f t="shared" si="9"/>
        <v>5732207.5799999991</v>
      </c>
    </row>
    <row r="96" spans="1:5" ht="19" customHeight="1">
      <c r="A96" s="110" t="s">
        <v>124</v>
      </c>
      <c r="B96" s="27" t="s">
        <v>125</v>
      </c>
      <c r="C96" s="29">
        <f>C97</f>
        <v>18617339.780000001</v>
      </c>
      <c r="D96" s="29">
        <f>D97</f>
        <v>7971659.7400000002</v>
      </c>
      <c r="E96" s="28">
        <f t="shared" si="9"/>
        <v>10645680.040000001</v>
      </c>
    </row>
    <row r="97" spans="1:5" ht="28">
      <c r="A97" s="110" t="s">
        <v>43</v>
      </c>
      <c r="B97" s="27" t="s">
        <v>126</v>
      </c>
      <c r="C97" s="29">
        <f>C98</f>
        <v>18617339.780000001</v>
      </c>
      <c r="D97" s="29">
        <f>D98</f>
        <v>7971659.7400000002</v>
      </c>
      <c r="E97" s="28">
        <f t="shared" si="9"/>
        <v>10645680.040000001</v>
      </c>
    </row>
    <row r="98" spans="1:5" ht="28">
      <c r="A98" s="110" t="s">
        <v>45</v>
      </c>
      <c r="B98" s="27" t="s">
        <v>127</v>
      </c>
      <c r="C98" s="29">
        <v>18617339.780000001</v>
      </c>
      <c r="D98" s="29">
        <v>7971659.7400000002</v>
      </c>
      <c r="E98" s="28">
        <f t="shared" si="9"/>
        <v>10645680.040000001</v>
      </c>
    </row>
    <row r="99" spans="1:5" ht="28">
      <c r="A99" s="110" t="s">
        <v>128</v>
      </c>
      <c r="B99" s="27" t="s">
        <v>129</v>
      </c>
      <c r="C99" s="29">
        <f>C100</f>
        <v>1013970.16</v>
      </c>
      <c r="D99" s="29">
        <f>D100</f>
        <v>459887</v>
      </c>
      <c r="E99" s="28">
        <f t="shared" si="9"/>
        <v>554083.16</v>
      </c>
    </row>
    <row r="100" spans="1:5" ht="28">
      <c r="A100" s="110" t="s">
        <v>43</v>
      </c>
      <c r="B100" s="27" t="s">
        <v>130</v>
      </c>
      <c r="C100" s="29">
        <f>C101</f>
        <v>1013970.16</v>
      </c>
      <c r="D100" s="29">
        <f>D101</f>
        <v>459887</v>
      </c>
      <c r="E100" s="28">
        <f t="shared" si="9"/>
        <v>554083.16</v>
      </c>
    </row>
    <row r="101" spans="1:5" ht="28">
      <c r="A101" s="110" t="s">
        <v>45</v>
      </c>
      <c r="B101" s="27" t="s">
        <v>131</v>
      </c>
      <c r="C101" s="29">
        <v>1013970.16</v>
      </c>
      <c r="D101" s="29">
        <v>459887</v>
      </c>
      <c r="E101" s="28">
        <f t="shared" si="9"/>
        <v>554083.16</v>
      </c>
    </row>
    <row r="102" spans="1:5" ht="42">
      <c r="A102" s="110" t="s">
        <v>132</v>
      </c>
      <c r="B102" s="27" t="s">
        <v>133</v>
      </c>
      <c r="C102" s="29">
        <f>C103</f>
        <v>14109613</v>
      </c>
      <c r="D102" s="29">
        <f>D103</f>
        <v>14109613</v>
      </c>
      <c r="E102" s="28">
        <f t="shared" si="9"/>
        <v>0</v>
      </c>
    </row>
    <row r="103" spans="1:5" ht="28">
      <c r="A103" s="110" t="s">
        <v>43</v>
      </c>
      <c r="B103" s="27" t="s">
        <v>134</v>
      </c>
      <c r="C103" s="29">
        <f>C104</f>
        <v>14109613</v>
      </c>
      <c r="D103" s="29">
        <f>D104</f>
        <v>14109613</v>
      </c>
      <c r="E103" s="28">
        <f t="shared" si="9"/>
        <v>0</v>
      </c>
    </row>
    <row r="104" spans="1:5" ht="28">
      <c r="A104" s="110" t="s">
        <v>45</v>
      </c>
      <c r="B104" s="27" t="s">
        <v>135</v>
      </c>
      <c r="C104" s="29">
        <v>14109613</v>
      </c>
      <c r="D104" s="29">
        <v>14109613</v>
      </c>
      <c r="E104" s="28">
        <f t="shared" si="9"/>
        <v>0</v>
      </c>
    </row>
    <row r="105" spans="1:5" ht="28">
      <c r="A105" s="114" t="s">
        <v>364</v>
      </c>
      <c r="B105" s="27" t="s">
        <v>363</v>
      </c>
      <c r="C105" s="29">
        <f t="shared" ref="C105:D107" si="10">C106</f>
        <v>2423900</v>
      </c>
      <c r="D105" s="29">
        <f t="shared" si="10"/>
        <v>2423900</v>
      </c>
      <c r="E105" s="28">
        <f t="shared" si="9"/>
        <v>0</v>
      </c>
    </row>
    <row r="106" spans="1:5" ht="45.5" customHeight="1">
      <c r="A106" s="110" t="s">
        <v>359</v>
      </c>
      <c r="B106" s="27" t="s">
        <v>360</v>
      </c>
      <c r="C106" s="29">
        <f t="shared" si="10"/>
        <v>2423900</v>
      </c>
      <c r="D106" s="29">
        <f t="shared" si="10"/>
        <v>2423900</v>
      </c>
      <c r="E106" s="28">
        <f t="shared" si="9"/>
        <v>0</v>
      </c>
    </row>
    <row r="107" spans="1:5" ht="28">
      <c r="A107" s="110" t="s">
        <v>43</v>
      </c>
      <c r="B107" s="27" t="s">
        <v>361</v>
      </c>
      <c r="C107" s="29">
        <f t="shared" si="10"/>
        <v>2423900</v>
      </c>
      <c r="D107" s="29">
        <f t="shared" si="10"/>
        <v>2423900</v>
      </c>
      <c r="E107" s="28">
        <f t="shared" si="9"/>
        <v>0</v>
      </c>
    </row>
    <row r="108" spans="1:5" ht="28">
      <c r="A108" s="110" t="s">
        <v>45</v>
      </c>
      <c r="B108" s="27" t="s">
        <v>362</v>
      </c>
      <c r="C108" s="29">
        <v>2423900</v>
      </c>
      <c r="D108" s="29">
        <v>2423900</v>
      </c>
      <c r="E108" s="28">
        <f t="shared" si="9"/>
        <v>0</v>
      </c>
    </row>
    <row r="109" spans="1:5" ht="42">
      <c r="A109" s="116" t="s">
        <v>416</v>
      </c>
      <c r="B109" s="25" t="s">
        <v>351</v>
      </c>
      <c r="C109" s="38">
        <f t="shared" ref="C109:D112" si="11">C110</f>
        <v>641000</v>
      </c>
      <c r="D109" s="38">
        <f t="shared" si="11"/>
        <v>284129.98</v>
      </c>
      <c r="E109" s="26">
        <f t="shared" si="9"/>
        <v>356870.02</v>
      </c>
    </row>
    <row r="110" spans="1:5" ht="28">
      <c r="A110" s="113" t="s">
        <v>353</v>
      </c>
      <c r="B110" s="27" t="s">
        <v>352</v>
      </c>
      <c r="C110" s="29">
        <f t="shared" si="11"/>
        <v>641000</v>
      </c>
      <c r="D110" s="29">
        <f t="shared" si="11"/>
        <v>284129.98</v>
      </c>
      <c r="E110" s="28">
        <f t="shared" si="9"/>
        <v>356870.02</v>
      </c>
    </row>
    <row r="111" spans="1:5">
      <c r="A111" s="110" t="s">
        <v>136</v>
      </c>
      <c r="B111" s="27" t="s">
        <v>137</v>
      </c>
      <c r="C111" s="29">
        <f t="shared" si="11"/>
        <v>641000</v>
      </c>
      <c r="D111" s="29">
        <f t="shared" si="11"/>
        <v>284129.98</v>
      </c>
      <c r="E111" s="28">
        <f t="shared" si="9"/>
        <v>356870.02</v>
      </c>
    </row>
    <row r="112" spans="1:5" ht="28">
      <c r="A112" s="110" t="s">
        <v>43</v>
      </c>
      <c r="B112" s="27" t="s">
        <v>138</v>
      </c>
      <c r="C112" s="29">
        <f t="shared" si="11"/>
        <v>641000</v>
      </c>
      <c r="D112" s="29">
        <f t="shared" si="11"/>
        <v>284129.98</v>
      </c>
      <c r="E112" s="28">
        <f t="shared" si="9"/>
        <v>356870.02</v>
      </c>
    </row>
    <row r="113" spans="1:5" ht="28">
      <c r="A113" s="110" t="s">
        <v>45</v>
      </c>
      <c r="B113" s="27" t="s">
        <v>139</v>
      </c>
      <c r="C113" s="29">
        <v>641000</v>
      </c>
      <c r="D113" s="29">
        <v>284129.98</v>
      </c>
      <c r="E113" s="28">
        <f t="shared" si="9"/>
        <v>356870.02</v>
      </c>
    </row>
    <row r="114" spans="1:5">
      <c r="A114" s="112" t="s">
        <v>140</v>
      </c>
      <c r="B114" s="25" t="s">
        <v>141</v>
      </c>
      <c r="C114" s="38">
        <f t="shared" ref="C114:D117" si="12">C115</f>
        <v>487328.47</v>
      </c>
      <c r="D114" s="38">
        <f t="shared" si="12"/>
        <v>153000</v>
      </c>
      <c r="E114" s="26">
        <f t="shared" si="9"/>
        <v>334328.46999999997</v>
      </c>
    </row>
    <row r="115" spans="1:5">
      <c r="A115" s="116" t="s">
        <v>355</v>
      </c>
      <c r="B115" s="25" t="s">
        <v>354</v>
      </c>
      <c r="C115" s="38">
        <f t="shared" si="12"/>
        <v>487328.47</v>
      </c>
      <c r="D115" s="38">
        <f t="shared" si="12"/>
        <v>153000</v>
      </c>
      <c r="E115" s="26">
        <f t="shared" si="9"/>
        <v>334328.46999999997</v>
      </c>
    </row>
    <row r="116" spans="1:5">
      <c r="A116" s="110" t="s">
        <v>142</v>
      </c>
      <c r="B116" s="27" t="s">
        <v>143</v>
      </c>
      <c r="C116" s="29">
        <f t="shared" si="12"/>
        <v>487328.47</v>
      </c>
      <c r="D116" s="29">
        <f t="shared" si="12"/>
        <v>153000</v>
      </c>
      <c r="E116" s="28">
        <f t="shared" si="9"/>
        <v>334328.46999999997</v>
      </c>
    </row>
    <row r="117" spans="1:5" ht="28">
      <c r="A117" s="110" t="s">
        <v>43</v>
      </c>
      <c r="B117" s="27" t="s">
        <v>144</v>
      </c>
      <c r="C117" s="29">
        <f t="shared" si="12"/>
        <v>487328.47</v>
      </c>
      <c r="D117" s="29">
        <f t="shared" si="12"/>
        <v>153000</v>
      </c>
      <c r="E117" s="28">
        <f t="shared" si="9"/>
        <v>334328.46999999997</v>
      </c>
    </row>
    <row r="118" spans="1:5" ht="28">
      <c r="A118" s="110" t="s">
        <v>45</v>
      </c>
      <c r="B118" s="27" t="s">
        <v>145</v>
      </c>
      <c r="C118" s="29">
        <v>487328.47</v>
      </c>
      <c r="D118" s="29">
        <v>153000</v>
      </c>
      <c r="E118" s="28">
        <f t="shared" si="9"/>
        <v>334328.46999999997</v>
      </c>
    </row>
    <row r="119" spans="1:5">
      <c r="A119" s="109" t="s">
        <v>146</v>
      </c>
      <c r="B119" s="23" t="s">
        <v>147</v>
      </c>
      <c r="C119" s="37">
        <f>C120+C131+C146</f>
        <v>33686375.530000001</v>
      </c>
      <c r="D119" s="37">
        <f>D120+D131+D146</f>
        <v>22949421.620000001</v>
      </c>
      <c r="E119" s="24">
        <f t="shared" si="9"/>
        <v>10736953.91</v>
      </c>
    </row>
    <row r="120" spans="1:5">
      <c r="A120" s="112" t="s">
        <v>148</v>
      </c>
      <c r="B120" s="25" t="s">
        <v>149</v>
      </c>
      <c r="C120" s="38">
        <f>C121</f>
        <v>1804152.39</v>
      </c>
      <c r="D120" s="38">
        <f>D121</f>
        <v>1179408.3900000001</v>
      </c>
      <c r="E120" s="26">
        <f t="shared" si="9"/>
        <v>624743.99999999977</v>
      </c>
    </row>
    <row r="121" spans="1:5" ht="28">
      <c r="A121" s="116" t="s">
        <v>388</v>
      </c>
      <c r="B121" s="27" t="s">
        <v>370</v>
      </c>
      <c r="C121" s="29">
        <f>C122</f>
        <v>1804152.39</v>
      </c>
      <c r="D121" s="29">
        <f>D122</f>
        <v>1179408.3900000001</v>
      </c>
      <c r="E121" s="28">
        <f t="shared" si="9"/>
        <v>624743.99999999977</v>
      </c>
    </row>
    <row r="122" spans="1:5" ht="28">
      <c r="A122" s="113" t="s">
        <v>371</v>
      </c>
      <c r="B122" s="27" t="s">
        <v>370</v>
      </c>
      <c r="C122" s="29">
        <f>C123+C126</f>
        <v>1804152.39</v>
      </c>
      <c r="D122" s="29">
        <f>D123+D126</f>
        <v>1179408.3900000001</v>
      </c>
      <c r="E122" s="28">
        <f t="shared" si="9"/>
        <v>624743.99999999977</v>
      </c>
    </row>
    <row r="123" spans="1:5" ht="31.5" customHeight="1">
      <c r="A123" s="110" t="s">
        <v>150</v>
      </c>
      <c r="B123" s="27" t="s">
        <v>151</v>
      </c>
      <c r="C123" s="29">
        <f>C124</f>
        <v>27060.45</v>
      </c>
      <c r="D123" s="29">
        <f>D124</f>
        <v>23595.35</v>
      </c>
      <c r="E123" s="28">
        <f t="shared" si="9"/>
        <v>3465.1000000000022</v>
      </c>
    </row>
    <row r="124" spans="1:5" ht="28">
      <c r="A124" s="110" t="s">
        <v>43</v>
      </c>
      <c r="B124" s="27" t="s">
        <v>152</v>
      </c>
      <c r="C124" s="29">
        <f>C125</f>
        <v>27060.45</v>
      </c>
      <c r="D124" s="29">
        <f>D125</f>
        <v>23595.35</v>
      </c>
      <c r="E124" s="28">
        <f t="shared" si="9"/>
        <v>3465.1000000000022</v>
      </c>
    </row>
    <row r="125" spans="1:5" ht="28">
      <c r="A125" s="110" t="s">
        <v>45</v>
      </c>
      <c r="B125" s="27" t="s">
        <v>153</v>
      </c>
      <c r="C125" s="29">
        <v>27060.45</v>
      </c>
      <c r="D125" s="29">
        <v>23595.35</v>
      </c>
      <c r="E125" s="28">
        <f t="shared" si="9"/>
        <v>3465.1000000000022</v>
      </c>
    </row>
    <row r="126" spans="1:5" ht="56">
      <c r="A126" s="110" t="s">
        <v>154</v>
      </c>
      <c r="B126" s="27" t="s">
        <v>155</v>
      </c>
      <c r="C126" s="29">
        <f>C127+C129</f>
        <v>1777091.94</v>
      </c>
      <c r="D126" s="29">
        <f>D127+D129</f>
        <v>1155813.04</v>
      </c>
      <c r="E126" s="28">
        <f t="shared" si="9"/>
        <v>621278.89999999991</v>
      </c>
    </row>
    <row r="127" spans="1:5" ht="28">
      <c r="A127" s="110" t="s">
        <v>43</v>
      </c>
      <c r="B127" s="27" t="s">
        <v>156</v>
      </c>
      <c r="C127" s="29">
        <f>C128</f>
        <v>1558178.13</v>
      </c>
      <c r="D127" s="29">
        <f>D128</f>
        <v>1155813.04</v>
      </c>
      <c r="E127" s="28">
        <f t="shared" si="9"/>
        <v>402365.08999999985</v>
      </c>
    </row>
    <row r="128" spans="1:5" ht="28">
      <c r="A128" s="110" t="s">
        <v>45</v>
      </c>
      <c r="B128" s="27" t="s">
        <v>157</v>
      </c>
      <c r="C128" s="29">
        <v>1558178.13</v>
      </c>
      <c r="D128" s="29">
        <v>1155813.04</v>
      </c>
      <c r="E128" s="28">
        <f t="shared" si="9"/>
        <v>402365.08999999985</v>
      </c>
    </row>
    <row r="129" spans="1:5">
      <c r="A129" s="110" t="s">
        <v>47</v>
      </c>
      <c r="B129" s="27" t="s">
        <v>158</v>
      </c>
      <c r="C129" s="29">
        <f>C130</f>
        <v>218913.81</v>
      </c>
      <c r="D129" s="29">
        <f>D130</f>
        <v>0</v>
      </c>
      <c r="E129" s="28">
        <f t="shared" si="9"/>
        <v>218913.81</v>
      </c>
    </row>
    <row r="130" spans="1:5" ht="49.5" customHeight="1">
      <c r="A130" s="110" t="s">
        <v>159</v>
      </c>
      <c r="B130" s="27" t="s">
        <v>160</v>
      </c>
      <c r="C130" s="29">
        <v>218913.81</v>
      </c>
      <c r="D130" s="29">
        <v>0</v>
      </c>
      <c r="E130" s="28">
        <f t="shared" si="9"/>
        <v>218913.81</v>
      </c>
    </row>
    <row r="131" spans="1:5">
      <c r="A131" s="112" t="s">
        <v>161</v>
      </c>
      <c r="B131" s="25" t="s">
        <v>162</v>
      </c>
      <c r="C131" s="38">
        <f>C132</f>
        <v>18831117.139999997</v>
      </c>
      <c r="D131" s="38">
        <f>D132</f>
        <v>15973281.859999999</v>
      </c>
      <c r="E131" s="26">
        <f t="shared" si="9"/>
        <v>2857835.2799999975</v>
      </c>
    </row>
    <row r="132" spans="1:5" ht="42">
      <c r="A132" s="116" t="s">
        <v>373</v>
      </c>
      <c r="B132" s="25" t="s">
        <v>372</v>
      </c>
      <c r="C132" s="38">
        <f>C133</f>
        <v>18831117.139999997</v>
      </c>
      <c r="D132" s="38">
        <f>D133</f>
        <v>15973281.859999999</v>
      </c>
      <c r="E132" s="26">
        <f>C132-D132</f>
        <v>2857835.2799999975</v>
      </c>
    </row>
    <row r="133" spans="1:5" ht="28">
      <c r="A133" s="113" t="s">
        <v>374</v>
      </c>
      <c r="B133" s="27" t="s">
        <v>483</v>
      </c>
      <c r="C133" s="29">
        <f>C134+C139</f>
        <v>18831117.139999997</v>
      </c>
      <c r="D133" s="29">
        <f>D134+D139</f>
        <v>15973281.859999999</v>
      </c>
      <c r="E133" s="28">
        <f>C133-D133</f>
        <v>2857835.2799999975</v>
      </c>
    </row>
    <row r="134" spans="1:5">
      <c r="A134" s="110" t="s">
        <v>163</v>
      </c>
      <c r="B134" s="27" t="s">
        <v>164</v>
      </c>
      <c r="C134" s="29">
        <f>C135+C137</f>
        <v>588017.07999999996</v>
      </c>
      <c r="D134" s="29">
        <f>D135+D137</f>
        <v>139790.07999999999</v>
      </c>
      <c r="E134" s="28">
        <f t="shared" si="9"/>
        <v>448227</v>
      </c>
    </row>
    <row r="135" spans="1:5" ht="28">
      <c r="A135" s="110" t="s">
        <v>43</v>
      </c>
      <c r="B135" s="27" t="s">
        <v>165</v>
      </c>
      <c r="C135" s="29">
        <f>C136</f>
        <v>448227</v>
      </c>
      <c r="D135" s="29">
        <f>D136</f>
        <v>0</v>
      </c>
      <c r="E135" s="28">
        <f t="shared" si="9"/>
        <v>448227</v>
      </c>
    </row>
    <row r="136" spans="1:5" ht="28">
      <c r="A136" s="110" t="s">
        <v>45</v>
      </c>
      <c r="B136" s="27" t="s">
        <v>166</v>
      </c>
      <c r="C136" s="29">
        <v>448227</v>
      </c>
      <c r="D136" s="29">
        <v>0</v>
      </c>
      <c r="E136" s="28">
        <f t="shared" si="9"/>
        <v>448227</v>
      </c>
    </row>
    <row r="137" spans="1:5">
      <c r="A137" s="110" t="s">
        <v>47</v>
      </c>
      <c r="B137" s="27" t="s">
        <v>167</v>
      </c>
      <c r="C137" s="29">
        <f>C138</f>
        <v>139790.07999999999</v>
      </c>
      <c r="D137" s="29">
        <f>D138</f>
        <v>139790.07999999999</v>
      </c>
      <c r="E137" s="28">
        <f t="shared" si="9"/>
        <v>0</v>
      </c>
    </row>
    <row r="138" spans="1:5" ht="51.5" customHeight="1">
      <c r="A138" s="110" t="s">
        <v>159</v>
      </c>
      <c r="B138" s="27" t="s">
        <v>168</v>
      </c>
      <c r="C138" s="29">
        <v>139790.07999999999</v>
      </c>
      <c r="D138" s="29">
        <v>139790.07999999999</v>
      </c>
      <c r="E138" s="28">
        <f t="shared" si="9"/>
        <v>0</v>
      </c>
    </row>
    <row r="139" spans="1:5">
      <c r="A139" s="110" t="s">
        <v>169</v>
      </c>
      <c r="B139" s="27" t="s">
        <v>170</v>
      </c>
      <c r="C139" s="29">
        <f>C140+C142+C144</f>
        <v>18243100.059999999</v>
      </c>
      <c r="D139" s="29">
        <f>D140+D142+D144</f>
        <v>15833491.779999999</v>
      </c>
      <c r="E139" s="28">
        <f t="shared" si="9"/>
        <v>2409608.2799999993</v>
      </c>
    </row>
    <row r="140" spans="1:5" ht="28">
      <c r="A140" s="110" t="s">
        <v>43</v>
      </c>
      <c r="B140" s="27" t="s">
        <v>171</v>
      </c>
      <c r="C140" s="29">
        <f>C141</f>
        <v>61456.6</v>
      </c>
      <c r="D140" s="29">
        <f>D141</f>
        <v>33491.78</v>
      </c>
      <c r="E140" s="28">
        <f t="shared" si="9"/>
        <v>27964.82</v>
      </c>
    </row>
    <row r="141" spans="1:5" ht="28">
      <c r="A141" s="110" t="s">
        <v>45</v>
      </c>
      <c r="B141" s="27" t="s">
        <v>172</v>
      </c>
      <c r="C141" s="29">
        <v>61456.6</v>
      </c>
      <c r="D141" s="29">
        <v>33491.78</v>
      </c>
      <c r="E141" s="28">
        <f t="shared" si="9"/>
        <v>27964.82</v>
      </c>
    </row>
    <row r="142" spans="1:5" ht="28">
      <c r="A142" s="110" t="s">
        <v>173</v>
      </c>
      <c r="B142" s="27" t="s">
        <v>174</v>
      </c>
      <c r="C142" s="29">
        <f>C143</f>
        <v>2181643.46</v>
      </c>
      <c r="D142" s="29">
        <f>D143</f>
        <v>200000</v>
      </c>
      <c r="E142" s="28">
        <f t="shared" si="9"/>
        <v>1981643.46</v>
      </c>
    </row>
    <row r="143" spans="1:5">
      <c r="A143" s="110" t="s">
        <v>175</v>
      </c>
      <c r="B143" s="27" t="s">
        <v>176</v>
      </c>
      <c r="C143" s="29">
        <v>2181643.46</v>
      </c>
      <c r="D143" s="29">
        <v>200000</v>
      </c>
      <c r="E143" s="28">
        <f t="shared" si="9"/>
        <v>1981643.46</v>
      </c>
    </row>
    <row r="144" spans="1:5">
      <c r="A144" s="110" t="s">
        <v>47</v>
      </c>
      <c r="B144" s="27" t="s">
        <v>177</v>
      </c>
      <c r="C144" s="29">
        <f>C145</f>
        <v>16000000</v>
      </c>
      <c r="D144" s="29">
        <f>D145</f>
        <v>15600000</v>
      </c>
      <c r="E144" s="28">
        <f t="shared" si="9"/>
        <v>400000</v>
      </c>
    </row>
    <row r="145" spans="1:5" ht="48" customHeight="1">
      <c r="A145" s="110" t="s">
        <v>159</v>
      </c>
      <c r="B145" s="27" t="s">
        <v>178</v>
      </c>
      <c r="C145" s="29">
        <v>16000000</v>
      </c>
      <c r="D145" s="29">
        <v>15600000</v>
      </c>
      <c r="E145" s="28">
        <f t="shared" si="9"/>
        <v>400000</v>
      </c>
    </row>
    <row r="146" spans="1:5">
      <c r="A146" s="112" t="s">
        <v>179</v>
      </c>
      <c r="B146" s="25" t="s">
        <v>180</v>
      </c>
      <c r="C146" s="38">
        <f>C147</f>
        <v>13051106.000000002</v>
      </c>
      <c r="D146" s="38">
        <f>D147</f>
        <v>5796731.3700000001</v>
      </c>
      <c r="E146" s="26">
        <f t="shared" si="9"/>
        <v>7254374.6300000018</v>
      </c>
    </row>
    <row r="147" spans="1:5" ht="33.5" customHeight="1">
      <c r="A147" s="116" t="s">
        <v>378</v>
      </c>
      <c r="B147" s="25" t="s">
        <v>375</v>
      </c>
      <c r="C147" s="38">
        <f>C148</f>
        <v>13051106.000000002</v>
      </c>
      <c r="D147" s="38">
        <f>D148</f>
        <v>5796731.3700000001</v>
      </c>
      <c r="E147" s="26">
        <f t="shared" si="9"/>
        <v>7254374.6300000018</v>
      </c>
    </row>
    <row r="148" spans="1:5" ht="28">
      <c r="A148" s="113" t="s">
        <v>376</v>
      </c>
      <c r="B148" s="27" t="s">
        <v>377</v>
      </c>
      <c r="C148" s="29">
        <f>C149+C154+C157+C160+C163</f>
        <v>13051106.000000002</v>
      </c>
      <c r="D148" s="29">
        <f>D149+D154+D157+D160+D163</f>
        <v>5796731.3700000001</v>
      </c>
      <c r="E148" s="28">
        <f t="shared" si="9"/>
        <v>7254374.6300000018</v>
      </c>
    </row>
    <row r="149" spans="1:5">
      <c r="A149" s="110" t="s">
        <v>181</v>
      </c>
      <c r="B149" s="27" t="s">
        <v>182</v>
      </c>
      <c r="C149" s="29">
        <f>C150+C152</f>
        <v>4541240</v>
      </c>
      <c r="D149" s="29">
        <f>D150+D152</f>
        <v>2534968.92</v>
      </c>
      <c r="E149" s="28">
        <f t="shared" si="9"/>
        <v>2006271.08</v>
      </c>
    </row>
    <row r="150" spans="1:5" ht="28">
      <c r="A150" s="110" t="s">
        <v>43</v>
      </c>
      <c r="B150" s="27" t="s">
        <v>183</v>
      </c>
      <c r="C150" s="29">
        <f>C151</f>
        <v>4540361.9800000004</v>
      </c>
      <c r="D150" s="29">
        <f>D151</f>
        <v>2534090.9</v>
      </c>
      <c r="E150" s="28">
        <f t="shared" si="9"/>
        <v>2006271.0800000005</v>
      </c>
    </row>
    <row r="151" spans="1:5" ht="28">
      <c r="A151" s="110" t="s">
        <v>45</v>
      </c>
      <c r="B151" s="27" t="s">
        <v>184</v>
      </c>
      <c r="C151" s="29">
        <v>4540361.9800000004</v>
      </c>
      <c r="D151" s="29">
        <v>2534090.9</v>
      </c>
      <c r="E151" s="28">
        <f t="shared" si="9"/>
        <v>2006271.0800000005</v>
      </c>
    </row>
    <row r="152" spans="1:5">
      <c r="A152" s="110" t="s">
        <v>47</v>
      </c>
      <c r="B152" s="27" t="s">
        <v>185</v>
      </c>
      <c r="C152" s="29">
        <f>C153</f>
        <v>878.02</v>
      </c>
      <c r="D152" s="29">
        <f>D153</f>
        <v>878.02</v>
      </c>
      <c r="E152" s="28">
        <f t="shared" si="9"/>
        <v>0</v>
      </c>
    </row>
    <row r="153" spans="1:5">
      <c r="A153" s="110" t="s">
        <v>49</v>
      </c>
      <c r="B153" s="27" t="s">
        <v>186</v>
      </c>
      <c r="C153" s="29">
        <v>878.02</v>
      </c>
      <c r="D153" s="29">
        <v>878.02</v>
      </c>
      <c r="E153" s="28">
        <f t="shared" si="9"/>
        <v>0</v>
      </c>
    </row>
    <row r="154" spans="1:5" ht="28">
      <c r="A154" s="110" t="s">
        <v>187</v>
      </c>
      <c r="B154" s="27" t="s">
        <v>188</v>
      </c>
      <c r="C154" s="29">
        <f>C155</f>
        <v>148134.22</v>
      </c>
      <c r="D154" s="29">
        <f>D155</f>
        <v>0</v>
      </c>
      <c r="E154" s="28">
        <f t="shared" si="9"/>
        <v>148134.22</v>
      </c>
    </row>
    <row r="155" spans="1:5" ht="28">
      <c r="A155" s="110" t="s">
        <v>43</v>
      </c>
      <c r="B155" s="27" t="s">
        <v>189</v>
      </c>
      <c r="C155" s="29">
        <f>C156</f>
        <v>148134.22</v>
      </c>
      <c r="D155" s="29">
        <f>D156</f>
        <v>0</v>
      </c>
      <c r="E155" s="28">
        <f t="shared" si="9"/>
        <v>148134.22</v>
      </c>
    </row>
    <row r="156" spans="1:5" ht="28">
      <c r="A156" s="110" t="s">
        <v>45</v>
      </c>
      <c r="B156" s="27" t="s">
        <v>190</v>
      </c>
      <c r="C156" s="29">
        <v>148134.22</v>
      </c>
      <c r="D156" s="29">
        <v>0</v>
      </c>
      <c r="E156" s="28">
        <f t="shared" si="9"/>
        <v>148134.22</v>
      </c>
    </row>
    <row r="157" spans="1:5">
      <c r="A157" s="110" t="s">
        <v>191</v>
      </c>
      <c r="B157" s="27" t="s">
        <v>192</v>
      </c>
      <c r="C157" s="29">
        <f>C158</f>
        <v>4777732.49</v>
      </c>
      <c r="D157" s="29">
        <f>D158</f>
        <v>1132264.75</v>
      </c>
      <c r="E157" s="28">
        <f t="shared" si="9"/>
        <v>3645467.74</v>
      </c>
    </row>
    <row r="158" spans="1:5" ht="28">
      <c r="A158" s="110" t="s">
        <v>43</v>
      </c>
      <c r="B158" s="27" t="s">
        <v>193</v>
      </c>
      <c r="C158" s="29">
        <f>C159</f>
        <v>4777732.49</v>
      </c>
      <c r="D158" s="29">
        <f>D159</f>
        <v>1132264.75</v>
      </c>
      <c r="E158" s="28">
        <f t="shared" si="9"/>
        <v>3645467.74</v>
      </c>
    </row>
    <row r="159" spans="1:5" ht="28">
      <c r="A159" s="110" t="s">
        <v>45</v>
      </c>
      <c r="B159" s="27" t="s">
        <v>194</v>
      </c>
      <c r="C159" s="29">
        <v>4777732.49</v>
      </c>
      <c r="D159" s="29">
        <v>1132264.75</v>
      </c>
      <c r="E159" s="28">
        <f t="shared" si="9"/>
        <v>3645467.74</v>
      </c>
    </row>
    <row r="160" spans="1:5">
      <c r="A160" s="110" t="s">
        <v>195</v>
      </c>
      <c r="B160" s="27" t="s">
        <v>196</v>
      </c>
      <c r="C160" s="29">
        <f>C161</f>
        <v>2298611.65</v>
      </c>
      <c r="D160" s="29">
        <f>D161</f>
        <v>1704980.06</v>
      </c>
      <c r="E160" s="28">
        <f t="shared" si="9"/>
        <v>593631.58999999985</v>
      </c>
    </row>
    <row r="161" spans="1:5" ht="28">
      <c r="A161" s="110" t="s">
        <v>43</v>
      </c>
      <c r="B161" s="27" t="s">
        <v>197</v>
      </c>
      <c r="C161" s="29">
        <f>C162</f>
        <v>2298611.65</v>
      </c>
      <c r="D161" s="29">
        <f>D162</f>
        <v>1704980.06</v>
      </c>
      <c r="E161" s="28">
        <f t="shared" si="9"/>
        <v>593631.58999999985</v>
      </c>
    </row>
    <row r="162" spans="1:5" ht="28">
      <c r="A162" s="110" t="s">
        <v>45</v>
      </c>
      <c r="B162" s="27" t="s">
        <v>198</v>
      </c>
      <c r="C162" s="29">
        <v>2298611.65</v>
      </c>
      <c r="D162" s="29">
        <v>1704980.06</v>
      </c>
      <c r="E162" s="28">
        <f t="shared" si="9"/>
        <v>593631.58999999985</v>
      </c>
    </row>
    <row r="163" spans="1:5">
      <c r="A163" s="110" t="s">
        <v>199</v>
      </c>
      <c r="B163" s="27" t="s">
        <v>200</v>
      </c>
      <c r="C163" s="29">
        <f>C164+C166</f>
        <v>1285387.6399999999</v>
      </c>
      <c r="D163" s="29">
        <f>D164+D166</f>
        <v>424517.64</v>
      </c>
      <c r="E163" s="28">
        <f t="shared" si="9"/>
        <v>860869.99999999988</v>
      </c>
    </row>
    <row r="164" spans="1:5" ht="28">
      <c r="A164" s="110" t="s">
        <v>43</v>
      </c>
      <c r="B164" s="27" t="s">
        <v>201</v>
      </c>
      <c r="C164" s="29">
        <f>C165</f>
        <v>1185387.6399999999</v>
      </c>
      <c r="D164" s="29">
        <f>D165</f>
        <v>409517.64</v>
      </c>
      <c r="E164" s="28">
        <f t="shared" si="9"/>
        <v>775869.99999999988</v>
      </c>
    </row>
    <row r="165" spans="1:5" ht="28">
      <c r="A165" s="110" t="s">
        <v>45</v>
      </c>
      <c r="B165" s="27" t="s">
        <v>202</v>
      </c>
      <c r="C165" s="29">
        <v>1185387.6399999999</v>
      </c>
      <c r="D165" s="29">
        <v>409517.64</v>
      </c>
      <c r="E165" s="28">
        <f t="shared" si="9"/>
        <v>775869.99999999988</v>
      </c>
    </row>
    <row r="166" spans="1:5">
      <c r="A166" s="110" t="s">
        <v>203</v>
      </c>
      <c r="B166" s="27" t="s">
        <v>204</v>
      </c>
      <c r="C166" s="29">
        <f>C167</f>
        <v>100000</v>
      </c>
      <c r="D166" s="29">
        <f>D167</f>
        <v>15000</v>
      </c>
      <c r="E166" s="28">
        <f t="shared" si="9"/>
        <v>85000</v>
      </c>
    </row>
    <row r="167" spans="1:5">
      <c r="A167" s="110" t="s">
        <v>205</v>
      </c>
      <c r="B167" s="27" t="s">
        <v>206</v>
      </c>
      <c r="C167" s="29">
        <v>100000</v>
      </c>
      <c r="D167" s="29">
        <v>15000</v>
      </c>
      <c r="E167" s="28">
        <f t="shared" si="9"/>
        <v>85000</v>
      </c>
    </row>
    <row r="168" spans="1:5">
      <c r="A168" s="109" t="s">
        <v>207</v>
      </c>
      <c r="B168" s="23" t="s">
        <v>208</v>
      </c>
      <c r="C168" s="37">
        <f t="shared" ref="C168:D173" si="13">C169</f>
        <v>100000</v>
      </c>
      <c r="D168" s="37">
        <f t="shared" si="13"/>
        <v>65292.37</v>
      </c>
      <c r="E168" s="24">
        <f t="shared" ref="E168:E249" si="14">C168-D168</f>
        <v>34707.629999999997</v>
      </c>
    </row>
    <row r="169" spans="1:5">
      <c r="A169" s="110" t="s">
        <v>209</v>
      </c>
      <c r="B169" s="27" t="s">
        <v>210</v>
      </c>
      <c r="C169" s="29">
        <f t="shared" si="13"/>
        <v>100000</v>
      </c>
      <c r="D169" s="29">
        <f t="shared" si="13"/>
        <v>65292.37</v>
      </c>
      <c r="E169" s="28">
        <f t="shared" si="14"/>
        <v>34707.629999999997</v>
      </c>
    </row>
    <row r="170" spans="1:5" ht="28">
      <c r="A170" s="116" t="s">
        <v>379</v>
      </c>
      <c r="B170" s="25" t="s">
        <v>381</v>
      </c>
      <c r="C170" s="38">
        <f t="shared" si="13"/>
        <v>100000</v>
      </c>
      <c r="D170" s="38">
        <f t="shared" si="13"/>
        <v>65292.37</v>
      </c>
      <c r="E170" s="26">
        <f t="shared" si="14"/>
        <v>34707.629999999997</v>
      </c>
    </row>
    <row r="171" spans="1:5" ht="28">
      <c r="A171" s="113" t="s">
        <v>380</v>
      </c>
      <c r="B171" s="27" t="s">
        <v>382</v>
      </c>
      <c r="C171" s="29">
        <f t="shared" si="13"/>
        <v>100000</v>
      </c>
      <c r="D171" s="29">
        <f t="shared" si="13"/>
        <v>65292.37</v>
      </c>
      <c r="E171" s="28">
        <f t="shared" si="14"/>
        <v>34707.629999999997</v>
      </c>
    </row>
    <row r="172" spans="1:5">
      <c r="A172" s="110" t="s">
        <v>211</v>
      </c>
      <c r="B172" s="27" t="s">
        <v>212</v>
      </c>
      <c r="C172" s="29">
        <f t="shared" si="13"/>
        <v>100000</v>
      </c>
      <c r="D172" s="29">
        <f t="shared" si="13"/>
        <v>65292.37</v>
      </c>
      <c r="E172" s="28">
        <f t="shared" si="14"/>
        <v>34707.629999999997</v>
      </c>
    </row>
    <row r="173" spans="1:5" ht="28">
      <c r="A173" s="110" t="s">
        <v>43</v>
      </c>
      <c r="B173" s="27" t="s">
        <v>213</v>
      </c>
      <c r="C173" s="29">
        <f t="shared" si="13"/>
        <v>100000</v>
      </c>
      <c r="D173" s="29">
        <f t="shared" si="13"/>
        <v>65292.37</v>
      </c>
      <c r="E173" s="28">
        <f t="shared" si="14"/>
        <v>34707.629999999997</v>
      </c>
    </row>
    <row r="174" spans="1:5" ht="28">
      <c r="A174" s="110" t="s">
        <v>45</v>
      </c>
      <c r="B174" s="27" t="s">
        <v>214</v>
      </c>
      <c r="C174" s="29">
        <v>100000</v>
      </c>
      <c r="D174" s="29">
        <v>65292.37</v>
      </c>
      <c r="E174" s="28">
        <f t="shared" si="14"/>
        <v>34707.629999999997</v>
      </c>
    </row>
    <row r="175" spans="1:5">
      <c r="A175" s="109" t="s">
        <v>215</v>
      </c>
      <c r="B175" s="23" t="s">
        <v>216</v>
      </c>
      <c r="C175" s="37">
        <f>C176</f>
        <v>10784776</v>
      </c>
      <c r="D175" s="37">
        <f>D176</f>
        <v>7271102.0000000009</v>
      </c>
      <c r="E175" s="24">
        <f t="shared" si="14"/>
        <v>3513673.9999999991</v>
      </c>
    </row>
    <row r="176" spans="1:5">
      <c r="A176" s="110" t="s">
        <v>217</v>
      </c>
      <c r="B176" s="27" t="s">
        <v>218</v>
      </c>
      <c r="C176" s="29">
        <f>C177+C182</f>
        <v>10784776</v>
      </c>
      <c r="D176" s="29">
        <f>D177+D182</f>
        <v>7271102.0000000009</v>
      </c>
      <c r="E176" s="28">
        <f t="shared" si="14"/>
        <v>3513673.9999999991</v>
      </c>
    </row>
    <row r="177" spans="1:5" ht="42">
      <c r="A177" s="117" t="s">
        <v>420</v>
      </c>
      <c r="B177" s="27" t="s">
        <v>391</v>
      </c>
      <c r="C177" s="29">
        <f t="shared" ref="C177:D180" si="15">C178</f>
        <v>150000</v>
      </c>
      <c r="D177" s="29">
        <f t="shared" si="15"/>
        <v>150000</v>
      </c>
      <c r="E177" s="28">
        <f t="shared" si="14"/>
        <v>0</v>
      </c>
    </row>
    <row r="178" spans="1:5" ht="30" customHeight="1">
      <c r="A178" s="118" t="s">
        <v>389</v>
      </c>
      <c r="B178" s="27" t="s">
        <v>390</v>
      </c>
      <c r="C178" s="29">
        <f t="shared" si="15"/>
        <v>150000</v>
      </c>
      <c r="D178" s="29">
        <f t="shared" si="15"/>
        <v>150000</v>
      </c>
      <c r="E178" s="28">
        <f t="shared" si="14"/>
        <v>0</v>
      </c>
    </row>
    <row r="179" spans="1:5" ht="28">
      <c r="A179" s="110" t="s">
        <v>219</v>
      </c>
      <c r="B179" s="27" t="s">
        <v>220</v>
      </c>
      <c r="C179" s="29">
        <f t="shared" si="15"/>
        <v>150000</v>
      </c>
      <c r="D179" s="29">
        <f t="shared" si="15"/>
        <v>150000</v>
      </c>
      <c r="E179" s="28">
        <f t="shared" si="14"/>
        <v>0</v>
      </c>
    </row>
    <row r="180" spans="1:5" ht="28">
      <c r="A180" s="110" t="s">
        <v>43</v>
      </c>
      <c r="B180" s="27" t="s">
        <v>221</v>
      </c>
      <c r="C180" s="29">
        <f t="shared" si="15"/>
        <v>150000</v>
      </c>
      <c r="D180" s="29">
        <f t="shared" si="15"/>
        <v>150000</v>
      </c>
      <c r="E180" s="28">
        <f t="shared" si="14"/>
        <v>0</v>
      </c>
    </row>
    <row r="181" spans="1:5" ht="28">
      <c r="A181" s="110" t="s">
        <v>45</v>
      </c>
      <c r="B181" s="27" t="s">
        <v>222</v>
      </c>
      <c r="C181" s="29">
        <v>150000</v>
      </c>
      <c r="D181" s="29">
        <v>150000</v>
      </c>
      <c r="E181" s="28">
        <f t="shared" si="14"/>
        <v>0</v>
      </c>
    </row>
    <row r="182" spans="1:5" ht="28">
      <c r="A182" s="117" t="s">
        <v>392</v>
      </c>
      <c r="B182" s="27" t="s">
        <v>397</v>
      </c>
      <c r="C182" s="29">
        <f>C183+C192</f>
        <v>10634776</v>
      </c>
      <c r="D182" s="29">
        <f>D183+D192</f>
        <v>7121102.0000000009</v>
      </c>
      <c r="E182" s="28">
        <f t="shared" si="14"/>
        <v>3513673.9999999991</v>
      </c>
    </row>
    <row r="183" spans="1:5" ht="42">
      <c r="A183" s="117" t="s">
        <v>393</v>
      </c>
      <c r="B183" s="27" t="s">
        <v>396</v>
      </c>
      <c r="C183" s="29">
        <f>C184</f>
        <v>9499453</v>
      </c>
      <c r="D183" s="29">
        <f>D184</f>
        <v>6553377.7100000009</v>
      </c>
      <c r="E183" s="28">
        <f t="shared" si="14"/>
        <v>2946075.2899999991</v>
      </c>
    </row>
    <row r="184" spans="1:5" ht="28">
      <c r="A184" s="119" t="s">
        <v>394</v>
      </c>
      <c r="B184" s="27" t="s">
        <v>395</v>
      </c>
      <c r="C184" s="29">
        <f>C185</f>
        <v>9499453</v>
      </c>
      <c r="D184" s="29">
        <f>D185</f>
        <v>6553377.7100000009</v>
      </c>
      <c r="E184" s="28">
        <f t="shared" si="14"/>
        <v>2946075.2899999991</v>
      </c>
    </row>
    <row r="185" spans="1:5" ht="28">
      <c r="A185" s="110" t="s">
        <v>223</v>
      </c>
      <c r="B185" s="27" t="s">
        <v>224</v>
      </c>
      <c r="C185" s="29">
        <f>C186+C188+C190</f>
        <v>9499453</v>
      </c>
      <c r="D185" s="29">
        <f>D186+D188+D190</f>
        <v>6553377.7100000009</v>
      </c>
      <c r="E185" s="28">
        <f t="shared" si="14"/>
        <v>2946075.2899999991</v>
      </c>
    </row>
    <row r="186" spans="1:5" ht="61.5" customHeight="1">
      <c r="A186" s="110" t="s">
        <v>33</v>
      </c>
      <c r="B186" s="27" t="s">
        <v>225</v>
      </c>
      <c r="C186" s="29">
        <f>C187</f>
        <v>7506475.0199999996</v>
      </c>
      <c r="D186" s="29">
        <f>D187</f>
        <v>5564976.3300000001</v>
      </c>
      <c r="E186" s="28">
        <f t="shared" si="14"/>
        <v>1941498.6899999995</v>
      </c>
    </row>
    <row r="187" spans="1:5">
      <c r="A187" s="110" t="s">
        <v>226</v>
      </c>
      <c r="B187" s="27" t="s">
        <v>227</v>
      </c>
      <c r="C187" s="29">
        <v>7506475.0199999996</v>
      </c>
      <c r="D187" s="29">
        <v>5564976.3300000001</v>
      </c>
      <c r="E187" s="28">
        <f t="shared" si="14"/>
        <v>1941498.6899999995</v>
      </c>
    </row>
    <row r="188" spans="1:5" ht="28">
      <c r="A188" s="110" t="s">
        <v>43</v>
      </c>
      <c r="B188" s="27" t="s">
        <v>228</v>
      </c>
      <c r="C188" s="29">
        <f>C189</f>
        <v>1979842.14</v>
      </c>
      <c r="D188" s="29">
        <f>D189</f>
        <v>979367.9</v>
      </c>
      <c r="E188" s="28">
        <f t="shared" si="14"/>
        <v>1000474.2399999999</v>
      </c>
    </row>
    <row r="189" spans="1:5" ht="28">
      <c r="A189" s="110" t="s">
        <v>45</v>
      </c>
      <c r="B189" s="27" t="s">
        <v>229</v>
      </c>
      <c r="C189" s="29">
        <v>1979842.14</v>
      </c>
      <c r="D189" s="29">
        <v>979367.9</v>
      </c>
      <c r="E189" s="28">
        <f t="shared" si="14"/>
        <v>1000474.2399999999</v>
      </c>
    </row>
    <row r="190" spans="1:5">
      <c r="A190" s="110" t="s">
        <v>47</v>
      </c>
      <c r="B190" s="27" t="s">
        <v>230</v>
      </c>
      <c r="C190" s="29">
        <f>C191</f>
        <v>13135.84</v>
      </c>
      <c r="D190" s="29">
        <f>D191</f>
        <v>9033.48</v>
      </c>
      <c r="E190" s="28">
        <f t="shared" si="14"/>
        <v>4102.3600000000006</v>
      </c>
    </row>
    <row r="191" spans="1:5">
      <c r="A191" s="110" t="s">
        <v>49</v>
      </c>
      <c r="B191" s="27" t="s">
        <v>231</v>
      </c>
      <c r="C191" s="29">
        <v>13135.84</v>
      </c>
      <c r="D191" s="29">
        <v>9033.48</v>
      </c>
      <c r="E191" s="28">
        <f t="shared" si="14"/>
        <v>4102.3600000000006</v>
      </c>
    </row>
    <row r="192" spans="1:5" ht="42">
      <c r="A192" s="117" t="s">
        <v>398</v>
      </c>
      <c r="B192" s="27" t="s">
        <v>484</v>
      </c>
      <c r="C192" s="29">
        <f>C193</f>
        <v>1135323</v>
      </c>
      <c r="D192" s="29">
        <f>D193</f>
        <v>567724.29</v>
      </c>
      <c r="E192" s="28">
        <f t="shared" si="14"/>
        <v>567598.71</v>
      </c>
    </row>
    <row r="193" spans="1:5" ht="28">
      <c r="A193" s="119" t="s">
        <v>399</v>
      </c>
      <c r="B193" s="27" t="s">
        <v>400</v>
      </c>
      <c r="C193" s="29">
        <f>C194</f>
        <v>1135323</v>
      </c>
      <c r="D193" s="29">
        <f>D194</f>
        <v>567724.29</v>
      </c>
      <c r="E193" s="28">
        <f t="shared" si="14"/>
        <v>567598.71</v>
      </c>
    </row>
    <row r="194" spans="1:5" ht="28">
      <c r="A194" s="110" t="s">
        <v>223</v>
      </c>
      <c r="B194" s="27" t="s">
        <v>232</v>
      </c>
      <c r="C194" s="29">
        <f>C195+C197</f>
        <v>1135323</v>
      </c>
      <c r="D194" s="29">
        <f>D195+D197</f>
        <v>567724.29</v>
      </c>
      <c r="E194" s="28">
        <f t="shared" si="14"/>
        <v>567598.71</v>
      </c>
    </row>
    <row r="195" spans="1:5" ht="59" customHeight="1">
      <c r="A195" s="110" t="s">
        <v>33</v>
      </c>
      <c r="B195" s="27" t="s">
        <v>233</v>
      </c>
      <c r="C195" s="29">
        <f>C196</f>
        <v>1035323</v>
      </c>
      <c r="D195" s="29">
        <f>D196</f>
        <v>508817.42</v>
      </c>
      <c r="E195" s="28">
        <f t="shared" si="14"/>
        <v>526505.58000000007</v>
      </c>
    </row>
    <row r="196" spans="1:5">
      <c r="A196" s="110" t="s">
        <v>226</v>
      </c>
      <c r="B196" s="27" t="s">
        <v>234</v>
      </c>
      <c r="C196" s="29">
        <v>1035323</v>
      </c>
      <c r="D196" s="29">
        <v>508817.42</v>
      </c>
      <c r="E196" s="28">
        <f t="shared" si="14"/>
        <v>526505.58000000007</v>
      </c>
    </row>
    <row r="197" spans="1:5" ht="28">
      <c r="A197" s="110" t="s">
        <v>43</v>
      </c>
      <c r="B197" s="27" t="s">
        <v>235</v>
      </c>
      <c r="C197" s="29">
        <f>C198</f>
        <v>100000</v>
      </c>
      <c r="D197" s="29">
        <f>D198</f>
        <v>58906.87</v>
      </c>
      <c r="E197" s="28">
        <f t="shared" si="14"/>
        <v>41093.129999999997</v>
      </c>
    </row>
    <row r="198" spans="1:5" ht="28">
      <c r="A198" s="110" t="s">
        <v>45</v>
      </c>
      <c r="B198" s="27" t="s">
        <v>236</v>
      </c>
      <c r="C198" s="29">
        <v>100000</v>
      </c>
      <c r="D198" s="29">
        <v>58906.87</v>
      </c>
      <c r="E198" s="28">
        <f t="shared" si="14"/>
        <v>41093.129999999997</v>
      </c>
    </row>
    <row r="199" spans="1:5">
      <c r="A199" s="109" t="s">
        <v>237</v>
      </c>
      <c r="B199" s="23" t="s">
        <v>238</v>
      </c>
      <c r="C199" s="37">
        <f>C200</f>
        <v>1525325.73</v>
      </c>
      <c r="D199" s="37">
        <f>D200</f>
        <v>545290</v>
      </c>
      <c r="E199" s="24">
        <f t="shared" si="14"/>
        <v>980035.73</v>
      </c>
    </row>
    <row r="200" spans="1:5">
      <c r="A200" s="110" t="s">
        <v>239</v>
      </c>
      <c r="B200" s="27" t="s">
        <v>240</v>
      </c>
      <c r="C200" s="29">
        <f>C201+C212+C217</f>
        <v>1525325.73</v>
      </c>
      <c r="D200" s="29">
        <f>D201+D212+D217</f>
        <v>545290</v>
      </c>
      <c r="E200" s="28">
        <f t="shared" si="14"/>
        <v>980035.73</v>
      </c>
    </row>
    <row r="201" spans="1:5" ht="42">
      <c r="A201" s="117" t="s">
        <v>420</v>
      </c>
      <c r="B201" s="27" t="s">
        <v>402</v>
      </c>
      <c r="C201" s="29">
        <f>C202</f>
        <v>1094000</v>
      </c>
      <c r="D201" s="29">
        <f>D202</f>
        <v>445290</v>
      </c>
      <c r="E201" s="28">
        <f t="shared" si="14"/>
        <v>648710</v>
      </c>
    </row>
    <row r="202" spans="1:5" ht="33" customHeight="1">
      <c r="A202" s="119" t="s">
        <v>389</v>
      </c>
      <c r="B202" s="27" t="s">
        <v>401</v>
      </c>
      <c r="C202" s="29">
        <f>C203+C209</f>
        <v>1094000</v>
      </c>
      <c r="D202" s="29">
        <f>D203+D209</f>
        <v>445290</v>
      </c>
      <c r="E202" s="28">
        <f t="shared" si="14"/>
        <v>648710</v>
      </c>
    </row>
    <row r="203" spans="1:5" ht="28">
      <c r="A203" s="110" t="s">
        <v>241</v>
      </c>
      <c r="B203" s="27" t="s">
        <v>242</v>
      </c>
      <c r="C203" s="29">
        <f>C204+C206</f>
        <v>844000</v>
      </c>
      <c r="D203" s="29">
        <f>D204+D206</f>
        <v>337000</v>
      </c>
      <c r="E203" s="28">
        <f t="shared" si="14"/>
        <v>507000</v>
      </c>
    </row>
    <row r="204" spans="1:5">
      <c r="A204" s="110" t="s">
        <v>203</v>
      </c>
      <c r="B204" s="27" t="s">
        <v>243</v>
      </c>
      <c r="C204" s="29">
        <f>C205</f>
        <v>562000</v>
      </c>
      <c r="D204" s="29">
        <f>D205</f>
        <v>209500</v>
      </c>
      <c r="E204" s="28">
        <f t="shared" si="14"/>
        <v>352500</v>
      </c>
    </row>
    <row r="205" spans="1:5">
      <c r="A205" s="110" t="s">
        <v>205</v>
      </c>
      <c r="B205" s="27" t="s">
        <v>244</v>
      </c>
      <c r="C205" s="29">
        <v>562000</v>
      </c>
      <c r="D205" s="29">
        <v>209500</v>
      </c>
      <c r="E205" s="28">
        <f t="shared" si="14"/>
        <v>352500</v>
      </c>
    </row>
    <row r="206" spans="1:5">
      <c r="A206" s="110" t="s">
        <v>47</v>
      </c>
      <c r="B206" s="27" t="s">
        <v>245</v>
      </c>
      <c r="C206" s="29">
        <f>C207+C208</f>
        <v>282000</v>
      </c>
      <c r="D206" s="29">
        <f>D207+D208</f>
        <v>127500</v>
      </c>
      <c r="E206" s="28">
        <f t="shared" si="14"/>
        <v>154500</v>
      </c>
    </row>
    <row r="207" spans="1:5" ht="44" customHeight="1">
      <c r="A207" s="110" t="s">
        <v>159</v>
      </c>
      <c r="B207" s="27" t="s">
        <v>246</v>
      </c>
      <c r="C207" s="29">
        <v>150000</v>
      </c>
      <c r="D207" s="29">
        <v>0</v>
      </c>
      <c r="E207" s="28">
        <f t="shared" si="14"/>
        <v>150000</v>
      </c>
    </row>
    <row r="208" spans="1:5">
      <c r="A208" s="110" t="s">
        <v>247</v>
      </c>
      <c r="B208" s="27" t="s">
        <v>248</v>
      </c>
      <c r="C208" s="29">
        <v>132000</v>
      </c>
      <c r="D208" s="29">
        <v>127500</v>
      </c>
      <c r="E208" s="28">
        <f t="shared" si="14"/>
        <v>4500</v>
      </c>
    </row>
    <row r="209" spans="1:5" ht="28">
      <c r="A209" s="110" t="s">
        <v>219</v>
      </c>
      <c r="B209" s="27" t="s">
        <v>249</v>
      </c>
      <c r="C209" s="29">
        <f>C210</f>
        <v>250000</v>
      </c>
      <c r="D209" s="29">
        <f>D210</f>
        <v>108290</v>
      </c>
      <c r="E209" s="28">
        <f t="shared" si="14"/>
        <v>141710</v>
      </c>
    </row>
    <row r="210" spans="1:5" ht="28">
      <c r="A210" s="110" t="s">
        <v>43</v>
      </c>
      <c r="B210" s="27" t="s">
        <v>250</v>
      </c>
      <c r="C210" s="29">
        <f>C211</f>
        <v>250000</v>
      </c>
      <c r="D210" s="29">
        <f>D211</f>
        <v>108290</v>
      </c>
      <c r="E210" s="28">
        <f t="shared" si="14"/>
        <v>141710</v>
      </c>
    </row>
    <row r="211" spans="1:5" ht="28">
      <c r="A211" s="110" t="s">
        <v>45</v>
      </c>
      <c r="B211" s="27" t="s">
        <v>251</v>
      </c>
      <c r="C211" s="29">
        <v>250000</v>
      </c>
      <c r="D211" s="29">
        <v>108290</v>
      </c>
      <c r="E211" s="28">
        <f t="shared" si="14"/>
        <v>141710</v>
      </c>
    </row>
    <row r="212" spans="1:5">
      <c r="A212" s="117" t="s">
        <v>403</v>
      </c>
      <c r="B212" s="27" t="s">
        <v>406</v>
      </c>
      <c r="C212" s="29">
        <f t="shared" ref="C212:D215" si="16">C213</f>
        <v>241325.73</v>
      </c>
      <c r="D212" s="29">
        <f t="shared" si="16"/>
        <v>0</v>
      </c>
      <c r="E212" s="28">
        <f t="shared" si="14"/>
        <v>241325.73</v>
      </c>
    </row>
    <row r="213" spans="1:5" ht="42">
      <c r="A213" s="119" t="s">
        <v>404</v>
      </c>
      <c r="B213" s="27" t="s">
        <v>405</v>
      </c>
      <c r="C213" s="29">
        <f t="shared" si="16"/>
        <v>241325.73</v>
      </c>
      <c r="D213" s="29">
        <f t="shared" si="16"/>
        <v>0</v>
      </c>
      <c r="E213" s="28">
        <f t="shared" si="14"/>
        <v>241325.73</v>
      </c>
    </row>
    <row r="214" spans="1:5" ht="42">
      <c r="A214" s="110" t="s">
        <v>252</v>
      </c>
      <c r="B214" s="27" t="s">
        <v>253</v>
      </c>
      <c r="C214" s="29">
        <f t="shared" si="16"/>
        <v>241325.73</v>
      </c>
      <c r="D214" s="29">
        <f t="shared" si="16"/>
        <v>0</v>
      </c>
      <c r="E214" s="28">
        <f t="shared" si="14"/>
        <v>241325.73</v>
      </c>
    </row>
    <row r="215" spans="1:5" ht="28">
      <c r="A215" s="110" t="s">
        <v>43</v>
      </c>
      <c r="B215" s="27" t="s">
        <v>254</v>
      </c>
      <c r="C215" s="29">
        <f t="shared" si="16"/>
        <v>241325.73</v>
      </c>
      <c r="D215" s="29">
        <f t="shared" si="16"/>
        <v>0</v>
      </c>
      <c r="E215" s="28">
        <f t="shared" si="14"/>
        <v>241325.73</v>
      </c>
    </row>
    <row r="216" spans="1:5" ht="28">
      <c r="A216" s="110" t="s">
        <v>45</v>
      </c>
      <c r="B216" s="27" t="s">
        <v>255</v>
      </c>
      <c r="C216" s="29">
        <v>241325.73</v>
      </c>
      <c r="D216" s="29">
        <v>0</v>
      </c>
      <c r="E216" s="28">
        <f t="shared" si="14"/>
        <v>241325.73</v>
      </c>
    </row>
    <row r="217" spans="1:5">
      <c r="A217" s="117" t="s">
        <v>407</v>
      </c>
      <c r="B217" s="25" t="s">
        <v>408</v>
      </c>
      <c r="C217" s="38">
        <f t="shared" ref="C217:D219" si="17">C218</f>
        <v>190000</v>
      </c>
      <c r="D217" s="38">
        <f t="shared" si="17"/>
        <v>100000</v>
      </c>
      <c r="E217" s="26">
        <f t="shared" si="14"/>
        <v>90000</v>
      </c>
    </row>
    <row r="218" spans="1:5" ht="112">
      <c r="A218" s="110" t="s">
        <v>256</v>
      </c>
      <c r="B218" s="27" t="s">
        <v>257</v>
      </c>
      <c r="C218" s="29">
        <f t="shared" si="17"/>
        <v>190000</v>
      </c>
      <c r="D218" s="29">
        <f t="shared" si="17"/>
        <v>100000</v>
      </c>
      <c r="E218" s="28">
        <f t="shared" si="14"/>
        <v>90000</v>
      </c>
    </row>
    <row r="219" spans="1:5">
      <c r="A219" s="110" t="s">
        <v>258</v>
      </c>
      <c r="B219" s="27" t="s">
        <v>259</v>
      </c>
      <c r="C219" s="29">
        <f t="shared" si="17"/>
        <v>190000</v>
      </c>
      <c r="D219" s="29">
        <f t="shared" si="17"/>
        <v>100000</v>
      </c>
      <c r="E219" s="28">
        <f t="shared" si="14"/>
        <v>90000</v>
      </c>
    </row>
    <row r="220" spans="1:5">
      <c r="A220" s="110" t="s">
        <v>23</v>
      </c>
      <c r="B220" s="27" t="s">
        <v>260</v>
      </c>
      <c r="C220" s="29">
        <v>190000</v>
      </c>
      <c r="D220" s="29">
        <v>100000</v>
      </c>
      <c r="E220" s="28">
        <f t="shared" si="14"/>
        <v>90000</v>
      </c>
    </row>
    <row r="221" spans="1:5">
      <c r="A221" s="109" t="s">
        <v>261</v>
      </c>
      <c r="B221" s="23" t="s">
        <v>262</v>
      </c>
      <c r="C221" s="37">
        <f t="shared" ref="C221:D224" si="18">C222</f>
        <v>9239664.6799999997</v>
      </c>
      <c r="D221" s="37">
        <f t="shared" si="18"/>
        <v>6045716.2799999993</v>
      </c>
      <c r="E221" s="24">
        <f t="shared" si="14"/>
        <v>3193948.4000000004</v>
      </c>
    </row>
    <row r="222" spans="1:5">
      <c r="A222" s="110" t="s">
        <v>263</v>
      </c>
      <c r="B222" s="27" t="s">
        <v>264</v>
      </c>
      <c r="C222" s="29">
        <f t="shared" si="18"/>
        <v>9239664.6799999997</v>
      </c>
      <c r="D222" s="29">
        <f t="shared" si="18"/>
        <v>6045716.2799999993</v>
      </c>
      <c r="E222" s="28">
        <f t="shared" si="14"/>
        <v>3193948.4000000004</v>
      </c>
    </row>
    <row r="223" spans="1:5" ht="46.5" customHeight="1">
      <c r="A223" s="117" t="s">
        <v>419</v>
      </c>
      <c r="B223" s="27" t="s">
        <v>418</v>
      </c>
      <c r="C223" s="29">
        <f t="shared" si="18"/>
        <v>9239664.6799999997</v>
      </c>
      <c r="D223" s="29">
        <f t="shared" si="18"/>
        <v>6045716.2799999993</v>
      </c>
      <c r="E223" s="28">
        <f t="shared" si="14"/>
        <v>3193948.4000000004</v>
      </c>
    </row>
    <row r="224" spans="1:5" ht="28">
      <c r="A224" s="119" t="s">
        <v>409</v>
      </c>
      <c r="B224" s="27" t="s">
        <v>417</v>
      </c>
      <c r="C224" s="29">
        <f t="shared" si="18"/>
        <v>9239664.6799999997</v>
      </c>
      <c r="D224" s="29">
        <f t="shared" si="18"/>
        <v>6045716.2799999993</v>
      </c>
      <c r="E224" s="28">
        <f t="shared" si="14"/>
        <v>3193948.4000000004</v>
      </c>
    </row>
    <row r="225" spans="1:5" ht="28">
      <c r="A225" s="110" t="s">
        <v>223</v>
      </c>
      <c r="B225" s="27" t="s">
        <v>265</v>
      </c>
      <c r="C225" s="29">
        <f>C226+C228+C230</f>
        <v>9239664.6799999997</v>
      </c>
      <c r="D225" s="29">
        <f>D226+D228+D230</f>
        <v>6045716.2799999993</v>
      </c>
      <c r="E225" s="28">
        <f t="shared" si="14"/>
        <v>3193948.4000000004</v>
      </c>
    </row>
    <row r="226" spans="1:5" ht="59" customHeight="1">
      <c r="A226" s="110" t="s">
        <v>33</v>
      </c>
      <c r="B226" s="27" t="s">
        <v>266</v>
      </c>
      <c r="C226" s="29">
        <f>C227</f>
        <v>6909664.6799999997</v>
      </c>
      <c r="D226" s="29">
        <f>D227</f>
        <v>5107547.96</v>
      </c>
      <c r="E226" s="28">
        <f t="shared" si="14"/>
        <v>1802116.7199999997</v>
      </c>
    </row>
    <row r="227" spans="1:5">
      <c r="A227" s="110" t="s">
        <v>226</v>
      </c>
      <c r="B227" s="27" t="s">
        <v>267</v>
      </c>
      <c r="C227" s="29">
        <v>6909664.6799999997</v>
      </c>
      <c r="D227" s="29">
        <v>5107547.96</v>
      </c>
      <c r="E227" s="28">
        <f t="shared" si="14"/>
        <v>1802116.7199999997</v>
      </c>
    </row>
    <row r="228" spans="1:5" ht="28">
      <c r="A228" s="110" t="s">
        <v>43</v>
      </c>
      <c r="B228" s="27" t="s">
        <v>268</v>
      </c>
      <c r="C228" s="29">
        <f>C229</f>
        <v>2320000</v>
      </c>
      <c r="D228" s="29">
        <f>D229</f>
        <v>930288.06</v>
      </c>
      <c r="E228" s="28">
        <f t="shared" si="14"/>
        <v>1389711.94</v>
      </c>
    </row>
    <row r="229" spans="1:5" ht="28">
      <c r="A229" s="110" t="s">
        <v>45</v>
      </c>
      <c r="B229" s="27" t="s">
        <v>269</v>
      </c>
      <c r="C229" s="29">
        <v>2320000</v>
      </c>
      <c r="D229" s="29">
        <v>930288.06</v>
      </c>
      <c r="E229" s="28">
        <f t="shared" si="14"/>
        <v>1389711.94</v>
      </c>
    </row>
    <row r="230" spans="1:5">
      <c r="A230" s="110" t="s">
        <v>47</v>
      </c>
      <c r="B230" s="27" t="s">
        <v>270</v>
      </c>
      <c r="C230" s="29">
        <f>C231</f>
        <v>10000</v>
      </c>
      <c r="D230" s="29">
        <f>D231</f>
        <v>7880.26</v>
      </c>
      <c r="E230" s="28">
        <f t="shared" si="14"/>
        <v>2119.7399999999998</v>
      </c>
    </row>
    <row r="231" spans="1:5">
      <c r="A231" s="110" t="s">
        <v>49</v>
      </c>
      <c r="B231" s="27" t="s">
        <v>271</v>
      </c>
      <c r="C231" s="29">
        <v>10000</v>
      </c>
      <c r="D231" s="29">
        <v>7880.26</v>
      </c>
      <c r="E231" s="28">
        <f t="shared" si="14"/>
        <v>2119.7399999999998</v>
      </c>
    </row>
    <row r="232" spans="1:5">
      <c r="A232" s="109" t="s">
        <v>272</v>
      </c>
      <c r="B232" s="23" t="s">
        <v>273</v>
      </c>
      <c r="C232" s="37">
        <f t="shared" ref="C232:D235" si="19">C233</f>
        <v>2467866</v>
      </c>
      <c r="D232" s="37">
        <f t="shared" si="19"/>
        <v>1765082.0000000002</v>
      </c>
      <c r="E232" s="24">
        <f t="shared" si="14"/>
        <v>702783.99999999977</v>
      </c>
    </row>
    <row r="233" spans="1:5">
      <c r="A233" s="110" t="s">
        <v>274</v>
      </c>
      <c r="B233" s="27" t="s">
        <v>275</v>
      </c>
      <c r="C233" s="29">
        <f t="shared" si="19"/>
        <v>2467866</v>
      </c>
      <c r="D233" s="29">
        <f t="shared" si="19"/>
        <v>1765082.0000000002</v>
      </c>
      <c r="E233" s="28">
        <f t="shared" si="14"/>
        <v>702783.99999999977</v>
      </c>
    </row>
    <row r="234" spans="1:5" ht="44" customHeight="1">
      <c r="A234" s="117" t="s">
        <v>419</v>
      </c>
      <c r="B234" s="27" t="s">
        <v>411</v>
      </c>
      <c r="C234" s="29">
        <f t="shared" si="19"/>
        <v>2467866</v>
      </c>
      <c r="D234" s="29">
        <f t="shared" si="19"/>
        <v>1765082.0000000002</v>
      </c>
      <c r="E234" s="28">
        <f t="shared" si="14"/>
        <v>702783.99999999977</v>
      </c>
    </row>
    <row r="235" spans="1:5" ht="28">
      <c r="A235" s="119" t="s">
        <v>409</v>
      </c>
      <c r="B235" s="27" t="s">
        <v>410</v>
      </c>
      <c r="C235" s="29">
        <f t="shared" si="19"/>
        <v>2467866</v>
      </c>
      <c r="D235" s="29">
        <f t="shared" si="19"/>
        <v>1765082.0000000002</v>
      </c>
      <c r="E235" s="28">
        <f t="shared" si="14"/>
        <v>702783.99999999977</v>
      </c>
    </row>
    <row r="236" spans="1:5" ht="28">
      <c r="A236" s="110" t="s">
        <v>223</v>
      </c>
      <c r="B236" s="27" t="s">
        <v>276</v>
      </c>
      <c r="C236" s="29">
        <f>C237+C239+C241</f>
        <v>2467866</v>
      </c>
      <c r="D236" s="29">
        <f>D237+D239+D241</f>
        <v>1765082.0000000002</v>
      </c>
      <c r="E236" s="28">
        <f t="shared" si="14"/>
        <v>702783.99999999977</v>
      </c>
    </row>
    <row r="237" spans="1:5" ht="59" customHeight="1">
      <c r="A237" s="110" t="s">
        <v>33</v>
      </c>
      <c r="B237" s="27" t="s">
        <v>277</v>
      </c>
      <c r="C237" s="29">
        <f>C238</f>
        <v>2107901</v>
      </c>
      <c r="D237" s="29">
        <f>D238</f>
        <v>1532150.83</v>
      </c>
      <c r="E237" s="28">
        <f t="shared" si="14"/>
        <v>575750.16999999993</v>
      </c>
    </row>
    <row r="238" spans="1:5">
      <c r="A238" s="110" t="s">
        <v>226</v>
      </c>
      <c r="B238" s="27" t="s">
        <v>278</v>
      </c>
      <c r="C238" s="29">
        <v>2107901</v>
      </c>
      <c r="D238" s="29">
        <v>1532150.83</v>
      </c>
      <c r="E238" s="28">
        <f t="shared" si="14"/>
        <v>575750.16999999993</v>
      </c>
    </row>
    <row r="239" spans="1:5" ht="28">
      <c r="A239" s="110" t="s">
        <v>43</v>
      </c>
      <c r="B239" s="27" t="s">
        <v>279</v>
      </c>
      <c r="C239" s="29">
        <f>C240</f>
        <v>356965</v>
      </c>
      <c r="D239" s="29">
        <f>D240</f>
        <v>231351.64</v>
      </c>
      <c r="E239" s="28">
        <f t="shared" si="14"/>
        <v>125613.35999999999</v>
      </c>
    </row>
    <row r="240" spans="1:5" ht="28">
      <c r="A240" s="110" t="s">
        <v>45</v>
      </c>
      <c r="B240" s="27" t="s">
        <v>280</v>
      </c>
      <c r="C240" s="29">
        <v>356965</v>
      </c>
      <c r="D240" s="29">
        <v>231351.64</v>
      </c>
      <c r="E240" s="28">
        <f t="shared" si="14"/>
        <v>125613.35999999999</v>
      </c>
    </row>
    <row r="241" spans="1:5">
      <c r="A241" s="110" t="s">
        <v>47</v>
      </c>
      <c r="B241" s="27" t="s">
        <v>281</v>
      </c>
      <c r="C241" s="29">
        <f>C242</f>
        <v>3000</v>
      </c>
      <c r="D241" s="29">
        <f>D242</f>
        <v>1579.53</v>
      </c>
      <c r="E241" s="28">
        <f t="shared" si="14"/>
        <v>1420.47</v>
      </c>
    </row>
    <row r="242" spans="1:5">
      <c r="A242" s="110" t="s">
        <v>49</v>
      </c>
      <c r="B242" s="27" t="s">
        <v>282</v>
      </c>
      <c r="C242" s="29">
        <v>3000</v>
      </c>
      <c r="D242" s="29">
        <v>1579.53</v>
      </c>
      <c r="E242" s="28">
        <f t="shared" si="14"/>
        <v>1420.47</v>
      </c>
    </row>
    <row r="243" spans="1:5" ht="28">
      <c r="A243" s="112" t="s">
        <v>283</v>
      </c>
      <c r="B243" s="25" t="s">
        <v>284</v>
      </c>
      <c r="C243" s="38">
        <f t="shared" ref="C243:D248" si="20">C244</f>
        <v>3751380.53</v>
      </c>
      <c r="D243" s="38">
        <f t="shared" si="20"/>
        <v>2598989.69</v>
      </c>
      <c r="E243" s="26">
        <f t="shared" si="14"/>
        <v>1152390.8399999999</v>
      </c>
    </row>
    <row r="244" spans="1:5" ht="28">
      <c r="A244" s="110" t="s">
        <v>285</v>
      </c>
      <c r="B244" s="27" t="s">
        <v>286</v>
      </c>
      <c r="C244" s="29">
        <f t="shared" ref="C244:D246" si="21">C245</f>
        <v>3751380.53</v>
      </c>
      <c r="D244" s="29">
        <f t="shared" si="21"/>
        <v>2598989.69</v>
      </c>
      <c r="E244" s="28">
        <f t="shared" si="14"/>
        <v>1152390.8399999999</v>
      </c>
    </row>
    <row r="245" spans="1:5" ht="42">
      <c r="A245" s="117" t="s">
        <v>412</v>
      </c>
      <c r="B245" s="27" t="s">
        <v>414</v>
      </c>
      <c r="C245" s="29">
        <f t="shared" si="21"/>
        <v>3751380.53</v>
      </c>
      <c r="D245" s="29">
        <f t="shared" si="21"/>
        <v>2598989.69</v>
      </c>
      <c r="E245" s="28">
        <f t="shared" si="14"/>
        <v>1152390.8399999999</v>
      </c>
    </row>
    <row r="246" spans="1:5" ht="28">
      <c r="A246" s="119" t="s">
        <v>338</v>
      </c>
      <c r="B246" s="27" t="s">
        <v>413</v>
      </c>
      <c r="C246" s="29">
        <f t="shared" si="21"/>
        <v>3751380.53</v>
      </c>
      <c r="D246" s="29">
        <f t="shared" si="21"/>
        <v>2598989.69</v>
      </c>
      <c r="E246" s="28">
        <f t="shared" si="14"/>
        <v>1152390.8399999999</v>
      </c>
    </row>
    <row r="247" spans="1:5">
      <c r="A247" s="110" t="s">
        <v>287</v>
      </c>
      <c r="B247" s="27" t="s">
        <v>288</v>
      </c>
      <c r="C247" s="29">
        <f t="shared" si="20"/>
        <v>3751380.53</v>
      </c>
      <c r="D247" s="29">
        <f t="shared" si="20"/>
        <v>2598989.69</v>
      </c>
      <c r="E247" s="28">
        <f t="shared" si="14"/>
        <v>1152390.8399999999</v>
      </c>
    </row>
    <row r="248" spans="1:5" ht="18" customHeight="1">
      <c r="A248" s="110" t="s">
        <v>289</v>
      </c>
      <c r="B248" s="27" t="s">
        <v>290</v>
      </c>
      <c r="C248" s="29">
        <f t="shared" si="20"/>
        <v>3751380.53</v>
      </c>
      <c r="D248" s="29">
        <f t="shared" si="20"/>
        <v>2598989.69</v>
      </c>
      <c r="E248" s="28">
        <f t="shared" si="14"/>
        <v>1152390.8399999999</v>
      </c>
    </row>
    <row r="249" spans="1:5" ht="14.5" thickBot="1">
      <c r="A249" s="120" t="s">
        <v>291</v>
      </c>
      <c r="B249" s="30" t="s">
        <v>292</v>
      </c>
      <c r="C249" s="40">
        <v>3751380.53</v>
      </c>
      <c r="D249" s="40">
        <v>2598989.69</v>
      </c>
      <c r="E249" s="74">
        <f t="shared" si="14"/>
        <v>1152390.8399999999</v>
      </c>
    </row>
    <row r="250" spans="1:5" ht="15" customHeight="1">
      <c r="A250" s="17"/>
      <c r="B250" s="18"/>
      <c r="C250" s="41"/>
      <c r="D250" s="41"/>
      <c r="E250" s="18"/>
    </row>
  </sheetData>
  <mergeCells count="8">
    <mergeCell ref="A3:E3"/>
    <mergeCell ref="A4:E4"/>
    <mergeCell ref="A2:E2"/>
    <mergeCell ref="E6:E8"/>
    <mergeCell ref="A6:A8"/>
    <mergeCell ref="B6:B8"/>
    <mergeCell ref="C6:C8"/>
    <mergeCell ref="D6:D8"/>
  </mergeCells>
  <pageMargins left="0.78740157480314965" right="0.19685039370078741" top="0.39370078740157483" bottom="0.39370078740157483" header="0" footer="0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38"/>
  <sheetViews>
    <sheetView workbookViewId="0">
      <selection activeCell="B12" sqref="B12"/>
    </sheetView>
  </sheetViews>
  <sheetFormatPr defaultColWidth="9.1796875" defaultRowHeight="14"/>
  <cols>
    <col min="1" max="1" width="10.08984375" style="92" customWidth="1"/>
    <col min="2" max="2" width="48.54296875" style="92" customWidth="1"/>
    <col min="3" max="3" width="13.81640625" style="92" customWidth="1"/>
    <col min="4" max="4" width="13.1796875" style="92" customWidth="1"/>
    <col min="5" max="5" width="15" style="92" customWidth="1"/>
    <col min="6" max="16384" width="9.1796875" style="92"/>
  </cols>
  <sheetData>
    <row r="2" spans="1:5" s="75" customFormat="1" ht="32.5" customHeight="1">
      <c r="A2" s="126" t="s">
        <v>422</v>
      </c>
      <c r="B2" s="126"/>
      <c r="C2" s="126"/>
      <c r="D2" s="126"/>
      <c r="E2" s="126"/>
    </row>
    <row r="3" spans="1:5" s="75" customFormat="1" ht="12" customHeight="1">
      <c r="A3" s="122" t="s">
        <v>482</v>
      </c>
      <c r="B3" s="122"/>
      <c r="C3" s="122"/>
      <c r="D3" s="122"/>
      <c r="E3" s="122"/>
    </row>
    <row r="4" spans="1:5" ht="14.15" customHeight="1">
      <c r="A4" s="16"/>
      <c r="B4" s="16"/>
      <c r="C4" s="16"/>
      <c r="D4" s="16"/>
      <c r="E4" s="16"/>
    </row>
    <row r="5" spans="1:5" ht="14" customHeight="1">
      <c r="A5" s="127" t="s">
        <v>423</v>
      </c>
      <c r="B5" s="130" t="s">
        <v>424</v>
      </c>
      <c r="C5" s="124" t="s">
        <v>2</v>
      </c>
      <c r="D5" s="124" t="s">
        <v>3</v>
      </c>
      <c r="E5" s="123" t="s">
        <v>4</v>
      </c>
    </row>
    <row r="6" spans="1:5">
      <c r="A6" s="128"/>
      <c r="B6" s="130"/>
      <c r="C6" s="124"/>
      <c r="D6" s="124"/>
      <c r="E6" s="123"/>
    </row>
    <row r="7" spans="1:5">
      <c r="A7" s="129"/>
      <c r="B7" s="130"/>
      <c r="C7" s="124"/>
      <c r="D7" s="124"/>
      <c r="E7" s="123"/>
    </row>
    <row r="8" spans="1:5" ht="12" customHeight="1">
      <c r="A8" s="93">
        <v>1</v>
      </c>
      <c r="B8" s="93">
        <v>2</v>
      </c>
      <c r="C8" s="94">
        <v>3</v>
      </c>
      <c r="D8" s="20" t="s">
        <v>5</v>
      </c>
      <c r="E8" s="20" t="s">
        <v>6</v>
      </c>
    </row>
    <row r="9" spans="1:5" ht="42">
      <c r="A9" s="95"/>
      <c r="B9" s="96" t="s">
        <v>425</v>
      </c>
      <c r="C9" s="95"/>
      <c r="D9" s="97"/>
      <c r="E9" s="98"/>
    </row>
    <row r="10" spans="1:5">
      <c r="A10" s="99"/>
      <c r="B10" s="100" t="s">
        <v>426</v>
      </c>
      <c r="C10" s="101">
        <f>C11+C16+C18+C20+C23+C29+C31+C33+C35+C37+C27</f>
        <v>127719253.18000001</v>
      </c>
      <c r="D10" s="101">
        <f>D11+D16+D18+D20+D23+D29+D31+D33+D35+D37+D27</f>
        <v>82578647.960000008</v>
      </c>
      <c r="E10" s="101">
        <f>E11+E16+E18+E20+E23+E29+E31+E33+E35+E37+E27</f>
        <v>45140605.220000006</v>
      </c>
    </row>
    <row r="11" spans="1:5">
      <c r="A11" s="102" t="s">
        <v>427</v>
      </c>
      <c r="B11" s="103" t="s">
        <v>428</v>
      </c>
      <c r="C11" s="101">
        <f>C12+C13+C14+C15</f>
        <v>17363433.68</v>
      </c>
      <c r="D11" s="101">
        <f>D12+D13+D14+D15</f>
        <v>10826119.6</v>
      </c>
      <c r="E11" s="101">
        <f>C11-D11</f>
        <v>6537314.0800000001</v>
      </c>
    </row>
    <row r="12" spans="1:5" ht="56">
      <c r="A12" s="104" t="s">
        <v>429</v>
      </c>
      <c r="B12" s="105" t="s">
        <v>430</v>
      </c>
      <c r="C12" s="106">
        <f>'Расходы_ведомств структура'!C13</f>
        <v>1034460</v>
      </c>
      <c r="D12" s="106">
        <f>'Расходы_ведомств структура'!D13</f>
        <v>775845</v>
      </c>
      <c r="E12" s="106">
        <f>C12-D12</f>
        <v>258615</v>
      </c>
    </row>
    <row r="13" spans="1:5" ht="56">
      <c r="A13" s="104" t="s">
        <v>431</v>
      </c>
      <c r="B13" s="105" t="s">
        <v>432</v>
      </c>
      <c r="C13" s="106">
        <f>'Расходы_ведомств структура'!C18</f>
        <v>11170092.770000001</v>
      </c>
      <c r="D13" s="106">
        <f>'Расходы_ведомств структура'!D18</f>
        <v>7565036.2599999998</v>
      </c>
      <c r="E13" s="106">
        <f t="shared" ref="E13:E38" si="0">C13-D13</f>
        <v>3605056.5100000016</v>
      </c>
    </row>
    <row r="14" spans="1:5">
      <c r="A14" s="104" t="s">
        <v>433</v>
      </c>
      <c r="B14" s="105" t="s">
        <v>331</v>
      </c>
      <c r="C14" s="106">
        <f>'Расходы_ведомств структура'!C32</f>
        <v>200000</v>
      </c>
      <c r="D14" s="106">
        <f>'Расходы_ведомств структура'!D32</f>
        <v>10000</v>
      </c>
      <c r="E14" s="106">
        <f t="shared" si="0"/>
        <v>190000</v>
      </c>
    </row>
    <row r="15" spans="1:5">
      <c r="A15" s="104" t="s">
        <v>434</v>
      </c>
      <c r="B15" s="105" t="s">
        <v>435</v>
      </c>
      <c r="C15" s="106">
        <f>'Расходы_ведомств структура'!C37</f>
        <v>4958880.91</v>
      </c>
      <c r="D15" s="106">
        <f>'Расходы_ведомств структура'!D37</f>
        <v>2475238.34</v>
      </c>
      <c r="E15" s="106">
        <f t="shared" si="0"/>
        <v>2483642.5700000003</v>
      </c>
    </row>
    <row r="16" spans="1:5">
      <c r="A16" s="102" t="s">
        <v>436</v>
      </c>
      <c r="B16" s="103" t="s">
        <v>437</v>
      </c>
      <c r="C16" s="101">
        <f>C17</f>
        <v>596641</v>
      </c>
      <c r="D16" s="101">
        <f>D17</f>
        <v>386988.98</v>
      </c>
      <c r="E16" s="101">
        <f t="shared" si="0"/>
        <v>209652.02000000002</v>
      </c>
    </row>
    <row r="17" spans="1:5">
      <c r="A17" s="104" t="s">
        <v>438</v>
      </c>
      <c r="B17" s="105" t="s">
        <v>439</v>
      </c>
      <c r="C17" s="106">
        <f>'Расходы_ведомств структура'!C66</f>
        <v>596641</v>
      </c>
      <c r="D17" s="106">
        <f>'Расходы_ведомств структура'!D66</f>
        <v>386988.98</v>
      </c>
      <c r="E17" s="106">
        <f t="shared" si="0"/>
        <v>209652.02000000002</v>
      </c>
    </row>
    <row r="18" spans="1:5" ht="28">
      <c r="A18" s="102" t="s">
        <v>440</v>
      </c>
      <c r="B18" s="103" t="s">
        <v>441</v>
      </c>
      <c r="C18" s="101">
        <f>C19</f>
        <v>1552584.83</v>
      </c>
      <c r="D18" s="101">
        <f>D19</f>
        <v>1096609.49</v>
      </c>
      <c r="E18" s="101">
        <f t="shared" si="0"/>
        <v>455975.34000000008</v>
      </c>
    </row>
    <row r="19" spans="1:5" ht="42">
      <c r="A19" s="104" t="s">
        <v>442</v>
      </c>
      <c r="B19" s="105" t="s">
        <v>443</v>
      </c>
      <c r="C19" s="106">
        <f>'Расходы_ведомств структура'!C75</f>
        <v>1552584.83</v>
      </c>
      <c r="D19" s="106">
        <f>'Расходы_ведомств структура'!D75</f>
        <v>1096609.49</v>
      </c>
      <c r="E19" s="106">
        <f t="shared" si="0"/>
        <v>455975.34000000008</v>
      </c>
    </row>
    <row r="20" spans="1:5">
      <c r="A20" s="102" t="s">
        <v>444</v>
      </c>
      <c r="B20" s="103" t="s">
        <v>445</v>
      </c>
      <c r="C20" s="101">
        <f>C21+C22</f>
        <v>46651205.200000003</v>
      </c>
      <c r="D20" s="101">
        <f>D21+D22</f>
        <v>29028035.93</v>
      </c>
      <c r="E20" s="101">
        <f t="shared" si="0"/>
        <v>17623169.270000003</v>
      </c>
    </row>
    <row r="21" spans="1:5">
      <c r="A21" s="104" t="s">
        <v>446</v>
      </c>
      <c r="B21" s="105" t="s">
        <v>447</v>
      </c>
      <c r="C21" s="106">
        <f>'Расходы_ведомств структура'!C90</f>
        <v>46163876.730000004</v>
      </c>
      <c r="D21" s="106">
        <f>'Расходы_ведомств структура'!D90</f>
        <v>28875035.93</v>
      </c>
      <c r="E21" s="106">
        <f t="shared" si="0"/>
        <v>17288840.800000004</v>
      </c>
    </row>
    <row r="22" spans="1:5" ht="28">
      <c r="A22" s="104" t="s">
        <v>448</v>
      </c>
      <c r="B22" s="105" t="s">
        <v>449</v>
      </c>
      <c r="C22" s="106">
        <f>'Расходы_ведомств структура'!C114</f>
        <v>487328.47</v>
      </c>
      <c r="D22" s="106">
        <f>'Расходы_ведомств структура'!D114</f>
        <v>153000</v>
      </c>
      <c r="E22" s="106">
        <f t="shared" si="0"/>
        <v>334328.46999999997</v>
      </c>
    </row>
    <row r="23" spans="1:5">
      <c r="A23" s="102" t="s">
        <v>450</v>
      </c>
      <c r="B23" s="103" t="s">
        <v>451</v>
      </c>
      <c r="C23" s="101">
        <f>SUM(C24:C26)</f>
        <v>33686375.530000001</v>
      </c>
      <c r="D23" s="101">
        <f>SUM(D24:D26)</f>
        <v>22949421.620000001</v>
      </c>
      <c r="E23" s="101">
        <f t="shared" si="0"/>
        <v>10736953.91</v>
      </c>
    </row>
    <row r="24" spans="1:5">
      <c r="A24" s="104" t="s">
        <v>452</v>
      </c>
      <c r="B24" s="105" t="s">
        <v>453</v>
      </c>
      <c r="C24" s="106">
        <f>'Расходы_ведомств структура'!C120</f>
        <v>1804152.39</v>
      </c>
      <c r="D24" s="106">
        <f>'Расходы_ведомств структура'!D120</f>
        <v>1179408.3900000001</v>
      </c>
      <c r="E24" s="106">
        <f t="shared" si="0"/>
        <v>624743.99999999977</v>
      </c>
    </row>
    <row r="25" spans="1:5">
      <c r="A25" s="104" t="s">
        <v>454</v>
      </c>
      <c r="B25" s="105" t="s">
        <v>455</v>
      </c>
      <c r="C25" s="106">
        <f>'Расходы_ведомств структура'!C131</f>
        <v>18831117.139999997</v>
      </c>
      <c r="D25" s="106">
        <f>'Расходы_ведомств структура'!D131</f>
        <v>15973281.859999999</v>
      </c>
      <c r="E25" s="106">
        <f t="shared" si="0"/>
        <v>2857835.2799999975</v>
      </c>
    </row>
    <row r="26" spans="1:5">
      <c r="A26" s="104" t="s">
        <v>456</v>
      </c>
      <c r="B26" s="105" t="s">
        <v>457</v>
      </c>
      <c r="C26" s="106">
        <f>'Расходы_ведомств структура'!C146</f>
        <v>13051106.000000002</v>
      </c>
      <c r="D26" s="106">
        <f>'Расходы_ведомств структура'!D146</f>
        <v>5796731.3700000001</v>
      </c>
      <c r="E26" s="106">
        <f t="shared" si="0"/>
        <v>7254374.6300000018</v>
      </c>
    </row>
    <row r="27" spans="1:5">
      <c r="A27" s="102" t="s">
        <v>458</v>
      </c>
      <c r="B27" s="103" t="s">
        <v>459</v>
      </c>
      <c r="C27" s="101">
        <f>SUM(C28:C28)</f>
        <v>100000</v>
      </c>
      <c r="D27" s="101">
        <f t="shared" ref="D27" si="1">D28</f>
        <v>65292.37</v>
      </c>
      <c r="E27" s="101">
        <f t="shared" si="0"/>
        <v>34707.629999999997</v>
      </c>
    </row>
    <row r="28" spans="1:5">
      <c r="A28" s="104" t="s">
        <v>460</v>
      </c>
      <c r="B28" s="105" t="s">
        <v>461</v>
      </c>
      <c r="C28" s="106">
        <f>'Расходы_ведомств структура'!C169</f>
        <v>100000</v>
      </c>
      <c r="D28" s="106">
        <f>'Расходы_ведомств структура'!D169</f>
        <v>65292.37</v>
      </c>
      <c r="E28" s="106">
        <f t="shared" si="0"/>
        <v>34707.629999999997</v>
      </c>
    </row>
    <row r="29" spans="1:5" ht="28">
      <c r="A29" s="102" t="s">
        <v>462</v>
      </c>
      <c r="B29" s="103" t="s">
        <v>463</v>
      </c>
      <c r="C29" s="101">
        <f>C30</f>
        <v>10784776</v>
      </c>
      <c r="D29" s="101">
        <f>D30</f>
        <v>7271102.0000000009</v>
      </c>
      <c r="E29" s="101">
        <f t="shared" si="0"/>
        <v>3513673.9999999991</v>
      </c>
    </row>
    <row r="30" spans="1:5">
      <c r="A30" s="104" t="s">
        <v>464</v>
      </c>
      <c r="B30" s="105" t="s">
        <v>465</v>
      </c>
      <c r="C30" s="106">
        <f>'Расходы_ведомств структура'!C176</f>
        <v>10784776</v>
      </c>
      <c r="D30" s="106">
        <f>'Расходы_ведомств структура'!D176</f>
        <v>7271102.0000000009</v>
      </c>
      <c r="E30" s="106">
        <f t="shared" si="0"/>
        <v>3513673.9999999991</v>
      </c>
    </row>
    <row r="31" spans="1:5">
      <c r="A31" s="102" t="s">
        <v>466</v>
      </c>
      <c r="B31" s="103" t="s">
        <v>467</v>
      </c>
      <c r="C31" s="101">
        <f>C32</f>
        <v>1525325.73</v>
      </c>
      <c r="D31" s="101">
        <f>D32</f>
        <v>545290</v>
      </c>
      <c r="E31" s="101">
        <f t="shared" si="0"/>
        <v>980035.73</v>
      </c>
    </row>
    <row r="32" spans="1:5">
      <c r="A32" s="104" t="s">
        <v>468</v>
      </c>
      <c r="B32" s="105" t="s">
        <v>469</v>
      </c>
      <c r="C32" s="106">
        <f>'Расходы_ведомств структура'!C200</f>
        <v>1525325.73</v>
      </c>
      <c r="D32" s="106">
        <f>'Расходы_ведомств структура'!D200</f>
        <v>545290</v>
      </c>
      <c r="E32" s="106">
        <f>C32-D32</f>
        <v>980035.73</v>
      </c>
    </row>
    <row r="33" spans="1:5">
      <c r="A33" s="102" t="s">
        <v>470</v>
      </c>
      <c r="B33" s="103" t="s">
        <v>471</v>
      </c>
      <c r="C33" s="101">
        <f>C34</f>
        <v>9239664.6799999997</v>
      </c>
      <c r="D33" s="101">
        <f t="shared" ref="D33" si="2">D34</f>
        <v>6045716.2799999993</v>
      </c>
      <c r="E33" s="101">
        <f t="shared" si="0"/>
        <v>3193948.4000000004</v>
      </c>
    </row>
    <row r="34" spans="1:5">
      <c r="A34" s="104" t="s">
        <v>472</v>
      </c>
      <c r="B34" s="105" t="s">
        <v>473</v>
      </c>
      <c r="C34" s="106">
        <f>'Расходы_ведомств структура'!C222</f>
        <v>9239664.6799999997</v>
      </c>
      <c r="D34" s="106">
        <f>'Расходы_ведомств структура'!D222</f>
        <v>6045716.2799999993</v>
      </c>
      <c r="E34" s="106">
        <f t="shared" si="0"/>
        <v>3193948.4000000004</v>
      </c>
    </row>
    <row r="35" spans="1:5">
      <c r="A35" s="102" t="s">
        <v>474</v>
      </c>
      <c r="B35" s="103" t="s">
        <v>475</v>
      </c>
      <c r="C35" s="101">
        <f>C36</f>
        <v>2467866</v>
      </c>
      <c r="D35" s="101">
        <f>D36</f>
        <v>1765082.0000000002</v>
      </c>
      <c r="E35" s="101">
        <f t="shared" si="0"/>
        <v>702783.99999999977</v>
      </c>
    </row>
    <row r="36" spans="1:5">
      <c r="A36" s="104" t="s">
        <v>476</v>
      </c>
      <c r="B36" s="105" t="s">
        <v>477</v>
      </c>
      <c r="C36" s="106">
        <f>'Расходы_ведомств структура'!C233</f>
        <v>2467866</v>
      </c>
      <c r="D36" s="106">
        <f>'Расходы_ведомств структура'!D233</f>
        <v>1765082.0000000002</v>
      </c>
      <c r="E36" s="106">
        <f t="shared" si="0"/>
        <v>702783.99999999977</v>
      </c>
    </row>
    <row r="37" spans="1:5" ht="28">
      <c r="A37" s="102" t="s">
        <v>478</v>
      </c>
      <c r="B37" s="103" t="s">
        <v>479</v>
      </c>
      <c r="C37" s="101">
        <f>C38</f>
        <v>3751380.53</v>
      </c>
      <c r="D37" s="101">
        <f>D38</f>
        <v>2598989.69</v>
      </c>
      <c r="E37" s="101">
        <f t="shared" si="0"/>
        <v>1152390.8399999999</v>
      </c>
    </row>
    <row r="38" spans="1:5" ht="28">
      <c r="A38" s="104" t="s">
        <v>480</v>
      </c>
      <c r="B38" s="105" t="s">
        <v>481</v>
      </c>
      <c r="C38" s="106">
        <f>'Расходы_ведомств структура'!C244</f>
        <v>3751380.53</v>
      </c>
      <c r="D38" s="106">
        <f>'Расходы_ведомств структура'!D244</f>
        <v>2598989.69</v>
      </c>
      <c r="E38" s="106">
        <f t="shared" si="0"/>
        <v>1152390.8399999999</v>
      </c>
    </row>
  </sheetData>
  <mergeCells count="7">
    <mergeCell ref="A2:E2"/>
    <mergeCell ref="A3:E3"/>
    <mergeCell ref="A5:A7"/>
    <mergeCell ref="B5:B7"/>
    <mergeCell ref="C5:C7"/>
    <mergeCell ref="D5:D7"/>
    <mergeCell ref="E5:E7"/>
  </mergeCells>
  <pageMargins left="0.78740157480314965" right="0.19685039370078741" top="0.74803149606299213" bottom="0.74803149606299213" header="0.31496062992125984" footer="0.31496062992125984"/>
  <pageSetup paperSize="9" scale="92" fitToHeight="10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topLeftCell="A2" workbookViewId="0">
      <selection activeCell="D14" sqref="D14"/>
    </sheetView>
  </sheetViews>
  <sheetFormatPr defaultColWidth="9.1796875" defaultRowHeight="14"/>
  <cols>
    <col min="1" max="1" width="35.54296875" style="3" customWidth="1"/>
    <col min="2" max="2" width="24.81640625" style="3" customWidth="1"/>
    <col min="3" max="3" width="15.1796875" style="3" customWidth="1"/>
    <col min="4" max="4" width="13.453125" style="3" customWidth="1"/>
    <col min="5" max="5" width="13.26953125" style="3" customWidth="1"/>
    <col min="6" max="16384" width="9.1796875" style="3"/>
  </cols>
  <sheetData>
    <row r="1" spans="1:5" ht="14.15" customHeight="1">
      <c r="A1" s="44"/>
      <c r="B1" s="44"/>
      <c r="C1" s="44"/>
      <c r="D1" s="44"/>
      <c r="E1" s="44"/>
    </row>
    <row r="2" spans="1:5" s="45" customFormat="1" ht="14.15" customHeight="1">
      <c r="A2" s="132" t="s">
        <v>310</v>
      </c>
      <c r="B2" s="132"/>
      <c r="C2" s="132"/>
      <c r="D2" s="132"/>
      <c r="E2" s="132"/>
    </row>
    <row r="3" spans="1:5" s="1" customFormat="1" ht="12" customHeight="1">
      <c r="A3" s="132" t="s">
        <v>309</v>
      </c>
      <c r="B3" s="132"/>
      <c r="C3" s="132"/>
      <c r="D3" s="132"/>
      <c r="E3" s="132"/>
    </row>
    <row r="4" spans="1:5" s="1" customFormat="1" ht="12" customHeight="1">
      <c r="A4" s="132" t="s">
        <v>357</v>
      </c>
      <c r="B4" s="132"/>
      <c r="C4" s="132"/>
      <c r="D4" s="132"/>
      <c r="E4" s="132"/>
    </row>
    <row r="5" spans="1:5" ht="12" customHeight="1">
      <c r="A5" s="46"/>
      <c r="B5" s="47"/>
      <c r="C5" s="48"/>
      <c r="D5" s="49"/>
      <c r="E5" s="50"/>
    </row>
    <row r="6" spans="1:5" ht="13.5" customHeight="1">
      <c r="A6" s="123" t="s">
        <v>0</v>
      </c>
      <c r="B6" s="123" t="s">
        <v>293</v>
      </c>
      <c r="C6" s="123" t="s">
        <v>2</v>
      </c>
      <c r="D6" s="123" t="s">
        <v>3</v>
      </c>
      <c r="E6" s="123" t="s">
        <v>4</v>
      </c>
    </row>
    <row r="7" spans="1:5" ht="12" customHeight="1">
      <c r="A7" s="123"/>
      <c r="B7" s="123"/>
      <c r="C7" s="123"/>
      <c r="D7" s="123"/>
      <c r="E7" s="123"/>
    </row>
    <row r="8" spans="1:5" ht="12" customHeight="1">
      <c r="A8" s="123"/>
      <c r="B8" s="123"/>
      <c r="C8" s="123"/>
      <c r="D8" s="123"/>
      <c r="E8" s="123"/>
    </row>
    <row r="9" spans="1:5" ht="11.25" customHeight="1">
      <c r="A9" s="123"/>
      <c r="B9" s="123"/>
      <c r="C9" s="123"/>
      <c r="D9" s="123"/>
      <c r="E9" s="123"/>
    </row>
    <row r="10" spans="1:5" ht="10.5" customHeight="1">
      <c r="A10" s="123"/>
      <c r="B10" s="123"/>
      <c r="C10" s="123"/>
      <c r="D10" s="123"/>
      <c r="E10" s="123"/>
    </row>
    <row r="11" spans="1:5" ht="12" customHeight="1">
      <c r="A11" s="6">
        <v>1</v>
      </c>
      <c r="B11" s="51">
        <v>2</v>
      </c>
      <c r="C11" s="52" t="s">
        <v>356</v>
      </c>
      <c r="D11" s="52" t="s">
        <v>5</v>
      </c>
      <c r="E11" s="52" t="s">
        <v>6</v>
      </c>
    </row>
    <row r="12" spans="1:5" ht="28">
      <c r="A12" s="53" t="s">
        <v>294</v>
      </c>
      <c r="B12" s="54" t="s">
        <v>8</v>
      </c>
      <c r="C12" s="55">
        <f>C14+C16</f>
        <v>5640891.7099999934</v>
      </c>
      <c r="D12" s="55">
        <f>D14+D16</f>
        <v>-1805332.1100000143</v>
      </c>
      <c r="E12" s="56">
        <f>C12-D12</f>
        <v>7446223.8200000077</v>
      </c>
    </row>
    <row r="13" spans="1:5">
      <c r="A13" s="57" t="s">
        <v>9</v>
      </c>
      <c r="B13" s="58"/>
      <c r="C13" s="59"/>
      <c r="D13" s="59"/>
      <c r="E13" s="60"/>
    </row>
    <row r="14" spans="1:5" ht="56">
      <c r="A14" s="61" t="s">
        <v>296</v>
      </c>
      <c r="B14" s="58" t="s">
        <v>297</v>
      </c>
      <c r="C14" s="62">
        <v>-5000000</v>
      </c>
      <c r="D14" s="62">
        <v>0</v>
      </c>
      <c r="E14" s="63">
        <v>0</v>
      </c>
    </row>
    <row r="15" spans="1:5">
      <c r="A15" s="64" t="s">
        <v>295</v>
      </c>
      <c r="B15" s="58"/>
      <c r="C15" s="59"/>
      <c r="D15" s="59"/>
      <c r="E15" s="60"/>
    </row>
    <row r="16" spans="1:5">
      <c r="A16" s="65" t="s">
        <v>298</v>
      </c>
      <c r="B16" s="58" t="s">
        <v>299</v>
      </c>
      <c r="C16" s="62">
        <f>C17+C18</f>
        <v>10640891.709999993</v>
      </c>
      <c r="D16" s="62">
        <f>D17+D18</f>
        <v>-1805332.1100000143</v>
      </c>
      <c r="E16" s="63">
        <f>C16-D16</f>
        <v>12446223.820000008</v>
      </c>
    </row>
    <row r="17" spans="1:5">
      <c r="A17" s="65" t="s">
        <v>300</v>
      </c>
      <c r="B17" s="58" t="s">
        <v>301</v>
      </c>
      <c r="C17" s="66">
        <v>-122078361.45</v>
      </c>
      <c r="D17" s="66">
        <v>-85672454.930000007</v>
      </c>
      <c r="E17" s="67" t="s">
        <v>302</v>
      </c>
    </row>
    <row r="18" spans="1:5">
      <c r="A18" s="65" t="s">
        <v>303</v>
      </c>
      <c r="B18" s="58" t="s">
        <v>304</v>
      </c>
      <c r="C18" s="66">
        <v>132719253.16</v>
      </c>
      <c r="D18" s="66">
        <v>83867122.819999993</v>
      </c>
      <c r="E18" s="67" t="s">
        <v>302</v>
      </c>
    </row>
    <row r="19" spans="1:5" ht="10" customHeight="1">
      <c r="A19" s="68"/>
      <c r="B19" s="69"/>
      <c r="C19" s="70"/>
      <c r="D19" s="71"/>
      <c r="E19" s="71"/>
    </row>
    <row r="20" spans="1:5" hidden="1">
      <c r="A20" s="72" t="s">
        <v>305</v>
      </c>
      <c r="B20" s="72"/>
      <c r="C20" s="72"/>
      <c r="D20" s="72"/>
      <c r="E20" s="72"/>
    </row>
    <row r="21" spans="1:5" hidden="1">
      <c r="A21" s="131" t="s">
        <v>305</v>
      </c>
      <c r="B21" s="131"/>
      <c r="C21" s="131"/>
      <c r="D21" s="131"/>
      <c r="E21" s="131"/>
    </row>
    <row r="22" spans="1:5" hidden="1">
      <c r="A22" s="73" t="s">
        <v>305</v>
      </c>
      <c r="B22" s="73"/>
      <c r="C22" s="73"/>
      <c r="D22" s="73"/>
      <c r="E22" s="73"/>
    </row>
  </sheetData>
  <mergeCells count="9">
    <mergeCell ref="A21:E21"/>
    <mergeCell ref="A2:E2"/>
    <mergeCell ref="A6:A10"/>
    <mergeCell ref="B6:B10"/>
    <mergeCell ref="C6:C10"/>
    <mergeCell ref="D6:D10"/>
    <mergeCell ref="E6:E10"/>
    <mergeCell ref="A3:E3"/>
    <mergeCell ref="A4:E4"/>
  </mergeCells>
  <pageMargins left="0.78740157480314965" right="0.19685039370078741" top="0.55118110236220474" bottom="0.55118110236220474" header="0.31496062992125984" footer="0.31496062992125984"/>
  <pageSetup paperSize="9" scale="8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60F23E5C-4C69-4227-9985-38ABC482CDE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</vt:lpstr>
      <vt:lpstr>Расходы_ведомств структура</vt:lpstr>
      <vt:lpstr>расходы_разделы подразделы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SERVER\User</dc:creator>
  <cp:lastModifiedBy>User</cp:lastModifiedBy>
  <cp:lastPrinted>2016-12-06T14:09:58Z</cp:lastPrinted>
  <dcterms:created xsi:type="dcterms:W3CDTF">2016-07-11T12:17:39Z</dcterms:created>
  <dcterms:modified xsi:type="dcterms:W3CDTF">2016-12-07T08:37:41Z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C:\Users\User\AppData\Local\Кейсистемс\Свод-Смарт\ReportManager\sv_0503117m_20160101__win_1.xlsx</vt:lpwstr>
  </property>
</Properties>
</file>