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1340" windowHeight="6795" tabRatio="889" firstSheet="6" activeTab="12"/>
  </bookViews>
  <sheets>
    <sheet name="администраторы доходов прил 1" sheetId="1" r:id="rId1"/>
    <sheet name="администраторы источ прил 2" sheetId="2" r:id="rId2"/>
    <sheet name="Расходы по РП прил 3 (2015)" sheetId="3" r:id="rId3"/>
    <sheet name="Расходы по РП пр 4 (2016-2017)" sheetId="4" r:id="rId4"/>
    <sheet name="Расходы прил 5 (2015)" sheetId="5" r:id="rId5"/>
    <sheet name="Расходы прил 6 (2016-2017)" sheetId="6" r:id="rId6"/>
    <sheet name="переч прогр пр 7" sheetId="7" r:id="rId7"/>
    <sheet name="Межбюдж.трансф.2016-2017 пр 8" sheetId="8" r:id="rId8"/>
    <sheet name="Медбюдж.трансф.2015-17 пр 9" sheetId="9" r:id="rId9"/>
    <sheet name="нормативы пр 10" sheetId="10" r:id="rId10"/>
    <sheet name="Дефицит прил 11 (2015)" sheetId="11" r:id="rId11"/>
    <sheet name="Дефицит прил 12 (2016-2017)" sheetId="12" r:id="rId12"/>
    <sheet name="Мун.заим 2015-16 пр 13" sheetId="13" r:id="rId13"/>
  </sheets>
  <definedNames>
    <definedName name="_xlnm.Print_Area" localSheetId="0">'администраторы доходов прил 1'!$A$1:$G$117</definedName>
    <definedName name="_xlnm.Print_Area" localSheetId="6">'переч прогр пр 7'!$A$1:$E$24</definedName>
    <definedName name="_xlnm.Print_Area" localSheetId="4">'Расходы прил 5 (2015)'!$A$1:$G$302</definedName>
    <definedName name="_xlnm.Print_Area" localSheetId="5">'Расходы прил 6 (2016-2017)'!$A$1:$H$297</definedName>
  </definedNames>
  <calcPr fullCalcOnLoad="1"/>
</workbook>
</file>

<file path=xl/sharedStrings.xml><?xml version="1.0" encoding="utf-8"?>
<sst xmlns="http://schemas.openxmlformats.org/spreadsheetml/2006/main" count="3354" uniqueCount="673">
  <si>
    <t xml:space="preserve">14     </t>
  </si>
  <si>
    <t xml:space="preserve">14      </t>
  </si>
  <si>
    <t xml:space="preserve">14       </t>
  </si>
  <si>
    <t xml:space="preserve">14        </t>
  </si>
  <si>
    <t>6000521</t>
  </si>
  <si>
    <t>Прочие межбюджетные трансферты бюджетам субъектов РФ и муниципальных образований общего характера</t>
  </si>
  <si>
    <t>Физическая культура</t>
  </si>
  <si>
    <t>Средства массовой информации</t>
  </si>
  <si>
    <t>Культура и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</si>
  <si>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</si>
  <si>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3500300</t>
  </si>
  <si>
    <t>Мероприятия в области жилищного хозяйства</t>
  </si>
  <si>
    <t>6000200</t>
  </si>
  <si>
    <t>Программа "Развития физической культуры и спорта на 2011-2013 г.г."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</si>
  <si>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</si>
  <si>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2 02 04014 10 0472 151</t>
  </si>
  <si>
    <t xml:space="preserve">Межбюджетные трансферты, передаваемые бюджетам поселений из бюджетов муниципальных  районов на осуществление части полномочий   по решению  вопросов  местного  значения по организации предоставления дополнительного образования детям (за исключением предоставления дополнительного образования детям в учреждениях регионального значения) на территории муниципального района (в части содержания школ искусств) </t>
  </si>
  <si>
    <t>2 02 04014 10 0479 151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</si>
  <si>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(исполнение полномочий по созданию условий для обеспечения поселений, входящих в состав муниципального района, услугами связи, общественного питания, торговли и бытового обслуживания)</t>
  </si>
  <si>
    <t>2 02 04999 10 0253 151</t>
  </si>
  <si>
    <t>Прочие межбюджетные трансферты предоставляемые бюджетам поселений на осуществление капитального ремонта индивидуальных жилых домов инвалидов и участников ВОВ, тружеников тыла и вдов погибших (умерших) инвалидов и участников ВОВ в 2010 году</t>
  </si>
  <si>
    <t>Прочие межбюджетные трансферты, предоставляемые бюджетам поселений на выплаты стимулирующего характера руководителям исполнительно-распорядительных органов муниципальных образований</t>
  </si>
  <si>
    <t>1 19 05000 10 6409 151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</si>
  <si>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</si>
  <si>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Переселение граждан из ветхого и аварийного жилищного фонда в городе Балабаново Боровского района Калужской области на 2007-2010 годы</t>
  </si>
  <si>
    <t>Обеспечение жильем молодых семей</t>
  </si>
  <si>
    <t>Мероприятия в области коммунального хозяйства</t>
  </si>
  <si>
    <t>Уличное освещение</t>
  </si>
  <si>
    <t>Охрана окружающей среды</t>
  </si>
  <si>
    <t>Охрана объектов растительного и животного мира и среды их обитания</t>
  </si>
  <si>
    <t xml:space="preserve">07     </t>
  </si>
  <si>
    <t>Общее образование</t>
  </si>
  <si>
    <t>Льготы по оплате жилищно-коммунальных услуг отдельным категориям граждан, работающих и проживающих в сельской местности</t>
  </si>
  <si>
    <t>Переподготовка и повышение квалификации</t>
  </si>
  <si>
    <t>Мероприятия по переподготовке и повышению квалификации</t>
  </si>
  <si>
    <t>Молодежная политика и оздоровление детей</t>
  </si>
  <si>
    <t xml:space="preserve">08     </t>
  </si>
  <si>
    <t>Комплектование книжных фондов библиотек муниципальных образований</t>
  </si>
  <si>
    <t>Комплектование книжных фондов и подписку на периодические издания для муниципальных и публичных библиотек</t>
  </si>
  <si>
    <t>Периодическая печать и издательства</t>
  </si>
  <si>
    <t>Физическая культура и спорт</t>
  </si>
  <si>
    <t xml:space="preserve">Софинансирование программы "Развитие физической культуры и спорта в Калужской области на 2007-2009 г." </t>
  </si>
  <si>
    <t xml:space="preserve">Областная целевая программа "Развитие физической культуры и спорта в Калужской области на 2007-2009 г." </t>
  </si>
  <si>
    <t>Целевая программа развитие физкультуры и спорта на 2008-2010 гг.</t>
  </si>
  <si>
    <t xml:space="preserve">10     </t>
  </si>
  <si>
    <t>Социальная политика</t>
  </si>
  <si>
    <t>Социальное обеспечение населения</t>
  </si>
  <si>
    <t>Социальные выплаты</t>
  </si>
  <si>
    <t>Межбюджетные трансферты</t>
  </si>
  <si>
    <t>Программа "Занятость подростков"</t>
  </si>
  <si>
    <t>П</t>
  </si>
  <si>
    <t>КЦСР</t>
  </si>
  <si>
    <t>КВР</t>
  </si>
  <si>
    <t>Р</t>
  </si>
  <si>
    <t xml:space="preserve">01          </t>
  </si>
  <si>
    <t>500</t>
  </si>
  <si>
    <t xml:space="preserve">01        </t>
  </si>
  <si>
    <t xml:space="preserve">01    </t>
  </si>
  <si>
    <t>0650300</t>
  </si>
  <si>
    <t xml:space="preserve">01 </t>
  </si>
  <si>
    <t xml:space="preserve">01  </t>
  </si>
  <si>
    <t>12</t>
  </si>
  <si>
    <t xml:space="preserve">01       </t>
  </si>
  <si>
    <t>0020400</t>
  </si>
  <si>
    <t>9000000</t>
  </si>
  <si>
    <t xml:space="preserve">02 </t>
  </si>
  <si>
    <t xml:space="preserve">02      </t>
  </si>
  <si>
    <t xml:space="preserve">02  </t>
  </si>
  <si>
    <t>7950500</t>
  </si>
  <si>
    <t xml:space="preserve">03    </t>
  </si>
  <si>
    <t xml:space="preserve">03       </t>
  </si>
  <si>
    <t xml:space="preserve">04    </t>
  </si>
  <si>
    <t>3380000</t>
  </si>
  <si>
    <t xml:space="preserve">04   </t>
  </si>
  <si>
    <t xml:space="preserve">05  </t>
  </si>
  <si>
    <t>0980201</t>
  </si>
  <si>
    <t>006</t>
  </si>
  <si>
    <t xml:space="preserve">05    </t>
  </si>
  <si>
    <t xml:space="preserve">05      </t>
  </si>
  <si>
    <t xml:space="preserve">05   </t>
  </si>
  <si>
    <t>7950100</t>
  </si>
  <si>
    <t>7950300</t>
  </si>
  <si>
    <t xml:space="preserve">05 </t>
  </si>
  <si>
    <t xml:space="preserve">05       </t>
  </si>
  <si>
    <t>3510200</t>
  </si>
  <si>
    <t>3510300</t>
  </si>
  <si>
    <t>3510500</t>
  </si>
  <si>
    <t xml:space="preserve">05           </t>
  </si>
  <si>
    <t xml:space="preserve">05        </t>
  </si>
  <si>
    <t>6000100</t>
  </si>
  <si>
    <t xml:space="preserve">05            </t>
  </si>
  <si>
    <t xml:space="preserve">05         </t>
  </si>
  <si>
    <t>4239998</t>
  </si>
  <si>
    <t xml:space="preserve">07       </t>
  </si>
  <si>
    <t xml:space="preserve">07        </t>
  </si>
  <si>
    <t xml:space="preserve">07         </t>
  </si>
  <si>
    <t xml:space="preserve">07    </t>
  </si>
  <si>
    <t>4340000</t>
  </si>
  <si>
    <t>7950600</t>
  </si>
  <si>
    <t xml:space="preserve">07           </t>
  </si>
  <si>
    <t xml:space="preserve">08    </t>
  </si>
  <si>
    <t xml:space="preserve">08        </t>
  </si>
  <si>
    <t xml:space="preserve">08          </t>
  </si>
  <si>
    <t xml:space="preserve">08      </t>
  </si>
  <si>
    <t xml:space="preserve">08         </t>
  </si>
  <si>
    <t>4500600</t>
  </si>
  <si>
    <t>5205400</t>
  </si>
  <si>
    <t xml:space="preserve">08   </t>
  </si>
  <si>
    <t xml:space="preserve">09        </t>
  </si>
  <si>
    <t>5129701</t>
  </si>
  <si>
    <t xml:space="preserve">09         </t>
  </si>
  <si>
    <t>5226300</t>
  </si>
  <si>
    <t>7950400</t>
  </si>
  <si>
    <t xml:space="preserve">09          </t>
  </si>
  <si>
    <t>005</t>
  </si>
  <si>
    <t xml:space="preserve">10    </t>
  </si>
  <si>
    <t xml:space="preserve">10         </t>
  </si>
  <si>
    <t xml:space="preserve">10           </t>
  </si>
  <si>
    <t>5201513</t>
  </si>
  <si>
    <t>017</t>
  </si>
  <si>
    <t>02</t>
  </si>
  <si>
    <t>01</t>
  </si>
  <si>
    <t>03</t>
  </si>
  <si>
    <t>08</t>
  </si>
  <si>
    <t>Общегосударственные вопросы</t>
  </si>
  <si>
    <t>2</t>
  </si>
  <si>
    <t>3</t>
  </si>
  <si>
    <t>4</t>
  </si>
  <si>
    <t>Жилищно-коммунальное хозяйство</t>
  </si>
  <si>
    <t>Жилищное хозяйство</t>
  </si>
  <si>
    <t>Коммунальное хозяйство</t>
  </si>
  <si>
    <t>Центральный аппарат</t>
  </si>
  <si>
    <t>Другие общегосударственные вопросы</t>
  </si>
  <si>
    <t>Прочие расходы</t>
  </si>
  <si>
    <t>Благоустройство</t>
  </si>
  <si>
    <t>Резервные фонды</t>
  </si>
  <si>
    <t>Прочие неналоговые доходы бюджетов поселений</t>
  </si>
  <si>
    <t>10</t>
  </si>
  <si>
    <t>05</t>
  </si>
  <si>
    <t>Выполнение функций органами местного самоуправления</t>
  </si>
  <si>
    <t>Субсидии юридическим лицам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</si>
  <si>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</si>
  <si>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</si>
  <si>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Выполнение функций бюджетными учреждениями</t>
  </si>
  <si>
    <t>Культура</t>
  </si>
  <si>
    <t>Образование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</si>
  <si>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</si>
  <si>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</si>
  <si>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</si>
  <si>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</si>
  <si>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</si>
  <si>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Невыясненные поступления, зачисляемые в бюджеты поселений</t>
  </si>
  <si>
    <t>Программа "Благоустройство территории МО "Городское поселение "Г. Ермолино"на 2012-2015 годы"</t>
  </si>
  <si>
    <t>062 01 02 00 00 10 0000 710</t>
  </si>
  <si>
    <t>062 01 03 00 00 10 0000 810</t>
  </si>
  <si>
    <t>062 01 05 02 01 00 0000 000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</si>
  <si>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</si>
  <si>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</si>
  <si>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безвозмездные поступления в бюджеты поселений</t>
  </si>
  <si>
    <t>062</t>
  </si>
  <si>
    <t>013</t>
  </si>
  <si>
    <t>04</t>
  </si>
  <si>
    <t>09</t>
  </si>
  <si>
    <t>11</t>
  </si>
  <si>
    <t>14</t>
  </si>
  <si>
    <t>001</t>
  </si>
  <si>
    <t>07</t>
  </si>
  <si>
    <t>(в рублях)</t>
  </si>
  <si>
    <t>Наименование</t>
  </si>
  <si>
    <t>ВСЕГО:</t>
  </si>
  <si>
    <t xml:space="preserve">01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</si>
  <si>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</si>
  <si>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</si>
  <si>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</si>
  <si>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 местных администраций</t>
  </si>
  <si>
    <t>Выполнение других обязательств государства</t>
  </si>
  <si>
    <t>*Расходы бюджетных учреждений, осуществляющих предпринимательскую и иную предпринимательскую и иную приносящую доход деятельность</t>
  </si>
  <si>
    <t xml:space="preserve">02     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</si>
  <si>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</si>
  <si>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</si>
  <si>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03     </t>
  </si>
  <si>
    <t>Национальная безопасность и правоохранительная деятельность</t>
  </si>
  <si>
    <t xml:space="preserve">04     </t>
  </si>
  <si>
    <t>Национальная экономика</t>
  </si>
  <si>
    <t>Мероприятия по землеустройству и землепользованию</t>
  </si>
  <si>
    <t xml:space="preserve">05     </t>
  </si>
  <si>
    <t>Обеспечение мероприятий по капитальному ремонту многоквартирных домов за счет средств местного бюджета</t>
  </si>
  <si>
    <t>Код классификации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</si>
  <si>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</si>
  <si>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</si>
  <si>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</si>
  <si>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</si>
  <si>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01 05 02 01 00 0000 510</t>
  </si>
  <si>
    <t>Изменение остатков средств на счетах по учету средств бюджета</t>
  </si>
  <si>
    <t>Итого источники внутреннего финансирования дефицита бюджета</t>
  </si>
  <si>
    <t>01 05 02 01 00 0000 610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</si>
  <si>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</si>
  <si>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</si>
  <si>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№</t>
  </si>
  <si>
    <t>13</t>
  </si>
  <si>
    <t>15</t>
  </si>
  <si>
    <t>18</t>
  </si>
  <si>
    <t>19</t>
  </si>
  <si>
    <t>25</t>
  </si>
  <si>
    <t>26</t>
  </si>
  <si>
    <t>33</t>
  </si>
  <si>
    <t>34</t>
  </si>
  <si>
    <t>40</t>
  </si>
  <si>
    <t>Вид муниципальных заимствований</t>
  </si>
  <si>
    <t>2015 год</t>
  </si>
  <si>
    <t>2015 (план)</t>
  </si>
  <si>
    <t>Прочие субсиди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</si>
  <si>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</si>
  <si>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Возврат остатков межбюджетных трансфертов прошлых лет на стимулирование руководителей исполнительно-распорядительных органов муниципальных образований области из бюджетов поселений</t>
  </si>
  <si>
    <t>Возврат остатков субвенций прошлых лет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</si>
  <si>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</si>
  <si>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Программа "Переселение граждан из жилого фонда, признанного непригодным для проживания и (или) жилого фонда с высоким уровнем износа (более 70 процентов) на 2009-2011 г.г."</t>
  </si>
  <si>
    <t>Программа "По формированию установок толирантного сознания и профилактики экстремизма"</t>
  </si>
  <si>
    <r>
      <t>Выполнение функций органами местного самоуправления (</t>
    </r>
    <r>
      <rPr>
        <i/>
        <sz val="10"/>
        <rFont val="Times New Roman"/>
        <family val="1"/>
      </rPr>
      <t>парковая зона</t>
    </r>
    <r>
      <rPr>
        <sz val="10"/>
        <rFont val="Times New Roman"/>
        <family val="1"/>
      </rPr>
      <t>)</t>
    </r>
  </si>
  <si>
    <t>Программа "Обеспечение жильем молодых семей на территории МО "Городское поселение "Г.Ермолино" на 2009-2011 г.г."</t>
  </si>
  <si>
    <t>4230731</t>
  </si>
  <si>
    <t>Исполнение полномочий муниципального района по организации предоставления дополнительнонго образования детям (за исключением предоставления дополнительного образования детям в чреждениях регионального значения) на территории муниципального района (в части содержания школ искусств)</t>
  </si>
  <si>
    <t>Обеспечение проведения выборов и референдумов</t>
  </si>
  <si>
    <t>Проведение выборов в представительный орган муниципального образования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</si>
  <si>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</si>
  <si>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Субсидии юридическим лицам (софинансирование кап.ремонта)</t>
  </si>
  <si>
    <t>35</t>
  </si>
  <si>
    <t>37</t>
  </si>
  <si>
    <t>3500200</t>
  </si>
  <si>
    <t>Капитальный ремонт государственного жилого фонда субъектов РФ и муниципального жилого фонда</t>
  </si>
  <si>
    <t>Уточненный план</t>
  </si>
  <si>
    <t>Код бюджетной классификации Российской Федерации</t>
  </si>
  <si>
    <t>ИНН</t>
  </si>
  <si>
    <t>КПП</t>
  </si>
  <si>
    <t>главного админи-стратора (админи-стратора) доходов</t>
  </si>
  <si>
    <t>Главные администраторы  (администраторы) доходов бюджета - органов местного самоуправления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</si>
  <si>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</si>
  <si>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</si>
  <si>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</si>
  <si>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</si>
  <si>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Прочие поступления 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</si>
  <si>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</si>
  <si>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1 15 02050 10 0000 140</t>
  </si>
  <si>
    <t>Платежи, взимаемые  организациями поселений за выполнение определенных функций</t>
  </si>
  <si>
    <t xml:space="preserve">1 16 23050 10 0000 140 </t>
  </si>
  <si>
    <t>1 17 01050 10 0000 180</t>
  </si>
  <si>
    <t>Перечесления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проентов, начисленных на излишне взысканные суммы.</t>
  </si>
  <si>
    <t xml:space="preserve"> 2 02 02004 10 0000 151</t>
  </si>
  <si>
    <t>Субсидии бюджетам поселений на развитие социальной и инженерной инфраструктуры муниципальных образований</t>
  </si>
  <si>
    <t xml:space="preserve"> 2 02 02008 10 0000 151 </t>
  </si>
  <si>
    <t>Субсидии бюджетам поселений на обеспечение жильем молодых семей</t>
  </si>
  <si>
    <t xml:space="preserve"> 2 02 02041 10 0000 151</t>
  </si>
  <si>
    <t>Субсидии бюджетам поселений на строительство и модернизацию автомобильных дорог общего пользования, в том числе дорог в поселениях (за исключением дорог федерального значения)</t>
  </si>
  <si>
    <t xml:space="preserve"> 2 02 02051 10 0000 151 </t>
  </si>
  <si>
    <t>Субсидии бюджетам поселений на реализацию федеральных целевых программ</t>
  </si>
  <si>
    <t xml:space="preserve"> 2 02 02068 10 0000 151 </t>
  </si>
  <si>
    <t xml:space="preserve">Субсидии бюджетам поселений на комплектование книжных фондов библиотек муниципальных образований </t>
  </si>
  <si>
    <t xml:space="preserve"> 2 02 02077 10 0000 151</t>
  </si>
  <si>
    <t xml:space="preserve">Субсидии бюджетам поселений на бюджетные инвестиции в объекты капитального строительства собственности муниципальных образований </t>
  </si>
  <si>
    <t xml:space="preserve"> 2 02 02078 10 0000 151</t>
  </si>
  <si>
    <t>Субсидии бюджетам поселений на бюджетные инвестиции для модернизации объектов коммунальной инфраструктуры</t>
  </si>
  <si>
    <t xml:space="preserve"> 2 02 02079 10 0000 151 </t>
  </si>
  <si>
    <t>Субсидии бюджетам поселений на переселение граждан из жилищного фонда, признанного непригодным для проживания , и (или) жилищного фонда с высоким уровнем износа (более 70 процентов)</t>
  </si>
  <si>
    <t xml:space="preserve"> 2 02 02080 10 0000 151 </t>
  </si>
  <si>
    <t>Субсидии бюджетам поселений для обеспечения земельных участков коммунальной инфраструктурой в целях жилищного строитетельства</t>
  </si>
  <si>
    <t xml:space="preserve"> 2 02 03015 10 0000 151 </t>
  </si>
  <si>
    <t xml:space="preserve"> 2 02 04014 10 0000 151 </t>
  </si>
  <si>
    <t>079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</si>
  <si>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</si>
  <si>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2 02 04012 10 0000 151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</si>
  <si>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</si>
  <si>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1 19 05000 10 0000 151</t>
  </si>
  <si>
    <t>Возврат остатков субсидий и субвенций из бюджетов поселений</t>
  </si>
  <si>
    <t xml:space="preserve"> доходов бюджета</t>
  </si>
  <si>
    <t>Наименование главного администратора (администратора) доходов бюджета</t>
  </si>
  <si>
    <t>Администрация муниципального образования "Городское поселение "Город Ермолино"</t>
  </si>
  <si>
    <t>№ п/п</t>
  </si>
  <si>
    <t>Наименование вида межбюджетных трансфертов</t>
  </si>
  <si>
    <t>МЕЖБЮДЖЕТНЫЕ ТРАНСФЕРТЫ - ВСЕГО</t>
  </si>
  <si>
    <t>1.</t>
  </si>
  <si>
    <t>1.2.</t>
  </si>
  <si>
    <t>Дотации бюджетам субъектов Российской Федерации на поддержку мер по обеспечению сбалансированности бюджетов</t>
  </si>
  <si>
    <t>Субвенции бюджетам субъектов Российской  Федерации и муниципальных образований</t>
  </si>
  <si>
    <t>2.</t>
  </si>
  <si>
    <t>3.</t>
  </si>
  <si>
    <t>Субвенции бюджетам субъектов Российской Федерации на осуществление полномочий по первичному воинскому учету на территориях, где отсутствуют военные комиссариаты</t>
  </si>
  <si>
    <t xml:space="preserve">Дотации бюджетам поселений на выравнивание бюджетной обеспеченности </t>
  </si>
  <si>
    <t>Код главного админи-стратора (админи-стратора) источников</t>
  </si>
  <si>
    <t>Код группы, подгруппы, статьи и вида источников</t>
  </si>
  <si>
    <t>920</t>
  </si>
  <si>
    <t>Отдел финансов Администрации муниципального образования муниципального района "Боровский район"</t>
  </si>
  <si>
    <t>Главные администраторы  (администраторы) доходов бюджета - органов вышестоящих уровней государственной власти (органов государственной власти РФ, субъекта РФ и органов местного самоуправления Муниципального образования муниципального района "Боровский район"</t>
  </si>
  <si>
    <t>048</t>
  </si>
  <si>
    <t>Управление Росприроднадзора по Калужской области</t>
  </si>
  <si>
    <t>1 16 25075 10 0000 140</t>
  </si>
  <si>
    <t>Денежные взыскания (штрафы) за нарушение лесного законодательства, установленное на лесных участках, находящихся в собственности поселений</t>
  </si>
  <si>
    <t>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</si>
  <si>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</t>
  </si>
  <si>
    <t>141</t>
  </si>
  <si>
    <t>Управление Роспотребнадзора по Калужской области</t>
  </si>
  <si>
    <t>188</t>
  </si>
  <si>
    <t>ОВД по Боровскому району Калужской области</t>
  </si>
  <si>
    <t>388</t>
  </si>
  <si>
    <t>Региональное управление № 8 ФМБА России</t>
  </si>
  <si>
    <t>498</t>
  </si>
  <si>
    <t>Управление по технологическому и экологическому надзору Ростехнадзора по Калужской области</t>
  </si>
  <si>
    <t>7954500</t>
  </si>
  <si>
    <t>ИТОГО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</si>
  <si>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</si>
  <si>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5058598</t>
  </si>
  <si>
    <t>Оказание других видов социальной помощи (льготы)</t>
  </si>
  <si>
    <t>39</t>
  </si>
  <si>
    <t>Межбюджетные трансферты, передаваемые в бюджет Муниципального образования муниципальный район "Боровский район" для оплаты льгот жилищно-коммунальных услуг отдельным категориям граждан, работающих и проживающих в сельской местности</t>
  </si>
  <si>
    <t>Программа "Семья и дети" на 2011-2013 г.г.</t>
  </si>
  <si>
    <t>7958700</t>
  </si>
  <si>
    <t>Программа "Развитие библиотечного обслуживания населения г.Ермолино библиотеками МУК ДК "Полет" на 2011-2013 г.г."</t>
  </si>
  <si>
    <t>Код БК</t>
  </si>
  <si>
    <t>062 2 02 03 015 10 0000 151</t>
  </si>
  <si>
    <t>Прочие межбюджетные трансферты, передаваемые бюджетам поселений для компенсации дополнительных расходов возникших в результате решений, принятых органами власти другого уровня, за счет средств бюджетов муниципальных районов</t>
  </si>
  <si>
    <t>Прочие межбюджетные трансферты, передаваемые бюджетам поселений из бюджетов муниципальных районов на ремонт и капитальный ремонт дорожной и уличной сети муниципальных образований Калужской области</t>
  </si>
  <si>
    <t xml:space="preserve">П </t>
  </si>
  <si>
    <t>ВСЕГО</t>
  </si>
  <si>
    <t>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</si>
  <si>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</si>
  <si>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06</t>
  </si>
  <si>
    <t>Культура, кинематография, средства массовой информации</t>
  </si>
  <si>
    <t>Обслуживание внутреннего государственного и муниципального долга</t>
  </si>
  <si>
    <t xml:space="preserve">Культура </t>
  </si>
  <si>
    <t xml:space="preserve">Физическая культура </t>
  </si>
  <si>
    <t xml:space="preserve">Периодическая печать и издательства </t>
  </si>
  <si>
    <t>Норматив</t>
  </si>
  <si>
    <t>В части доходов от оказания платных услуг (работ) и компенсации затрат государства</t>
  </si>
  <si>
    <t xml:space="preserve">В части административных платежей и сборов </t>
  </si>
  <si>
    <t xml:space="preserve">В части штрафов, санкций, возмещения ущерба </t>
  </si>
  <si>
    <t xml:space="preserve">В части прочих неналоговых доходов </t>
  </si>
  <si>
    <t>Прочие доходы от оказания платных услуг (работ) получателями средств бюджетов поселений</t>
  </si>
  <si>
    <t>Доходы, поступающие в порядке возмещения расходов, понесенных в связи с эксплуатацией  имущества поселений</t>
  </si>
  <si>
    <t>Прочие доходы от компенсации затрат бюджетов поселений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</si>
  <si>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</si>
  <si>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Прочие доходы от компенсации затрат  бюджетов поселений</t>
  </si>
  <si>
    <t>Доходы от продажи квартир, находящихся в собственности поселений</t>
  </si>
  <si>
    <t>1 14 06013 10 0000 430</t>
  </si>
  <si>
    <t>В части государственной пошлины</t>
  </si>
  <si>
    <t>В доходов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</si>
  <si>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возмещение ущерба, зачисляемые в бюджеты поселений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</si>
  <si>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</si>
  <si>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</si>
  <si>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2 18 05000 10 0000 180</t>
  </si>
  <si>
    <t>Доходы бюджетов поселений от возврата 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</si>
  <si>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</si>
  <si>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Доходы бюджетов поселений от возврата иными организациями остатков субсидий прошлых лет</t>
  </si>
  <si>
    <t xml:space="preserve">1 16 30015 01 0000 140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</si>
  <si>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</si>
  <si>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 xml:space="preserve">Поступления  сумм в возмещение вреда, причиняемого автомобильным дорогам местного значения    транспортными средствами, осуществляющим перевозки тяжеловесных и  (или) крупногабаритных грузов, зачисляемые в бюджеты поселений   </t>
  </si>
  <si>
    <t>012</t>
  </si>
  <si>
    <t>800</t>
  </si>
  <si>
    <t>540</t>
  </si>
  <si>
    <t>Содержание казенных учреждений</t>
  </si>
  <si>
    <t xml:space="preserve">Наименование целевых программ </t>
  </si>
  <si>
    <t>Исполнитель</t>
  </si>
  <si>
    <t>Заказчик: Администрация муниципального образования "Городское поселение "Город Ермолино"</t>
  </si>
  <si>
    <t>Администрация МО "Городское поселение "Г. Ермолино"</t>
  </si>
  <si>
    <t>Программа "Повышение эффективности предприятия МУП "ЕТС" по водоснабжению в 2010-2012 г.г."</t>
  </si>
  <si>
    <t>8000000</t>
  </si>
  <si>
    <t xml:space="preserve">Ведомственная целевая программа </t>
  </si>
  <si>
    <t xml:space="preserve"> Муниципальное учреждение культуры Дом культуры "Полет"</t>
  </si>
  <si>
    <t>Муниципальное учреждение физической культуры и спортаСтадион "Труд"</t>
  </si>
  <si>
    <t>Муниципальное учреждение "Редакция газеты "Уголок России"</t>
  </si>
  <si>
    <t>*Прочие поступления от денежных взысканий (штрафов) и иных сумм в возмещение ущерба, зачисляемые в бюджеты поселений</t>
  </si>
  <si>
    <t>*Закон об административных правонарушениях в Калужской области № 122-ОЗ от 28.02.2011 г.</t>
  </si>
  <si>
    <t>Иные межбюджетные трансферты на капитальный ремонт сетей водопровода муниципальных форм собственности в рамках реализации ДЦП "Чистая вода в Калужской области" на 2011-2017 годы</t>
  </si>
  <si>
    <t>810</t>
  </si>
  <si>
    <t>Иные бюджетные ассигнования</t>
  </si>
  <si>
    <t>Субсидии юридическим лицам (кроме государственных учреждений), ИП, физическим лицам - производителям товаров, работ, услуг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</si>
  <si>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</si>
  <si>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Платежи, взимаемые органами управления (организациями)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</si>
  <si>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</si>
  <si>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</si>
  <si>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</si>
  <si>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</si>
  <si>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</si>
  <si>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1 11 05013 10 0000 120</t>
  </si>
  <si>
    <t>2 02 01001 10 0000 151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</si>
  <si>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</si>
  <si>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</si>
  <si>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Дотации бюджетам поселений на поощрение достижения наилучших показателей деятельности органов местного самоуправления</t>
  </si>
  <si>
    <t xml:space="preserve">  2 02 01003 10 0000 151</t>
  </si>
  <si>
    <t xml:space="preserve">  2 02 01008 10 0000 151</t>
  </si>
  <si>
    <t xml:space="preserve">  2 02 02003 10 0000 151</t>
  </si>
  <si>
    <t>Субсидии бюджетам поселений на реформирование муниципальных финансов</t>
  </si>
  <si>
    <t xml:space="preserve">  2 02 02004 10 0000 151</t>
  </si>
  <si>
    <t xml:space="preserve">  2 02 02008 10 0000 151</t>
  </si>
  <si>
    <t xml:space="preserve">  2 02 02009 10 0000 151</t>
  </si>
  <si>
    <t>Субсидии бюджетам поселений на государственную поддержку малого и среднего предпринимательства, включая крестьянские (фермерские) хозяйства</t>
  </si>
  <si>
    <t xml:space="preserve">  2 02 02021 10 0000 151</t>
  </si>
  <si>
    <t>Субсидии бюджетам поселений на осуществление  капитального ремонта гидротехнических сооружений, находящихся в муниципальной собственности,  и бесхозяйных гидротехнических сооружений</t>
  </si>
  <si>
    <t xml:space="preserve">  2 02 02041 10 0000 151</t>
  </si>
  <si>
    <t>Субсидии бюджетам поселений на строительство, модернизацию, ремонт и содержание автомобильных дорог общего пользования,  в  том  числе дорог в поселениях       (за      исключением автомобильных    дорог   федерального значения)</t>
  </si>
  <si>
    <t xml:space="preserve">  2 02 02044 10 0000 151</t>
  </si>
  <si>
    <t>Субсидии бюджетам поселений на обеспечение  автомобильными  дорогами новых микрорайонов</t>
  </si>
  <si>
    <t xml:space="preserve">  2 02 02051 10 0000 151</t>
  </si>
  <si>
    <t xml:space="preserve">  2 02 02068 10 0000 151</t>
  </si>
  <si>
    <t xml:space="preserve">  2 02 02077 10 0000 151</t>
  </si>
  <si>
    <t xml:space="preserve">  2 02 02078 10 0000 151</t>
  </si>
  <si>
    <t xml:space="preserve">  2 02 02079 10 0000 151</t>
  </si>
  <si>
    <t>Субсидии бюджетам поселений на переселение  граждан   из   жилищного фонда,  признанного  непригодным  для проживания, и (или)  жилищного  фонда с высоким уровнем  износа  (более  70 процентов)</t>
  </si>
  <si>
    <t xml:space="preserve">  2 02 02080 10 0000 151</t>
  </si>
  <si>
    <t>Субсидии бюджетам поселений  для обеспечения  земельных  участков коммунальной инфраструктурой в целях жилищного строительства</t>
  </si>
  <si>
    <t xml:space="preserve">Субсидии бюджетам поселений на закупку  автотранспортных  средств  и коммунальной техники </t>
  </si>
  <si>
    <t xml:space="preserve">  2 02 02999 10 0000 151</t>
  </si>
  <si>
    <t>Прочие субсидии бюджетам поселений</t>
  </si>
  <si>
    <t xml:space="preserve">  2 02 03002 10 0000 151 </t>
  </si>
  <si>
    <t>Субвенции бюджетам поселений на осуществление полномочий по подготовке проведения статистических переписей</t>
  </si>
  <si>
    <t>Субвенции бюджетам поселений на осуществление  первичного  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</si>
  <si>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 районов на осуществление части полномочий   по решению  вопросов  местного  значения в соответствии с    заключенными соглашениями</t>
  </si>
  <si>
    <t>Субсидии бюджетам поселений на комплектование книжных фондов библиотек муниципальных образований</t>
  </si>
  <si>
    <t>040</t>
  </si>
  <si>
    <t>Администрация муниципального образования муниципального района "Боровский район"</t>
  </si>
  <si>
    <t xml:space="preserve">  2 02 02088 10 0001 151</t>
  </si>
  <si>
    <t>Субсидии бюджетам поселений на обеспечение мероприятий по капитальному ремонту многоквартирных домов   за  счет  средств,  поступивших от  государственной  корпорации  Фонд содействия  реформированию   жилищно-коммунального хозяйства</t>
  </si>
  <si>
    <t xml:space="preserve">  2 02 02088 10 0002 151</t>
  </si>
  <si>
    <t>Субсидии бюджетам поселений на обеспечение мероприятий по переселению граждан   из   аварийного  жилищного фонда за  счет  средств,  поступивших от  государственной  корпорации  Фонд содействия  реформированию   жилищно-коммунального хозяйства</t>
  </si>
  <si>
    <t xml:space="preserve">  2 02 02999 10 0245 151</t>
  </si>
  <si>
    <t xml:space="preserve">  2 02 02102 10 0000 151</t>
  </si>
  <si>
    <t xml:space="preserve">Прочие субсидии бюджетам поселений на закупку  автотранспорта </t>
  </si>
  <si>
    <t>Мероприятия в области социальной политики</t>
  </si>
  <si>
    <t>1 08 04020 01 1000 110</t>
  </si>
  <si>
    <t>1 08 07175 01 1000 110</t>
  </si>
  <si>
    <t>РАСПРЕДЕЛЕНИЕ РАСХОДОВ БЮДЖЕТА МО "ГОРОДСКОЕ ПОСЕЛЕНИЕ "ГОРОД ЕРМОЛИНО" НА 2015-2016 ГОДЫ ПО РАЗДЕЛАМ И ПОДРАЗДЕЛАМ ВЕДОМСТВЕННОЙ СТРУКТУРЫ РАСХОДОВ БЮДЖЕТА</t>
  </si>
  <si>
    <t>2016 (план)</t>
  </si>
  <si>
    <t>2016 год</t>
  </si>
  <si>
    <t>Ведомственная целевая программа "Развитие библиотечного обслуживания населения г.Ермолино библиотеками МУК ДК "Полет" на 2014-2016 г.г."</t>
  </si>
  <si>
    <t>Ведомственная целевая программа "Развитие культурно-досуговой деятельности, народного творчества, выставочной деятельности и укрепление МТБ МУК ДК "Полет" на 2014-2016 г.г." (Платные услуги)</t>
  </si>
  <si>
    <t>Ведомственная целевая программа "Развитие муниципальных средств массовой информации на 2014-2016 г.г." (Платные услуги)</t>
  </si>
  <si>
    <t>2016 (План)</t>
  </si>
  <si>
    <t>8100000</t>
  </si>
  <si>
    <t>8100042</t>
  </si>
  <si>
    <t>240</t>
  </si>
  <si>
    <t>Иные закупки товаров, работ и услуг для обеспечения государственных (муниципальных) нужд</t>
  </si>
  <si>
    <t>6800000</t>
  </si>
  <si>
    <t>120</t>
  </si>
  <si>
    <t>850</t>
  </si>
  <si>
    <t>6800040</t>
  </si>
  <si>
    <t>Расходы на выплату персоналу государственных (муниципальных) органов</t>
  </si>
  <si>
    <t>Уплата налогов, сборов и иных платежей</t>
  </si>
  <si>
    <t>7500048</t>
  </si>
  <si>
    <t>7500000</t>
  </si>
  <si>
    <t>Обеспечение деятельности главы местной администрации</t>
  </si>
  <si>
    <t>870</t>
  </si>
  <si>
    <t>Резервные средства</t>
  </si>
  <si>
    <t>6800092</t>
  </si>
  <si>
    <t>0600601</t>
  </si>
  <si>
    <t>0800000</t>
  </si>
  <si>
    <t>0800075</t>
  </si>
  <si>
    <t>8885118</t>
  </si>
  <si>
    <t>7407401</t>
  </si>
  <si>
    <t>2402401</t>
  </si>
  <si>
    <t>2402402</t>
  </si>
  <si>
    <t>2400000</t>
  </si>
  <si>
    <t>4800000</t>
  </si>
  <si>
    <t>4804801</t>
  </si>
  <si>
    <t>3000000</t>
  </si>
  <si>
    <t>3003001</t>
  </si>
  <si>
    <t>1900000</t>
  </si>
  <si>
    <t>1901901</t>
  </si>
  <si>
    <t>1901902</t>
  </si>
  <si>
    <t>Ремонт и содержание дорог</t>
  </si>
  <si>
    <t>1901903</t>
  </si>
  <si>
    <t>1901904</t>
  </si>
  <si>
    <t>1901905</t>
  </si>
  <si>
    <t>6800065</t>
  </si>
  <si>
    <t>730</t>
  </si>
  <si>
    <t>Обслуживание муниципального долга</t>
  </si>
  <si>
    <t>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</si>
  <si>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(руб.)</t>
  </si>
  <si>
    <t>Привлечение</t>
  </si>
  <si>
    <t>Погашение</t>
  </si>
  <si>
    <t>Кредиты, полученные от кредитных организаций в валюте Российской Федерации</t>
  </si>
  <si>
    <t>062 01 02 00 00 10 0000 810</t>
  </si>
  <si>
    <t>062 01 03 00 00 10 0000 710</t>
  </si>
  <si>
    <t>6200059</t>
  </si>
  <si>
    <t>6100059</t>
  </si>
  <si>
    <t>6400000</t>
  </si>
  <si>
    <t>6200000</t>
  </si>
  <si>
    <t>6100000</t>
  </si>
  <si>
    <t>7107101</t>
  </si>
  <si>
    <t>2102101</t>
  </si>
  <si>
    <t>2202201</t>
  </si>
  <si>
    <t>2702701</t>
  </si>
  <si>
    <t>200</t>
  </si>
  <si>
    <t>Депутаты представительного органа муниципального образования</t>
  </si>
  <si>
    <t>Закупка товаров, работ и услуг для обеспечения государственных (муниципальных) нужд</t>
  </si>
  <si>
    <t>100</t>
  </si>
  <si>
    <t>Глава местной администрации (исполнительно-распорядительного органа муниципального образования)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</si>
  <si>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</si>
  <si>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8880000</t>
  </si>
  <si>
    <t>Непрограммные мероприятия</t>
  </si>
  <si>
    <t>Повышение безопасности дорожного движения</t>
  </si>
  <si>
    <t>7400000</t>
  </si>
  <si>
    <t>Вопросы в области национальной экономики</t>
  </si>
  <si>
    <t>2100000</t>
  </si>
  <si>
    <t>Капитальноый ремонт в многоквартирных жилых домах</t>
  </si>
  <si>
    <t>2200000</t>
  </si>
  <si>
    <t>7100000</t>
  </si>
  <si>
    <t>Установка коллективного (общедомового) учета потребления энергоресурсов (тепловой энергии, горячей и холодной воды) в многоквартирные дома</t>
  </si>
  <si>
    <t>2300000</t>
  </si>
  <si>
    <t>Расходы на обеспечение деятельности муниципальных учреждений</t>
  </si>
  <si>
    <t>2302302</t>
  </si>
  <si>
    <t>2700000</t>
  </si>
  <si>
    <t>700</t>
  </si>
  <si>
    <t>Обслуживание государственного (муниципального) долга</t>
  </si>
  <si>
    <t xml:space="preserve">Ведомственная целевая программа "Совершенствование системы муниципального управления МО "Городское поселение "Г. Ермолино" на 2014-2016 г.г." </t>
  </si>
  <si>
    <t>8800000</t>
  </si>
  <si>
    <t>Непрограммные расходы Федеральных и областных органов исполнительной власти</t>
  </si>
  <si>
    <t>Защита населения и территории от чрезвычайных ситуаций и стихийных бедствий природного и техногенного характера</t>
  </si>
  <si>
    <t>Муниципальная программа "Капитальный ремонт и ремонт дворовых территорий многоквартирных домов, подъездов к дворовым территориям многоквартирных домов МО "Городское поселение "Г.Ермолино" на 2014-2016 г.г."</t>
  </si>
  <si>
    <t>Капитальный ремонт и ремонт дворовых территорий многоквартирных домов, подъездов к дворовым территориям многоквартирных домов</t>
  </si>
  <si>
    <t>Капитальный ремонт и ремонт дворовых территорий многоквартирных домов, подъездов к дворовым территориям многоквартирных домов за счет средств муниципального Дорожного фонда</t>
  </si>
  <si>
    <t xml:space="preserve">Муниципальная программа "Безопасность дорожного движения на территории МО "Городское поселение "Г.Ермолино" на 2013-2020 г.г." </t>
  </si>
  <si>
    <t>Муниципальная программа "Внедрение коллективного (общедомового) учета потребления энергоресурсов (тепловой энергии, горячей и холодной воды) в многоквартирные дома на 2014-2016 г.г."</t>
  </si>
  <si>
    <t>Муниципальная программа к "70-летию победы в Великой Отечественной Войне" на 2012-2015 гг.</t>
  </si>
  <si>
    <t>Оказание мер социальной помощи ветеранам Великой Отечественной Войны</t>
  </si>
  <si>
    <t>Муниципальная программа "Безопасный город" на 2014-2016 г.г."</t>
  </si>
  <si>
    <t>Муниципальная программа "Капитальный ремонт и ремонт дворовых территорий многоквартирных домов, проездов к дворовым территориям многоквартирных домов МО "Городское поселение "Г.Ермолино" на 2013-2015 г.г."</t>
  </si>
  <si>
    <t>062 10 03 7907921 540 251</t>
  </si>
  <si>
    <t>300</t>
  </si>
  <si>
    <t>Социальное обеспечение и иные выплаты населению</t>
  </si>
  <si>
    <t>360</t>
  </si>
  <si>
    <t>Иные выплаты населению</t>
  </si>
  <si>
    <t>110</t>
  </si>
  <si>
    <t>Расходы на выплаты персоналу казенных учреждений</t>
  </si>
  <si>
    <t>Приложение № 1 к Решению Городской Думы МО "Городское поселение "Г.Ермолино" "О бюджете на 2015-2017 годы"</t>
  </si>
  <si>
    <t xml:space="preserve">Перечень главных администраторов  (администраторов) доходов бюджета МО "Городское поселение "Г. Ермолино"  на 2015-2017 годы                                                      </t>
  </si>
  <si>
    <t>Приложение № 2    к      Решению Городской Думы МО "Городское поселение   "Г.   Ермолино"  "О бюджете на 2015-2017 годы"</t>
  </si>
  <si>
    <t xml:space="preserve">Перечень главных администраторов (администраторов)  источников финансирования дефицита бюджета МО "Городское поселение "Г. Ермолино"  на 2015-2017 годы </t>
  </si>
  <si>
    <t>Приложение № 3    к      Решению Городской Думы МО "Городское поселение   "Г.   Ермолино"  "О бюджете на 2015-2017 годы"</t>
  </si>
  <si>
    <t>РАСПРЕДЕЛЕНИЕ РАСХОДОВ БЮДЖЕТА МО "ГОРОДСКОЕ ПОСЕЛЕНИЕ "ГОРОД ЕРМОЛИНО" НА 2015 ГОД ПО РАЗДЕЛАМ И ПОДРАЗДЕЛАМ ВЕДОМСТВЕННОЙ СТРУКТУРЫ РАСХОДОВ БЮДЖЕТА</t>
  </si>
  <si>
    <t>Приложение № 4    к      Решению Городской Думы МО "Городское поселение   "Г.   Ермолино"  "О бюджете на 2015-2017 годы"</t>
  </si>
  <si>
    <t>2017 (план)</t>
  </si>
  <si>
    <t>Условно утвержденные расходы (2.5% в 2016 г., 5% в 2017 г.)</t>
  </si>
  <si>
    <t>Приложение № 5    к      Решению Городской Думы МО "Городское поселение   "Г.   Ермолино" "О бюджете на 2015-2017 годы"</t>
  </si>
  <si>
    <t>РАСПРЕДЕЛЕНИЕ РАСХОДОВ БЮДЖЕТА МО "ГОРОДСКОЕ ПОСЕЛЕНИЕ "ГОРОД ЕРМОЛИНО" НА 2015 ГОД ПО ВЕДОМСТВЕННОЙ СТРУКТУРЕ РАСХОДОВ</t>
  </si>
  <si>
    <t>РАСПРЕДЕЛЕНИЕ РАСХОДОВ БЮДЖЕТА МО "ГОРОДСКОЕ ПОСЕЛЕНИЕ "ГОРОД ЕРМОЛИНО" НА 2016-2017 ГОДЫ ПО ВЕДОМСТВЕННОЙ СТРУКТУРЕ РАСХОДОВ</t>
  </si>
  <si>
    <t>Приложение № 12    к     Проекту Решения Городской Думы МО "Городское поселение   "Г.   Ермолино" "О бюджете на 2015-2017 годы"</t>
  </si>
  <si>
    <t>Источники финансирования дефицита бюджета МО "Городское поселение "Г. Ермолино" на 2016-2017 годы по кодам классификации источников финансирования дефицита бюджета</t>
  </si>
  <si>
    <t>Приложение № 11    к     Проекту Решения Городской Думы МО "Городское поселение   "Г.   Ермолино" "О бюджете на 2015-2017 годы"</t>
  </si>
  <si>
    <t>Источники финансирования дефицита бюджета МО "Городское поселение "Г. Ермолино" на 2015 год по кодам классификации источников финансирования дефицита бюджета</t>
  </si>
  <si>
    <t>Приложение № 13 к  Решению Городской Думы МО "Городское поселение "Г. Ермолино" "О бюджете на 2015-2017 годы"</t>
  </si>
  <si>
    <t>Программа муниципальных внутренних заимствований МО "Городское поселение "Г. Ермолино" на 2015 год и плановый период 2016-2017 годов</t>
  </si>
  <si>
    <t>2017 год</t>
  </si>
  <si>
    <t>Приложение № 7                                                 к Решению Городской Думы МО "Городское поселение "Г. Ермолино" "О бюджете на 2015-2017 годы"</t>
  </si>
  <si>
    <t>1 11 05035 10 0000 120</t>
  </si>
  <si>
    <t>1 11 07015 10 0000 120</t>
  </si>
  <si>
    <t xml:space="preserve">1 11 09045 10 0000 120 </t>
  </si>
  <si>
    <t>1 13 01995 10 0000 130</t>
  </si>
  <si>
    <t>1 13 02065 10 0000 130</t>
  </si>
  <si>
    <t>1 13 02995 10 0000 130</t>
  </si>
  <si>
    <t>1 14 01050 10 0000 410</t>
  </si>
  <si>
    <t>1 14 02053 10 0000 410</t>
  </si>
  <si>
    <t>1 14 03050 10 0000 410</t>
  </si>
  <si>
    <t>1 14 03050 10 0000 440</t>
  </si>
  <si>
    <t>1 14 06025 10 0000 430</t>
  </si>
  <si>
    <t xml:space="preserve">1 16 23051 10 0000 140 </t>
  </si>
  <si>
    <t xml:space="preserve">1 16 23052 10 0000 140 </t>
  </si>
  <si>
    <t xml:space="preserve">1 16 37040 10 0000 140 </t>
  </si>
  <si>
    <t>1 16 90050 10 0000 140</t>
  </si>
  <si>
    <t>1 17 05050 10 0000 180</t>
  </si>
  <si>
    <t>2 02 02999 10 0278 151</t>
  </si>
  <si>
    <t xml:space="preserve">  2 02 03015 10 0000 151</t>
  </si>
  <si>
    <t xml:space="preserve">  2 02 04012 10 0000 151</t>
  </si>
  <si>
    <t>2 02 04012 10 0478 151</t>
  </si>
  <si>
    <t xml:space="preserve">  2 02 04014 10 0471 151</t>
  </si>
  <si>
    <t>2 02 04999 10 0204 151</t>
  </si>
  <si>
    <t>2 02 04999 10 0273 151</t>
  </si>
  <si>
    <t>2 02 04999 10 0465 151</t>
  </si>
  <si>
    <t>2 07 05030 10 0000 180</t>
  </si>
  <si>
    <t>2 18 05010 10 0000 180</t>
  </si>
  <si>
    <t>2 18 05030 10 0000 180</t>
  </si>
  <si>
    <t>2 19 05000 10 5478 151</t>
  </si>
  <si>
    <t>2 19 05000 10 6467 151</t>
  </si>
  <si>
    <t>2 19 05000 10 8360 180</t>
  </si>
  <si>
    <t>2 02 01001 10 0315 151</t>
  </si>
  <si>
    <t>2 08 05000 10 0000 180</t>
  </si>
  <si>
    <t>01 02 00 00 10 0000 710</t>
  </si>
  <si>
    <t>01 02 00 00 10 0000 810</t>
  </si>
  <si>
    <t xml:space="preserve"> 01 03 00 00 10 0000 710  </t>
  </si>
  <si>
    <t xml:space="preserve"> 01 03 00 00 10 0000 810  </t>
  </si>
  <si>
    <t>8400060</t>
  </si>
  <si>
    <t>3003002</t>
  </si>
  <si>
    <t>3003003</t>
  </si>
  <si>
    <t>3003004</t>
  </si>
  <si>
    <t>3003005</t>
  </si>
  <si>
    <t xml:space="preserve">Муниципальная программа "Энергосбережение и повышение энергетической эффективности в системах коммунальной инфраструктуры" в 2015-2017 г.г." </t>
  </si>
  <si>
    <t>1901906</t>
  </si>
  <si>
    <t>0700702</t>
  </si>
  <si>
    <t>0700701</t>
  </si>
  <si>
    <t>Муниципальная программа "Проведение капитального ремонта в многоквартирных жилых домах" (кап.ремонт муниципального жил.фонда, оплачиваемый в ФКР)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</si>
  <si>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</si>
  <si>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</si>
  <si>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</si>
  <si>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к "70-летию победы в Великой Отечественной Войне" на 2015-2017 гг.</t>
  </si>
  <si>
    <t xml:space="preserve">Ведомственная целевая программа "Совершенствование системы муниципального управления МО "Городское поселение "Г. Ермолино" на 2015-2017 г.г." </t>
  </si>
  <si>
    <t>Муниципальная программа "Благоустройство территории МО "Городское поселение "Г. Ермолино"на 2015-2017 годы"</t>
  </si>
  <si>
    <t>Муниципальная программа "Энергосбережение и повышение энергетической эффективности в системах коммунальной инфраструктуры" в 2015-2017 (проведение сервисного обслуживания и услов.учета)</t>
  </si>
  <si>
    <t xml:space="preserve">Муниципальная программа "Благоустройство территории МО "Городское поселение "Г. Ермолино"на 2015-2017 годы" </t>
  </si>
  <si>
    <t>Муниципальная программа "Укрепление МТБ органов местного самоуправления" 2015-2017 г.г.</t>
  </si>
  <si>
    <t>Муниципальная программа "Кадровая политика" на 2015-2017 г.г.</t>
  </si>
  <si>
    <t>2 02 04999 10 0345 151</t>
  </si>
  <si>
    <t>2 02 04999 10 0276 151</t>
  </si>
  <si>
    <t>Реализация мероприятий подпрограммы "Совершенствование и развитие сети автомобильных дорог на 2014-2020 годы"</t>
  </si>
  <si>
    <t>Прочие межбюджетные трансферты бюджетам поселений на 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</t>
  </si>
  <si>
    <t>2 02 02999 10 0286 151</t>
  </si>
  <si>
    <t>субсидия на реализацию отдельных мероприятий государственной программы "Энергосбережение и повышение энергетической эффективности"</t>
  </si>
  <si>
    <t>2 02 02150 10 0000 151</t>
  </si>
  <si>
    <t>Мероприятия по энергосбережению и повышению энергоэффективности</t>
  </si>
  <si>
    <t>0 02 02210 10 0000 151</t>
  </si>
  <si>
    <t>2 07 05030 10 0001 180</t>
  </si>
  <si>
    <t>Прочиебезвозмездные перечисления в бюджеты поселений на реконструкцию памятников</t>
  </si>
  <si>
    <t xml:space="preserve">062 </t>
  </si>
  <si>
    <t>2 07 05030 10 0002 180</t>
  </si>
  <si>
    <t>Прочиебезвозмездные перечисления в бюджеты поселений в дорожные фонды</t>
  </si>
  <si>
    <t>2 07 05030 10 0010 180</t>
  </si>
  <si>
    <t>Прочиебезвозмездные перечисления в бюджеты поселений на другие нужды</t>
  </si>
  <si>
    <t xml:space="preserve">МЕЖБЮДЖЕТНЫЕ ТРАНСФЕРТЫ, ПЕРЕДАВАЕМЫЕ ИЗ БЮДЖЕТА МО "ГОРОДСКОЕ ПОСЕЛЕНИЕ "Г. ЕРМОЛИНО" В 2015-2017 Г.Г.                                        </t>
  </si>
  <si>
    <t>Приложение № 9 к  Решению Городской Думы МО "Городское поселение "Г. Ермолино" "О бюджете на 2015-2017 годы"</t>
  </si>
  <si>
    <t>Приложение № 8    к      Решению Городской Думы МО "Городское поселение   "Г.   Ермолино"   "О бюджете на 2015-2017 годы"</t>
  </si>
  <si>
    <t xml:space="preserve">МЕЖБЮДЖЕТНЫЕ ТРАНСФЕРТЫ, ПОЛУЧАЕМЫЕ ОТ ДРУГИХ БЮДЖЕТОВ В БЮДЖЕТ МО "ГОРОДСКОЕ ПОСЕЛЕНИЕ "Г. ЕРМОЛИНО" В  ПЛАНОВОМ ПЕРИОДЕ 2015-2017 ГОДОВ                                                                           </t>
  </si>
  <si>
    <t xml:space="preserve">Перечень муниципальных долгосрочных, ведомственных и других целевых программ                              муниципального образования "Городское поселение "Город Ермолино",                                       предусмотренных к финансированию из местного бюджета  на 2015-2017 годы </t>
  </si>
  <si>
    <t>2017 (План)</t>
  </si>
  <si>
    <t>Приложение № 6    к      Решению Городской Думы МО "Городское поселение   "Г.   Ермолино" "О бюджете на 2015-2017 годы"</t>
  </si>
  <si>
    <t>4804802</t>
  </si>
  <si>
    <t>920 2 02 01 001 10 0000 151</t>
  </si>
  <si>
    <t>Муниципальная программа "Развитие социальной и культурной инфраструктуры МО "Городское поселение "Г. Ермолино" на 2015-2017 г.г."</t>
  </si>
  <si>
    <t>Повышение безопасности дорожного движения за счет средств муниципального Дорожного фонда</t>
  </si>
  <si>
    <t>062 07 07 0700701 540 251</t>
  </si>
  <si>
    <t>Ведомственная целевая программа "Совершенствование системы муниципального управления МО "Городское поселение "Г.Ермолино" на 2015-2017 г.г."</t>
  </si>
  <si>
    <t>Муниципальная программа "Укрепление материально-технической базы органов местного самоуправления в 2015-2017 г.г."</t>
  </si>
  <si>
    <t xml:space="preserve">Муниципальная программа "Проведение капитального ремонта в многоквартирных жилых домах" </t>
  </si>
  <si>
    <t>Муниципальная программа "Энергосбережение и повышение энергетической эффективности в системах коммунальной инфраструктуры" в 2015-2017 г.г."</t>
  </si>
  <si>
    <t>Муниципальная программа "Благоустройство территории МО "Городское поселение "Г. Ермолино" на 2015-2017 годы"</t>
  </si>
  <si>
    <t xml:space="preserve">Муниципальная программа "Содействие занятости населения на 2015-2017 г.г." </t>
  </si>
  <si>
    <t>Другие вопросы в области социальной политики</t>
  </si>
  <si>
    <t>1901900</t>
  </si>
  <si>
    <t>Капитальный ремонт тепловых сетей и котельных</t>
  </si>
  <si>
    <t>Капитальный ремонт тепловых сетей и котельноых</t>
  </si>
  <si>
    <t>Капитальный ремонт других объектов коммунального хозяйства</t>
  </si>
  <si>
    <t>Организация водоснабжения</t>
  </si>
  <si>
    <t>Организация теплоснабжения</t>
  </si>
  <si>
    <t>Проведение сервисного обслуживания и услов.учета</t>
  </si>
  <si>
    <t>Содержание мест захоронения</t>
  </si>
  <si>
    <t>Озеленение</t>
  </si>
  <si>
    <t>Организация сбора и вывоза ТБО</t>
  </si>
  <si>
    <t>Прочее благоустройство</t>
  </si>
  <si>
    <t>0700000</t>
  </si>
  <si>
    <t>Организация проведения оплачиваемых общественных работ</t>
  </si>
  <si>
    <t>Организация временного трудоустройства несовершеннолетних граждан в возрасте от 14 до 18 лет в свободное от учебы время</t>
  </si>
  <si>
    <t>Муниципальная программа "Развитие культуры в городе Ермолино на 2015-2017 г.г."</t>
  </si>
  <si>
    <t>Иные бюджетные ассигнования (льготы по бане)</t>
  </si>
  <si>
    <t>Иные бюджетные ассигнования  (льготы по бане)</t>
  </si>
  <si>
    <t>7907921</t>
  </si>
  <si>
    <t>7900000</t>
  </si>
  <si>
    <t>Исполнение полномочий по оказанию мер соц.поддержки специалистов</t>
  </si>
  <si>
    <t>Муниципальная программа "Развития физической культуры и спорта на территории МО "Городское поселение "Г. Ермолино""на 2015-2017 г.г."</t>
  </si>
  <si>
    <t>Муниципальная программа "Развитие и деятельность средств массовой информации на территории МО "Городское поселение "Г. Ермолино" на 2015-2017 г.г."</t>
  </si>
  <si>
    <t xml:space="preserve">Межбюджетные трансферты, передаваемые в бюджет Муниципального образования муниципальный район "Боровский район" для реализации Муниципальной программы "Содействие занятости населения на 2015-2017 г.г."  на организацию временного трудоустройства несовершеннолетних граждан в возрасте от 14 до 18 лет в свободное от учебы время </t>
  </si>
  <si>
    <t>Приложение № 10 к  Решению Городской Думы МО "Городское поселение "Г. Ермолино" "О бюджете на 2015-2017 годы"</t>
  </si>
  <si>
    <t xml:space="preserve">Нормативы зачисления в бюджет муниципального образования "Городское поселение «Город Ермолино» доходов, нормативы по которым не установлены бюджетным законодательством Российской Федерации, на 2015 год и на плановый период 2016 и 2017 годов </t>
  </si>
  <si>
    <t>Муниципальная программа "Кадровая политика 2015-2017 г.г."</t>
  </si>
  <si>
    <t>% расходов программно-целевым методом</t>
  </si>
  <si>
    <t>6406401</t>
  </si>
  <si>
    <t>6406402</t>
  </si>
  <si>
    <t>Расходы на обеспечение деятельности МУК ДК "Полет"</t>
  </si>
  <si>
    <t>Расходы на обеспечение деятельности муниципальных библиотек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</si>
</sst>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#,##0.00;\-#,##0.00;#,##0.00"/>
    <numFmt numFmtId="172" formatCode="#,##0;\-#,##0;#,##0"/>
    <numFmt numFmtId="173" formatCode="#,##0.0"/>
    <numFmt numFmtId="174" formatCode="#,##0.00_р_."/>
    <numFmt numFmtId="175" formatCode="_(* #,##0.00_);_(* \(#,##0.00\);_(* &quot;-&quot;??_);_(@_)"/>
  </numFmts>
  <fonts count="8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3"/>
      <name val="Arial"/>
      <family val="2"/>
    </font>
    <font>
      <sz val="10"/>
      <name val="Arial"/>
      <family val="2"/>
    </font>
    <font>
      <sz val="6"/>
      <name val="Times New Roman"/>
      <family val="1"/>
    </font>
    <font>
      <b/>
      <sz val="12"/>
      <name val="Times New Roman"/>
      <family val="1"/>
    </font>
    <font>
      <sz val="10"/>
      <color indexed="63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color indexed="32"/>
      <name val="Arial Cyr"/>
      <family val="2"/>
    </font>
    <font>
      <sz val="11"/>
      <name val="Arial"/>
      <family val="2"/>
    </font>
    <font>
      <sz val="10"/>
      <name val="MS Sans Serif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MS Sans Serif"/>
      <family val="2"/>
    </font>
    <font>
      <sz val="16"/>
      <name val="Times New Roman"/>
      <family val="1"/>
    </font>
    <font>
      <b/>
      <sz val="20"/>
      <name val="Arial"/>
      <family val="2"/>
    </font>
    <font>
      <sz val="12"/>
      <name val="MS Sans Serif"/>
      <family val="2"/>
    </font>
    <font>
      <sz val="12"/>
      <name val="Arial Narrow"/>
      <family val="2"/>
    </font>
    <font>
      <sz val="9"/>
      <name val="Arial Cyr"/>
      <family val="0"/>
    </font>
    <font>
      <b/>
      <sz val="18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i/>
      <sz val="10"/>
      <name val="Arial Cyr"/>
      <family val="0"/>
    </font>
    <font>
      <sz val="13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Times New Roman"/>
      <family val="1"/>
    </font>
    <font>
      <b/>
      <sz val="10"/>
      <color rgb="FF002060"/>
      <name val="Times New Roman"/>
      <family val="1"/>
    </font>
    <font>
      <sz val="10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72" fontId="23" fillId="0" borderId="6">
      <alignment wrapText="1"/>
      <protection/>
    </xf>
    <xf numFmtId="0" fontId="72" fillId="0" borderId="7" applyNumberFormat="0" applyFill="0" applyAlignment="0" applyProtection="0"/>
    <xf numFmtId="0" fontId="73" fillId="27" borderId="8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" fontId="0" fillId="0" borderId="0" xfId="0" applyNumberFormat="1" applyBorder="1" applyAlignment="1">
      <alignment/>
    </xf>
    <xf numFmtId="4" fontId="9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left" wrapText="1" indent="3"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 indent="4"/>
    </xf>
    <xf numFmtId="0" fontId="3" fillId="0" borderId="12" xfId="0" applyFont="1" applyBorder="1" applyAlignment="1">
      <alignment horizontal="left" wrapText="1" indent="1"/>
    </xf>
    <xf numFmtId="4" fontId="3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 indent="2"/>
    </xf>
    <xf numFmtId="49" fontId="3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 vertical="center" wrapText="1"/>
    </xf>
    <xf numFmtId="0" fontId="28" fillId="0" borderId="14" xfId="0" applyFont="1" applyBorder="1" applyAlignment="1">
      <alignment vertical="center" wrapText="1"/>
    </xf>
    <xf numFmtId="0" fontId="28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top"/>
    </xf>
    <xf numFmtId="173" fontId="20" fillId="0" borderId="17" xfId="0" applyNumberFormat="1" applyFont="1" applyBorder="1" applyAlignment="1">
      <alignment/>
    </xf>
    <xf numFmtId="0" fontId="27" fillId="0" borderId="18" xfId="0" applyFont="1" applyBorder="1" applyAlignment="1">
      <alignment horizontal="center" vertical="top"/>
    </xf>
    <xf numFmtId="0" fontId="27" fillId="0" borderId="12" xfId="0" applyFont="1" applyBorder="1" applyAlignment="1">
      <alignment horizontal="left" wrapText="1"/>
    </xf>
    <xf numFmtId="173" fontId="27" fillId="0" borderId="12" xfId="0" applyNumberFormat="1" applyFont="1" applyBorder="1" applyAlignment="1">
      <alignment wrapText="1"/>
    </xf>
    <xf numFmtId="173" fontId="27" fillId="0" borderId="12" xfId="0" applyNumberFormat="1" applyFont="1" applyBorder="1" applyAlignment="1">
      <alignment/>
    </xf>
    <xf numFmtId="173" fontId="27" fillId="0" borderId="19" xfId="0" applyNumberFormat="1" applyFont="1" applyBorder="1" applyAlignment="1">
      <alignment/>
    </xf>
    <xf numFmtId="0" fontId="29" fillId="0" borderId="12" xfId="0" applyFont="1" applyBorder="1" applyAlignment="1">
      <alignment horizontal="left" wrapText="1"/>
    </xf>
    <xf numFmtId="0" fontId="14" fillId="0" borderId="0" xfId="0" applyFont="1" applyAlignment="1">
      <alignment/>
    </xf>
    <xf numFmtId="0" fontId="28" fillId="0" borderId="2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0" fontId="34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Font="1" applyBorder="1" applyAlignment="1">
      <alignment horizontal="center" wrapText="1"/>
    </xf>
    <xf numFmtId="49" fontId="35" fillId="0" borderId="0" xfId="0" applyNumberFormat="1" applyFont="1" applyAlignment="1">
      <alignment horizontal="left"/>
    </xf>
    <xf numFmtId="3" fontId="27" fillId="0" borderId="12" xfId="0" applyNumberFormat="1" applyFont="1" applyFill="1" applyBorder="1" applyAlignment="1" applyProtection="1">
      <alignment horizontal="left" vertical="top" wrapText="1"/>
      <protection/>
    </xf>
    <xf numFmtId="3" fontId="27" fillId="0" borderId="12" xfId="0" applyNumberFormat="1" applyFont="1" applyFill="1" applyBorder="1" applyAlignment="1" applyProtection="1">
      <alignment horizontal="left" vertical="top"/>
      <protection/>
    </xf>
    <xf numFmtId="0" fontId="36" fillId="0" borderId="21" xfId="0" applyNumberFormat="1" applyFont="1" applyFill="1" applyBorder="1" applyAlignment="1" applyProtection="1">
      <alignment horizontal="center" vertical="center" wrapText="1"/>
      <protection/>
    </xf>
    <xf numFmtId="0" fontId="36" fillId="0" borderId="20" xfId="0" applyNumberFormat="1" applyFont="1" applyFill="1" applyBorder="1" applyAlignment="1" applyProtection="1">
      <alignment horizontal="center" vertical="center" wrapText="1"/>
      <protection/>
    </xf>
    <xf numFmtId="49" fontId="36" fillId="0" borderId="22" xfId="0" applyNumberFormat="1" applyFont="1" applyFill="1" applyBorder="1" applyAlignment="1" applyProtection="1">
      <alignment horizontal="center" vertical="center" wrapText="1"/>
      <protection/>
    </xf>
    <xf numFmtId="0" fontId="36" fillId="0" borderId="23" xfId="0" applyNumberFormat="1" applyFont="1" applyFill="1" applyBorder="1" applyAlignment="1" applyProtection="1">
      <alignment horizontal="center" vertical="center" wrapText="1"/>
      <protection/>
    </xf>
    <xf numFmtId="0" fontId="36" fillId="0" borderId="24" xfId="0" applyNumberFormat="1" applyFont="1" applyFill="1" applyBorder="1" applyAlignment="1" applyProtection="1">
      <alignment horizontal="center" vertical="center" wrapText="1"/>
      <protection/>
    </xf>
    <xf numFmtId="0" fontId="36" fillId="0" borderId="25" xfId="0" applyNumberFormat="1" applyFont="1" applyFill="1" applyBorder="1" applyAlignment="1" applyProtection="1">
      <alignment horizontal="center" vertical="center" wrapText="1"/>
      <protection/>
    </xf>
    <xf numFmtId="49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49" fontId="16" fillId="0" borderId="18" xfId="0" applyNumberFormat="1" applyFont="1" applyFill="1" applyBorder="1" applyAlignment="1" applyProtection="1">
      <alignment horizontal="center" vertical="justify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center" wrapText="1"/>
      <protection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30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vertical="center" wrapText="1"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vertical="top" wrapText="1"/>
      <protection/>
    </xf>
    <xf numFmtId="0" fontId="16" fillId="0" borderId="12" xfId="0" applyNumberFormat="1" applyFont="1" applyFill="1" applyBorder="1" applyAlignment="1" applyProtection="1">
      <alignment horizontal="center" vertical="top" wrapText="1"/>
      <protection/>
    </xf>
    <xf numFmtId="0" fontId="16" fillId="0" borderId="3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>
      <alignment wrapText="1"/>
    </xf>
    <xf numFmtId="4" fontId="0" fillId="0" borderId="12" xfId="0" applyNumberFormat="1" applyBorder="1" applyAlignment="1">
      <alignment/>
    </xf>
    <xf numFmtId="0" fontId="3" fillId="0" borderId="12" xfId="0" applyFont="1" applyBorder="1" applyAlignment="1">
      <alignment horizontal="left" wrapText="1" indent="2"/>
    </xf>
    <xf numFmtId="4" fontId="2" fillId="0" borderId="12" xfId="0" applyNumberFormat="1" applyFont="1" applyBorder="1" applyAlignment="1">
      <alignment/>
    </xf>
    <xf numFmtId="0" fontId="16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/>
    </xf>
    <xf numFmtId="0" fontId="1" fillId="0" borderId="32" xfId="0" applyFont="1" applyBorder="1" applyAlignment="1">
      <alignment horizontal="left" wrapText="1" indent="2"/>
    </xf>
    <xf numFmtId="0" fontId="1" fillId="0" borderId="33" xfId="0" applyFont="1" applyBorder="1" applyAlignment="1">
      <alignment horizontal="left" wrapText="1" indent="2"/>
    </xf>
    <xf numFmtId="49" fontId="1" fillId="0" borderId="32" xfId="0" applyNumberFormat="1" applyFont="1" applyBorder="1" applyAlignment="1">
      <alignment horizontal="center" vertical="center"/>
    </xf>
    <xf numFmtId="4" fontId="0" fillId="0" borderId="32" xfId="0" applyNumberFormat="1" applyBorder="1" applyAlignment="1">
      <alignment/>
    </xf>
    <xf numFmtId="49" fontId="1" fillId="0" borderId="33" xfId="0" applyNumberFormat="1" applyFont="1" applyBorder="1" applyAlignment="1">
      <alignment horizontal="center" vertical="center"/>
    </xf>
    <xf numFmtId="4" fontId="0" fillId="0" borderId="33" xfId="0" applyNumberFormat="1" applyBorder="1" applyAlignment="1">
      <alignment/>
    </xf>
    <xf numFmtId="49" fontId="1" fillId="0" borderId="34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left" wrapText="1" indent="2"/>
    </xf>
    <xf numFmtId="4" fontId="0" fillId="0" borderId="34" xfId="0" applyNumberFormat="1" applyBorder="1" applyAlignment="1">
      <alignment/>
    </xf>
    <xf numFmtId="0" fontId="29" fillId="0" borderId="35" xfId="0" applyFont="1" applyBorder="1" applyAlignment="1">
      <alignment horizontal="center" vertical="top"/>
    </xf>
    <xf numFmtId="0" fontId="27" fillId="0" borderId="36" xfId="0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49" fontId="1" fillId="0" borderId="24" xfId="0" applyNumberFormat="1" applyFont="1" applyBorder="1" applyAlignment="1">
      <alignment/>
    </xf>
    <xf numFmtId="0" fontId="3" fillId="0" borderId="24" xfId="0" applyFont="1" applyBorder="1" applyAlignment="1">
      <alignment horizontal="right"/>
    </xf>
    <xf numFmtId="4" fontId="3" fillId="0" borderId="2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9" fontId="21" fillId="0" borderId="12" xfId="62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173" fontId="20" fillId="0" borderId="39" xfId="0" applyNumberFormat="1" applyFont="1" applyBorder="1" applyAlignment="1">
      <alignment/>
    </xf>
    <xf numFmtId="0" fontId="29" fillId="0" borderId="17" xfId="0" applyFont="1" applyBorder="1" applyAlignment="1">
      <alignment horizontal="left" wrapText="1"/>
    </xf>
    <xf numFmtId="1" fontId="1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49" fontId="41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left" wrapText="1"/>
    </xf>
    <xf numFmtId="4" fontId="29" fillId="0" borderId="24" xfId="0" applyNumberFormat="1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/>
    </xf>
    <xf numFmtId="0" fontId="29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9" fontId="27" fillId="0" borderId="12" xfId="62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9" fontId="29" fillId="0" borderId="12" xfId="62" applyNumberFormat="1" applyFont="1" applyBorder="1" applyAlignment="1">
      <alignment horizontal="center" vertical="center"/>
    </xf>
    <xf numFmtId="0" fontId="27" fillId="0" borderId="12" xfId="0" applyFont="1" applyBorder="1" applyAlignment="1">
      <alignment/>
    </xf>
    <xf numFmtId="4" fontId="22" fillId="0" borderId="12" xfId="0" applyNumberFormat="1" applyFont="1" applyFill="1" applyBorder="1" applyAlignment="1">
      <alignment horizontal="right" wrapText="1"/>
    </xf>
    <xf numFmtId="4" fontId="22" fillId="0" borderId="30" xfId="0" applyNumberFormat="1" applyFont="1" applyFill="1" applyBorder="1" applyAlignment="1">
      <alignment horizontal="right" wrapText="1"/>
    </xf>
    <xf numFmtId="2" fontId="20" fillId="0" borderId="17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 vertical="center" wrapText="1"/>
    </xf>
    <xf numFmtId="49" fontId="16" fillId="32" borderId="12" xfId="0" applyNumberFormat="1" applyFont="1" applyFill="1" applyBorder="1" applyAlignment="1">
      <alignment horizontal="center" vertical="center"/>
    </xf>
    <xf numFmtId="0" fontId="16" fillId="32" borderId="12" xfId="0" applyFont="1" applyFill="1" applyBorder="1" applyAlignment="1">
      <alignment horizontal="center" vertical="center"/>
    </xf>
    <xf numFmtId="0" fontId="16" fillId="32" borderId="26" xfId="0" applyFont="1" applyFill="1" applyBorder="1" applyAlignment="1">
      <alignment horizontal="left" vertical="center" wrapText="1"/>
    </xf>
    <xf numFmtId="0" fontId="16" fillId="32" borderId="27" xfId="0" applyFont="1" applyFill="1" applyBorder="1" applyAlignment="1">
      <alignment horizontal="left" vertical="center" wrapText="1"/>
    </xf>
    <xf numFmtId="0" fontId="16" fillId="32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wrapText="1" indent="1"/>
    </xf>
    <xf numFmtId="0" fontId="0" fillId="0" borderId="0" xfId="0" applyFont="1" applyAlignment="1">
      <alignment/>
    </xf>
    <xf numFmtId="0" fontId="27" fillId="0" borderId="40" xfId="0" applyFont="1" applyFill="1" applyBorder="1" applyAlignment="1">
      <alignment horizontal="left" wrapText="1"/>
    </xf>
    <xf numFmtId="4" fontId="22" fillId="0" borderId="24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/>
    </xf>
    <xf numFmtId="0" fontId="29" fillId="0" borderId="0" xfId="0" applyFont="1" applyFill="1" applyBorder="1" applyAlignment="1">
      <alignment vertical="center"/>
    </xf>
    <xf numFmtId="0" fontId="29" fillId="0" borderId="37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left" wrapText="1"/>
    </xf>
    <xf numFmtId="0" fontId="27" fillId="0" borderId="36" xfId="0" applyFont="1" applyFill="1" applyBorder="1" applyAlignment="1">
      <alignment horizontal="left" wrapText="1"/>
    </xf>
    <xf numFmtId="168" fontId="27" fillId="0" borderId="36" xfId="0" applyNumberFormat="1" applyFont="1" applyFill="1" applyBorder="1" applyAlignment="1">
      <alignment horizontal="left" wrapText="1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  <xf numFmtId="49" fontId="1" fillId="0" borderId="12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wrapText="1" indent="1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 indent="2"/>
    </xf>
    <xf numFmtId="0" fontId="13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 indent="4"/>
    </xf>
    <xf numFmtId="0" fontId="1" fillId="0" borderId="12" xfId="0" applyFont="1" applyFill="1" applyBorder="1" applyAlignment="1">
      <alignment horizontal="left" wrapText="1" indent="3"/>
    </xf>
    <xf numFmtId="0" fontId="0" fillId="0" borderId="0" xfId="0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Font="1" applyAlignment="1">
      <alignment horizontal="center"/>
    </xf>
    <xf numFmtId="0" fontId="4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7" fillId="0" borderId="12" xfId="0" applyNumberFormat="1" applyFont="1" applyFill="1" applyBorder="1" applyAlignment="1" applyProtection="1">
      <alignment horizontal="center" vertical="top" wrapText="1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4" fontId="27" fillId="0" borderId="12" xfId="0" applyNumberFormat="1" applyFont="1" applyFill="1" applyBorder="1" applyAlignment="1" applyProtection="1">
      <alignment horizontal="center" vertical="top"/>
      <protection/>
    </xf>
    <xf numFmtId="49" fontId="81" fillId="0" borderId="12" xfId="0" applyNumberFormat="1" applyFont="1" applyFill="1" applyBorder="1" applyAlignment="1">
      <alignment vertical="center"/>
    </xf>
    <xf numFmtId="49" fontId="82" fillId="0" borderId="12" xfId="0" applyNumberFormat="1" applyFont="1" applyFill="1" applyBorder="1" applyAlignment="1">
      <alignment vertical="center"/>
    </xf>
    <xf numFmtId="0" fontId="12" fillId="0" borderId="12" xfId="54" applyFont="1" applyFill="1" applyBorder="1" applyAlignment="1" applyProtection="1">
      <alignment horizontal="center" vertical="center" wrapText="1"/>
      <protection locked="0"/>
    </xf>
    <xf numFmtId="1" fontId="1" fillId="0" borderId="12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2" fillId="0" borderId="12" xfId="54" applyFont="1" applyBorder="1" applyAlignment="1" applyProtection="1">
      <alignment horizontal="center" vertical="center" wrapText="1"/>
      <protection locked="0"/>
    </xf>
    <xf numFmtId="1" fontId="1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 indent="1"/>
    </xf>
    <xf numFmtId="1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2"/>
    </xf>
    <xf numFmtId="4" fontId="1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49" fontId="81" fillId="0" borderId="12" xfId="0" applyNumberFormat="1" applyFont="1" applyFill="1" applyBorder="1" applyAlignment="1">
      <alignment horizontal="center" vertical="top" wrapText="1"/>
    </xf>
    <xf numFmtId="49" fontId="83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9" fillId="0" borderId="25" xfId="0" applyNumberFormat="1" applyFont="1" applyFill="1" applyBorder="1" applyAlignment="1">
      <alignment horizontal="right" vertical="center" wrapText="1"/>
    </xf>
    <xf numFmtId="4" fontId="22" fillId="0" borderId="25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1" fontId="1" fillId="33" borderId="12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left" wrapText="1" indent="4"/>
    </xf>
    <xf numFmtId="4" fontId="1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 horizontal="left" wrapText="1" indent="3"/>
    </xf>
    <xf numFmtId="0" fontId="1" fillId="33" borderId="12" xfId="0" applyFont="1" applyFill="1" applyBorder="1" applyAlignment="1">
      <alignment horizontal="left" wrapText="1" indent="2"/>
    </xf>
    <xf numFmtId="0" fontId="1" fillId="33" borderId="12" xfId="0" applyFont="1" applyFill="1" applyBorder="1" applyAlignment="1">
      <alignment horizontal="left" wrapText="1"/>
    </xf>
    <xf numFmtId="4" fontId="0" fillId="33" borderId="0" xfId="0" applyNumberFormat="1" applyFill="1" applyAlignment="1">
      <alignment/>
    </xf>
    <xf numFmtId="0" fontId="1" fillId="33" borderId="12" xfId="0" applyFont="1" applyFill="1" applyBorder="1" applyAlignment="1">
      <alignment horizontal="left" wrapText="1" indent="1"/>
    </xf>
    <xf numFmtId="0" fontId="0" fillId="33" borderId="0" xfId="0" applyFont="1" applyFill="1" applyAlignment="1">
      <alignment/>
    </xf>
    <xf numFmtId="1" fontId="1" fillId="33" borderId="12" xfId="0" applyNumberFormat="1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left" vertical="center" wrapText="1"/>
    </xf>
    <xf numFmtId="49" fontId="16" fillId="33" borderId="12" xfId="0" applyNumberFormat="1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6" fillId="33" borderId="1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4" fontId="1" fillId="0" borderId="0" xfId="0" applyNumberFormat="1" applyFont="1" applyAlignment="1">
      <alignment horizontal="right"/>
    </xf>
    <xf numFmtId="1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horizontal="left" wrapText="1"/>
    </xf>
    <xf numFmtId="0" fontId="29" fillId="0" borderId="18" xfId="0" applyFont="1" applyFill="1" applyBorder="1" applyAlignment="1">
      <alignment horizontal="left" wrapText="1"/>
    </xf>
    <xf numFmtId="168" fontId="29" fillId="0" borderId="18" xfId="0" applyNumberFormat="1" applyFont="1" applyFill="1" applyBorder="1" applyAlignment="1">
      <alignment horizontal="left" wrapText="1"/>
    </xf>
    <xf numFmtId="168" fontId="29" fillId="0" borderId="41" xfId="0" applyNumberFormat="1" applyFont="1" applyFill="1" applyBorder="1" applyAlignment="1">
      <alignment horizontal="left" wrapText="1"/>
    </xf>
    <xf numFmtId="168" fontId="27" fillId="0" borderId="29" xfId="0" applyNumberFormat="1" applyFont="1" applyFill="1" applyBorder="1" applyAlignment="1">
      <alignment horizontal="left" wrapText="1"/>
    </xf>
    <xf numFmtId="4" fontId="22" fillId="0" borderId="6" xfId="0" applyNumberFormat="1" applyFont="1" applyFill="1" applyBorder="1" applyAlignment="1">
      <alignment horizontal="right" wrapText="1"/>
    </xf>
    <xf numFmtId="4" fontId="22" fillId="0" borderId="42" xfId="0" applyNumberFormat="1" applyFont="1" applyFill="1" applyBorder="1" applyAlignment="1">
      <alignment horizontal="right" wrapText="1"/>
    </xf>
    <xf numFmtId="2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 wrapText="1"/>
    </xf>
    <xf numFmtId="0" fontId="36" fillId="0" borderId="17" xfId="0" applyNumberFormat="1" applyFont="1" applyFill="1" applyBorder="1" applyAlignment="1" applyProtection="1">
      <alignment horizontal="center" vertical="center" wrapText="1"/>
      <protection/>
    </xf>
    <xf numFmtId="0" fontId="36" fillId="0" borderId="43" xfId="0" applyNumberFormat="1" applyFont="1" applyFill="1" applyBorder="1" applyAlignment="1" applyProtection="1">
      <alignment horizontal="center" vertical="center" wrapText="1"/>
      <protection/>
    </xf>
    <xf numFmtId="0" fontId="36" fillId="0" borderId="44" xfId="0" applyNumberFormat="1" applyFont="1" applyFill="1" applyBorder="1" applyAlignment="1" applyProtection="1">
      <alignment horizontal="center" vertical="center" wrapText="1"/>
      <protection/>
    </xf>
    <xf numFmtId="0" fontId="36" fillId="0" borderId="45" xfId="0" applyNumberFormat="1" applyFont="1" applyFill="1" applyBorder="1" applyAlignment="1" applyProtection="1">
      <alignment horizontal="center" vertical="center" wrapText="1"/>
      <protection/>
    </xf>
    <xf numFmtId="0" fontId="36" fillId="0" borderId="46" xfId="0" applyNumberFormat="1" applyFont="1" applyFill="1" applyBorder="1" applyAlignment="1" applyProtection="1">
      <alignment horizontal="center" vertical="center" wrapText="1"/>
      <protection/>
    </xf>
    <xf numFmtId="0" fontId="36" fillId="0" borderId="47" xfId="0" applyNumberFormat="1" applyFont="1" applyFill="1" applyBorder="1" applyAlignment="1" applyProtection="1">
      <alignment horizontal="center" vertical="center" wrapText="1"/>
      <protection/>
    </xf>
    <xf numFmtId="0" fontId="36" fillId="0" borderId="48" xfId="0" applyNumberFormat="1" applyFont="1" applyFill="1" applyBorder="1" applyAlignment="1" applyProtection="1">
      <alignment horizontal="center" vertical="center" wrapText="1"/>
      <protection/>
    </xf>
    <xf numFmtId="0" fontId="36" fillId="0" borderId="49" xfId="0" applyNumberFormat="1" applyFont="1" applyFill="1" applyBorder="1" applyAlignment="1" applyProtection="1">
      <alignment horizontal="center" vertical="center" wrapText="1"/>
      <protection/>
    </xf>
    <xf numFmtId="0" fontId="36" fillId="0" borderId="21" xfId="0" applyNumberFormat="1" applyFont="1" applyBorder="1" applyAlignment="1">
      <alignment horizontal="center" vertical="center" wrapText="1"/>
    </xf>
    <xf numFmtId="0" fontId="36" fillId="0" borderId="13" xfId="0" applyNumberFormat="1" applyFont="1" applyBorder="1" applyAlignment="1">
      <alignment horizontal="center" vertical="center" wrapText="1"/>
    </xf>
    <xf numFmtId="0" fontId="36" fillId="0" borderId="50" xfId="0" applyNumberFormat="1" applyFont="1" applyBorder="1" applyAlignment="1">
      <alignment horizontal="center" vertical="center" wrapText="1"/>
    </xf>
    <xf numFmtId="0" fontId="22" fillId="0" borderId="28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51" xfId="0" applyNumberFormat="1" applyFont="1" applyFill="1" applyBorder="1" applyAlignment="1" applyProtection="1">
      <alignment horizontal="center" vertical="center" wrapText="1"/>
      <protection/>
    </xf>
    <xf numFmtId="0" fontId="19" fillId="0" borderId="37" xfId="0" applyNumberFormat="1" applyFont="1" applyFill="1" applyBorder="1" applyAlignment="1" applyProtection="1">
      <alignment horizontal="center" vertical="center" wrapText="1"/>
      <protection/>
    </xf>
    <xf numFmtId="0" fontId="19" fillId="0" borderId="52" xfId="0" applyNumberFormat="1" applyFont="1" applyFill="1" applyBorder="1" applyAlignment="1" applyProtection="1">
      <alignment horizontal="center" vertical="center" wrapText="1"/>
      <protection/>
    </xf>
    <xf numFmtId="0" fontId="36" fillId="0" borderId="51" xfId="0" applyNumberFormat="1" applyFont="1" applyFill="1" applyBorder="1" applyAlignment="1" applyProtection="1">
      <alignment horizontal="center" vertical="center" wrapText="1"/>
      <protection/>
    </xf>
    <xf numFmtId="0" fontId="16" fillId="0" borderId="52" xfId="0" applyNumberFormat="1" applyFont="1" applyFill="1" applyBorder="1" applyAlignment="1" applyProtection="1">
      <alignment horizontal="center" vertical="center" wrapText="1"/>
      <protection/>
    </xf>
    <xf numFmtId="0" fontId="36" fillId="0" borderId="35" xfId="0" applyNumberFormat="1" applyFont="1" applyFill="1" applyBorder="1" applyAlignment="1" applyProtection="1">
      <alignment horizontal="center" vertical="center" wrapText="1"/>
      <protection/>
    </xf>
    <xf numFmtId="0" fontId="36" fillId="0" borderId="53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0" applyNumberFormat="1" applyFont="1" applyFill="1" applyBorder="1" applyAlignment="1" applyProtection="1">
      <alignment horizontal="left" vertical="top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54" xfId="0" applyNumberFormat="1" applyFont="1" applyFill="1" applyBorder="1" applyAlignment="1" applyProtection="1">
      <alignment horizontal="center" vertical="center" wrapText="1"/>
      <protection/>
    </xf>
    <xf numFmtId="0" fontId="36" fillId="0" borderId="21" xfId="0" applyNumberFormat="1" applyFont="1" applyFill="1" applyBorder="1" applyAlignment="1" applyProtection="1">
      <alignment horizontal="center" vertical="center" wrapText="1"/>
      <protection/>
    </xf>
    <xf numFmtId="0" fontId="36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55" xfId="0" applyNumberFormat="1" applyFont="1" applyFill="1" applyBorder="1" applyAlignment="1" applyProtection="1">
      <alignment horizontal="center" vertical="center" wrapText="1"/>
      <protection/>
    </xf>
    <xf numFmtId="0" fontId="36" fillId="0" borderId="56" xfId="0" applyNumberFormat="1" applyFont="1" applyFill="1" applyBorder="1" applyAlignment="1" applyProtection="1">
      <alignment horizontal="center" vertical="center" wrapText="1"/>
      <protection/>
    </xf>
    <xf numFmtId="0" fontId="36" fillId="0" borderId="57" xfId="0" applyNumberFormat="1" applyFont="1" applyFill="1" applyBorder="1" applyAlignment="1" applyProtection="1">
      <alignment horizontal="center" vertical="center" wrapText="1"/>
      <protection/>
    </xf>
    <xf numFmtId="0" fontId="36" fillId="0" borderId="58" xfId="0" applyNumberFormat="1" applyFont="1" applyFill="1" applyBorder="1" applyAlignment="1" applyProtection="1">
      <alignment horizontal="center" vertical="center" wrapText="1"/>
      <protection/>
    </xf>
    <xf numFmtId="0" fontId="36" fillId="0" borderId="5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2" fillId="0" borderId="12" xfId="54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1" fontId="1" fillId="0" borderId="12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right" vertical="top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top" wrapText="1"/>
      <protection/>
    </xf>
    <xf numFmtId="0" fontId="27" fillId="0" borderId="12" xfId="0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zoomScale="55" zoomScaleNormal="55" workbookViewId="0" topLeftCell="A1">
      <selection activeCell="C8" sqref="C8"/>
    </sheetView>
  </sheetViews>
  <sheetFormatPr defaultColWidth="8.875" defaultRowHeight="12.75"/>
  <cols>
    <col min="1" max="1" width="17.25390625" style="26" customWidth="1"/>
    <col min="2" max="2" width="37.75390625" style="25" customWidth="1"/>
    <col min="3" max="3" width="87.875" style="27" customWidth="1"/>
    <col min="4" max="4" width="15.125" style="28" hidden="1" customWidth="1"/>
    <col min="5" max="5" width="2.875" style="28" hidden="1" customWidth="1"/>
    <col min="6" max="6" width="22.875" style="28" customWidth="1"/>
    <col min="7" max="7" width="20.125" style="28" customWidth="1"/>
    <col min="8" max="16384" width="8.875" style="29" customWidth="1"/>
  </cols>
  <sheetData>
    <row r="1" spans="1:7" s="24" customFormat="1" ht="102" customHeight="1">
      <c r="A1" s="22"/>
      <c r="B1" s="23"/>
      <c r="C1" s="23"/>
      <c r="D1" s="23"/>
      <c r="E1" s="23"/>
      <c r="F1" s="296" t="s">
        <v>531</v>
      </c>
      <c r="G1" s="297"/>
    </row>
    <row r="2" spans="1:7" s="24" customFormat="1" ht="67.5" customHeight="1" thickBot="1">
      <c r="A2" s="298" t="s">
        <v>532</v>
      </c>
      <c r="B2" s="298"/>
      <c r="C2" s="298"/>
      <c r="D2" s="298"/>
      <c r="E2" s="298"/>
      <c r="F2" s="298"/>
      <c r="G2" s="298"/>
    </row>
    <row r="3" spans="1:7" s="23" customFormat="1" ht="65.25" customHeight="1" thickBot="1">
      <c r="A3" s="299" t="s">
        <v>235</v>
      </c>
      <c r="B3" s="300"/>
      <c r="C3" s="300"/>
      <c r="D3" s="300"/>
      <c r="E3" s="300"/>
      <c r="F3" s="300"/>
      <c r="G3" s="301"/>
    </row>
    <row r="4" spans="1:7" s="25" customFormat="1" ht="46.5" customHeight="1" thickBot="1">
      <c r="A4" s="302" t="s">
        <v>231</v>
      </c>
      <c r="B4" s="303"/>
      <c r="C4" s="304" t="s">
        <v>274</v>
      </c>
      <c r="D4" s="284" t="s">
        <v>232</v>
      </c>
      <c r="E4" s="286" t="s">
        <v>233</v>
      </c>
      <c r="F4" s="288" t="s">
        <v>232</v>
      </c>
      <c r="G4" s="290" t="s">
        <v>233</v>
      </c>
    </row>
    <row r="5" spans="1:7" s="25" customFormat="1" ht="155.25" customHeight="1" thickBot="1">
      <c r="A5" s="55" t="s">
        <v>234</v>
      </c>
      <c r="B5" s="56" t="s">
        <v>273</v>
      </c>
      <c r="C5" s="305"/>
      <c r="D5" s="285"/>
      <c r="E5" s="287"/>
      <c r="F5" s="289"/>
      <c r="G5" s="291"/>
    </row>
    <row r="6" spans="1:7" s="23" customFormat="1" ht="43.5" customHeight="1">
      <c r="A6" s="57" t="s">
        <v>159</v>
      </c>
      <c r="B6" s="58"/>
      <c r="C6" s="58" t="s">
        <v>275</v>
      </c>
      <c r="D6" s="59">
        <v>4027064190</v>
      </c>
      <c r="E6" s="59">
        <v>402701001</v>
      </c>
      <c r="F6" s="59">
        <v>4003005702</v>
      </c>
      <c r="G6" s="60">
        <v>400301001</v>
      </c>
    </row>
    <row r="7" spans="1:7" s="23" customFormat="1" ht="133.5" customHeight="1">
      <c r="A7" s="61" t="s">
        <v>159</v>
      </c>
      <c r="B7" s="62" t="s">
        <v>426</v>
      </c>
      <c r="C7" s="63" t="s">
        <v>236</v>
      </c>
      <c r="D7" s="64"/>
      <c r="E7" s="64"/>
      <c r="F7" s="65"/>
      <c r="G7" s="65"/>
    </row>
    <row r="8" spans="1:7" s="23" customFormat="1" ht="144.75" customHeight="1">
      <c r="A8" s="61" t="s">
        <v>159</v>
      </c>
      <c r="B8" s="62" t="s">
        <v>427</v>
      </c>
      <c r="C8" s="63" t="s">
        <v>338</v>
      </c>
      <c r="D8" s="64"/>
      <c r="E8" s="64"/>
      <c r="F8" s="65"/>
      <c r="G8" s="65"/>
    </row>
    <row r="9" spans="1:7" s="23" customFormat="1" ht="137.25" customHeight="1" hidden="1">
      <c r="A9" s="154" t="s">
        <v>159</v>
      </c>
      <c r="B9" s="155" t="s">
        <v>381</v>
      </c>
      <c r="C9" s="156" t="s">
        <v>237</v>
      </c>
      <c r="D9" s="157"/>
      <c r="E9" s="157"/>
      <c r="F9" s="158"/>
      <c r="G9" s="158"/>
    </row>
    <row r="10" spans="1:7" s="23" customFormat="1" ht="107.25" customHeight="1">
      <c r="A10" s="61" t="s">
        <v>159</v>
      </c>
      <c r="B10" s="62" t="s">
        <v>551</v>
      </c>
      <c r="C10" s="63" t="s">
        <v>238</v>
      </c>
      <c r="D10" s="66"/>
      <c r="E10" s="66"/>
      <c r="F10" s="67"/>
      <c r="G10" s="67"/>
    </row>
    <row r="11" spans="1:7" s="23" customFormat="1" ht="102" customHeight="1">
      <c r="A11" s="61" t="s">
        <v>159</v>
      </c>
      <c r="B11" s="62" t="s">
        <v>552</v>
      </c>
      <c r="C11" s="63" t="s">
        <v>239</v>
      </c>
      <c r="D11" s="64"/>
      <c r="E11" s="64"/>
      <c r="F11" s="65"/>
      <c r="G11" s="65"/>
    </row>
    <row r="12" spans="1:7" s="23" customFormat="1" ht="114" customHeight="1">
      <c r="A12" s="61" t="s">
        <v>159</v>
      </c>
      <c r="B12" s="68" t="s">
        <v>553</v>
      </c>
      <c r="C12" s="63" t="s">
        <v>240</v>
      </c>
      <c r="D12" s="64"/>
      <c r="E12" s="64"/>
      <c r="F12" s="65"/>
      <c r="G12" s="65"/>
    </row>
    <row r="13" spans="1:7" s="23" customFormat="1" ht="75.75" customHeight="1">
      <c r="A13" s="61" t="s">
        <v>159</v>
      </c>
      <c r="B13" s="62" t="s">
        <v>554</v>
      </c>
      <c r="C13" s="63" t="s">
        <v>335</v>
      </c>
      <c r="D13" s="64"/>
      <c r="E13" s="64"/>
      <c r="F13" s="65"/>
      <c r="G13" s="65"/>
    </row>
    <row r="14" spans="1:7" s="23" customFormat="1" ht="59.25" customHeight="1">
      <c r="A14" s="61" t="s">
        <v>159</v>
      </c>
      <c r="B14" s="62" t="s">
        <v>555</v>
      </c>
      <c r="C14" s="63" t="s">
        <v>336</v>
      </c>
      <c r="D14" s="64"/>
      <c r="E14" s="64"/>
      <c r="F14" s="65"/>
      <c r="G14" s="65"/>
    </row>
    <row r="15" spans="1:7" s="23" customFormat="1" ht="49.5" customHeight="1">
      <c r="A15" s="61" t="s">
        <v>159</v>
      </c>
      <c r="B15" s="62" t="s">
        <v>556</v>
      </c>
      <c r="C15" s="63" t="s">
        <v>339</v>
      </c>
      <c r="D15" s="64"/>
      <c r="E15" s="64"/>
      <c r="F15" s="65"/>
      <c r="G15" s="65"/>
    </row>
    <row r="16" spans="1:7" s="23" customFormat="1" ht="49.5" customHeight="1">
      <c r="A16" s="61" t="s">
        <v>159</v>
      </c>
      <c r="B16" s="62" t="s">
        <v>557</v>
      </c>
      <c r="C16" s="63" t="s">
        <v>340</v>
      </c>
      <c r="D16" s="64"/>
      <c r="E16" s="64"/>
      <c r="F16" s="65"/>
      <c r="G16" s="65"/>
    </row>
    <row r="17" spans="1:7" s="23" customFormat="1" ht="143.25" customHeight="1">
      <c r="A17" s="61" t="s">
        <v>159</v>
      </c>
      <c r="B17" s="62" t="s">
        <v>558</v>
      </c>
      <c r="C17" s="63" t="s">
        <v>374</v>
      </c>
      <c r="D17" s="64"/>
      <c r="E17" s="64"/>
      <c r="F17" s="65"/>
      <c r="G17" s="65"/>
    </row>
    <row r="18" spans="1:7" s="23" customFormat="1" ht="68.25" customHeight="1" hidden="1">
      <c r="A18" s="61" t="s">
        <v>159</v>
      </c>
      <c r="B18" s="62" t="s">
        <v>242</v>
      </c>
      <c r="C18" s="63" t="s">
        <v>243</v>
      </c>
      <c r="D18" s="64"/>
      <c r="E18" s="64"/>
      <c r="F18" s="65"/>
      <c r="G18" s="65"/>
    </row>
    <row r="19" spans="1:7" s="23" customFormat="1" ht="108" customHeight="1">
      <c r="A19" s="61" t="s">
        <v>159</v>
      </c>
      <c r="B19" s="62" t="s">
        <v>559</v>
      </c>
      <c r="C19" s="63" t="s">
        <v>345</v>
      </c>
      <c r="D19" s="64"/>
      <c r="E19" s="64"/>
      <c r="F19" s="65"/>
      <c r="G19" s="65"/>
    </row>
    <row r="20" spans="1:7" s="23" customFormat="1" ht="108" customHeight="1">
      <c r="A20" s="61" t="s">
        <v>159</v>
      </c>
      <c r="B20" s="62" t="s">
        <v>560</v>
      </c>
      <c r="C20" s="63" t="s">
        <v>346</v>
      </c>
      <c r="D20" s="64"/>
      <c r="E20" s="64"/>
      <c r="F20" s="65"/>
      <c r="G20" s="65"/>
    </row>
    <row r="21" spans="1:7" s="23" customFormat="1" ht="100.5" customHeight="1" hidden="1">
      <c r="A21" s="154" t="s">
        <v>159</v>
      </c>
      <c r="B21" s="155" t="s">
        <v>341</v>
      </c>
      <c r="C21" s="156" t="s">
        <v>241</v>
      </c>
      <c r="D21" s="157"/>
      <c r="E21" s="157"/>
      <c r="F21" s="158"/>
      <c r="G21" s="158"/>
    </row>
    <row r="22" spans="1:7" s="23" customFormat="1" ht="114" customHeight="1">
      <c r="A22" s="61" t="s">
        <v>159</v>
      </c>
      <c r="B22" s="62" t="s">
        <v>561</v>
      </c>
      <c r="C22" s="63" t="s">
        <v>212</v>
      </c>
      <c r="D22" s="64"/>
      <c r="E22" s="64"/>
      <c r="F22" s="65"/>
      <c r="G22" s="65"/>
    </row>
    <row r="23" spans="1:7" s="23" customFormat="1" ht="84" customHeight="1">
      <c r="A23" s="61" t="s">
        <v>159</v>
      </c>
      <c r="B23" s="69" t="s">
        <v>242</v>
      </c>
      <c r="C23" s="63" t="s">
        <v>375</v>
      </c>
      <c r="D23" s="64"/>
      <c r="E23" s="64"/>
      <c r="F23" s="65"/>
      <c r="G23" s="65"/>
    </row>
    <row r="24" spans="1:7" s="23" customFormat="1" ht="97.5" customHeight="1" hidden="1">
      <c r="A24" s="61" t="s">
        <v>159</v>
      </c>
      <c r="B24" s="69" t="s">
        <v>376</v>
      </c>
      <c r="C24" s="63" t="s">
        <v>377</v>
      </c>
      <c r="D24" s="64"/>
      <c r="E24" s="64"/>
      <c r="F24" s="65"/>
      <c r="G24" s="65"/>
    </row>
    <row r="25" spans="1:7" s="23" customFormat="1" ht="103.5" customHeight="1" hidden="1">
      <c r="A25" s="61" t="s">
        <v>159</v>
      </c>
      <c r="B25" s="69" t="s">
        <v>244</v>
      </c>
      <c r="C25" s="63" t="s">
        <v>378</v>
      </c>
      <c r="D25" s="64"/>
      <c r="E25" s="64"/>
      <c r="F25" s="65"/>
      <c r="G25" s="65"/>
    </row>
    <row r="26" spans="1:7" s="23" customFormat="1" ht="116.25" customHeight="1">
      <c r="A26" s="61" t="s">
        <v>159</v>
      </c>
      <c r="B26" s="69" t="s">
        <v>562</v>
      </c>
      <c r="C26" s="63" t="s">
        <v>379</v>
      </c>
      <c r="D26" s="64"/>
      <c r="E26" s="64"/>
      <c r="F26" s="65"/>
      <c r="G26" s="65"/>
    </row>
    <row r="27" spans="1:7" s="23" customFormat="1" ht="96" customHeight="1">
      <c r="A27" s="61" t="s">
        <v>159</v>
      </c>
      <c r="B27" s="69" t="s">
        <v>563</v>
      </c>
      <c r="C27" s="63" t="s">
        <v>380</v>
      </c>
      <c r="D27" s="64"/>
      <c r="E27" s="64"/>
      <c r="F27" s="65"/>
      <c r="G27" s="65"/>
    </row>
    <row r="28" spans="1:7" s="23" customFormat="1" ht="96" customHeight="1" hidden="1">
      <c r="A28" s="61" t="s">
        <v>159</v>
      </c>
      <c r="B28" s="69" t="s">
        <v>351</v>
      </c>
      <c r="C28" s="63" t="s">
        <v>352</v>
      </c>
      <c r="D28" s="64"/>
      <c r="E28" s="64"/>
      <c r="F28" s="65"/>
      <c r="G28" s="65"/>
    </row>
    <row r="29" spans="1:7" s="23" customFormat="1" ht="123.75" customHeight="1">
      <c r="A29" s="61" t="s">
        <v>159</v>
      </c>
      <c r="B29" s="69" t="s">
        <v>564</v>
      </c>
      <c r="C29" s="63" t="s">
        <v>353</v>
      </c>
      <c r="D29" s="64"/>
      <c r="E29" s="64"/>
      <c r="F29" s="65"/>
      <c r="G29" s="65"/>
    </row>
    <row r="30" spans="1:7" s="23" customFormat="1" ht="96" customHeight="1">
      <c r="A30" s="61" t="s">
        <v>159</v>
      </c>
      <c r="B30" s="69" t="s">
        <v>565</v>
      </c>
      <c r="C30" s="63" t="s">
        <v>368</v>
      </c>
      <c r="D30" s="64"/>
      <c r="E30" s="64"/>
      <c r="F30" s="65"/>
      <c r="G30" s="65"/>
    </row>
    <row r="31" spans="1:7" s="23" customFormat="1" ht="68.25" customHeight="1">
      <c r="A31" s="61" t="s">
        <v>159</v>
      </c>
      <c r="B31" s="62" t="s">
        <v>245</v>
      </c>
      <c r="C31" s="63" t="s">
        <v>151</v>
      </c>
      <c r="D31" s="64"/>
      <c r="E31" s="64"/>
      <c r="F31" s="65"/>
      <c r="G31" s="65"/>
    </row>
    <row r="32" spans="1:7" s="23" customFormat="1" ht="68.25" customHeight="1">
      <c r="A32" s="61" t="s">
        <v>159</v>
      </c>
      <c r="B32" s="62" t="s">
        <v>566</v>
      </c>
      <c r="C32" s="70" t="s">
        <v>136</v>
      </c>
      <c r="D32" s="66"/>
      <c r="E32" s="66"/>
      <c r="F32" s="67"/>
      <c r="G32" s="67"/>
    </row>
    <row r="33" spans="1:7" s="23" customFormat="1" ht="68.25" customHeight="1" hidden="1">
      <c r="A33" s="61" t="s">
        <v>159</v>
      </c>
      <c r="B33" s="62" t="s">
        <v>271</v>
      </c>
      <c r="C33" s="63" t="s">
        <v>272</v>
      </c>
      <c r="D33" s="66"/>
      <c r="E33" s="66"/>
      <c r="F33" s="67"/>
      <c r="G33" s="67"/>
    </row>
    <row r="34" spans="1:7" s="23" customFormat="1" ht="68.25" customHeight="1" hidden="1">
      <c r="A34" s="61" t="s">
        <v>159</v>
      </c>
      <c r="B34" s="62" t="s">
        <v>22</v>
      </c>
      <c r="C34" s="63" t="s">
        <v>23</v>
      </c>
      <c r="D34" s="66"/>
      <c r="E34" s="66"/>
      <c r="F34" s="67"/>
      <c r="G34" s="67"/>
    </row>
    <row r="35" spans="1:7" s="23" customFormat="1" ht="68.25" customHeight="1" hidden="1">
      <c r="A35" s="61" t="s">
        <v>159</v>
      </c>
      <c r="B35" s="62" t="s">
        <v>382</v>
      </c>
      <c r="C35" s="63" t="s">
        <v>383</v>
      </c>
      <c r="D35" s="66"/>
      <c r="E35" s="66"/>
      <c r="F35" s="67"/>
      <c r="G35" s="67"/>
    </row>
    <row r="36" spans="1:7" s="23" customFormat="1" ht="105.75" customHeight="1" hidden="1">
      <c r="A36" s="61" t="s">
        <v>159</v>
      </c>
      <c r="B36" s="71" t="s">
        <v>247</v>
      </c>
      <c r="C36" s="63" t="s">
        <v>248</v>
      </c>
      <c r="D36" s="64"/>
      <c r="E36" s="64"/>
      <c r="F36" s="65"/>
      <c r="G36" s="65"/>
    </row>
    <row r="37" spans="1:7" s="23" customFormat="1" ht="105.75" customHeight="1" hidden="1">
      <c r="A37" s="61" t="s">
        <v>159</v>
      </c>
      <c r="B37" s="71" t="s">
        <v>249</v>
      </c>
      <c r="C37" s="63" t="s">
        <v>250</v>
      </c>
      <c r="D37" s="64"/>
      <c r="E37" s="64"/>
      <c r="F37" s="65"/>
      <c r="G37" s="65"/>
    </row>
    <row r="38" spans="1:7" s="23" customFormat="1" ht="105.75" customHeight="1" hidden="1">
      <c r="A38" s="61" t="s">
        <v>159</v>
      </c>
      <c r="B38" s="71" t="s">
        <v>251</v>
      </c>
      <c r="C38" s="63" t="s">
        <v>252</v>
      </c>
      <c r="D38" s="64"/>
      <c r="E38" s="64"/>
      <c r="F38" s="65"/>
      <c r="G38" s="65"/>
    </row>
    <row r="39" spans="1:7" s="23" customFormat="1" ht="105.75" customHeight="1" hidden="1">
      <c r="A39" s="61" t="s">
        <v>159</v>
      </c>
      <c r="B39" s="71" t="s">
        <v>253</v>
      </c>
      <c r="C39" s="63" t="s">
        <v>254</v>
      </c>
      <c r="D39" s="64"/>
      <c r="E39" s="64"/>
      <c r="F39" s="65"/>
      <c r="G39" s="65"/>
    </row>
    <row r="40" spans="1:7" s="23" customFormat="1" ht="105.75" customHeight="1" hidden="1">
      <c r="A40" s="61" t="s">
        <v>159</v>
      </c>
      <c r="B40" s="71" t="s">
        <v>255</v>
      </c>
      <c r="C40" s="63" t="s">
        <v>256</v>
      </c>
      <c r="D40" s="64"/>
      <c r="E40" s="64"/>
      <c r="F40" s="65"/>
      <c r="G40" s="65"/>
    </row>
    <row r="41" spans="1:7" s="23" customFormat="1" ht="105.75" customHeight="1" hidden="1">
      <c r="A41" s="61" t="s">
        <v>159</v>
      </c>
      <c r="B41" s="71" t="s">
        <v>257</v>
      </c>
      <c r="C41" s="63" t="s">
        <v>258</v>
      </c>
      <c r="D41" s="64"/>
      <c r="E41" s="64"/>
      <c r="F41" s="65"/>
      <c r="G41" s="65"/>
    </row>
    <row r="42" spans="1:7" s="23" customFormat="1" ht="105.75" customHeight="1" hidden="1">
      <c r="A42" s="61" t="s">
        <v>159</v>
      </c>
      <c r="B42" s="71" t="s">
        <v>259</v>
      </c>
      <c r="C42" s="63" t="s">
        <v>260</v>
      </c>
      <c r="D42" s="64"/>
      <c r="E42" s="64"/>
      <c r="F42" s="65"/>
      <c r="G42" s="65"/>
    </row>
    <row r="43" spans="1:7" s="23" customFormat="1" ht="105.75" customHeight="1" hidden="1">
      <c r="A43" s="61" t="s">
        <v>159</v>
      </c>
      <c r="B43" s="71" t="s">
        <v>261</v>
      </c>
      <c r="C43" s="63" t="s">
        <v>262</v>
      </c>
      <c r="D43" s="64"/>
      <c r="E43" s="64"/>
      <c r="F43" s="65"/>
      <c r="G43" s="65"/>
    </row>
    <row r="44" spans="1:7" s="23" customFormat="1" ht="105.75" customHeight="1" hidden="1">
      <c r="A44" s="61" t="s">
        <v>159</v>
      </c>
      <c r="B44" s="71" t="s">
        <v>263</v>
      </c>
      <c r="C44" s="63" t="s">
        <v>264</v>
      </c>
      <c r="D44" s="64"/>
      <c r="E44" s="64"/>
      <c r="F44" s="65"/>
      <c r="G44" s="65"/>
    </row>
    <row r="45" spans="1:7" s="23" customFormat="1" ht="105.75" customHeight="1" hidden="1">
      <c r="A45" s="61" t="s">
        <v>159</v>
      </c>
      <c r="B45" s="71" t="s">
        <v>265</v>
      </c>
      <c r="C45" s="63" t="s">
        <v>156</v>
      </c>
      <c r="D45" s="64"/>
      <c r="E45" s="64"/>
      <c r="F45" s="65"/>
      <c r="G45" s="65"/>
    </row>
    <row r="46" spans="1:7" s="23" customFormat="1" ht="105.75" customHeight="1" hidden="1">
      <c r="A46" s="61" t="s">
        <v>159</v>
      </c>
      <c r="B46" s="71" t="s">
        <v>266</v>
      </c>
      <c r="C46" s="63" t="s">
        <v>268</v>
      </c>
      <c r="D46" s="64"/>
      <c r="E46" s="64"/>
      <c r="F46" s="65"/>
      <c r="G46" s="65"/>
    </row>
    <row r="47" spans="1:7" s="23" customFormat="1" ht="105.75" customHeight="1" hidden="1">
      <c r="A47" s="61" t="s">
        <v>159</v>
      </c>
      <c r="B47" s="71" t="s">
        <v>269</v>
      </c>
      <c r="C47" s="63" t="s">
        <v>270</v>
      </c>
      <c r="D47" s="64"/>
      <c r="E47" s="64"/>
      <c r="F47" s="65"/>
      <c r="G47" s="65"/>
    </row>
    <row r="48" spans="1:7" s="23" customFormat="1" ht="74.25" customHeight="1" hidden="1">
      <c r="A48" s="61" t="s">
        <v>159</v>
      </c>
      <c r="B48" s="71" t="s">
        <v>386</v>
      </c>
      <c r="C48" s="63" t="s">
        <v>384</v>
      </c>
      <c r="D48" s="64"/>
      <c r="E48" s="64"/>
      <c r="F48" s="65"/>
      <c r="G48" s="65"/>
    </row>
    <row r="49" spans="1:7" s="23" customFormat="1" ht="79.5" customHeight="1" hidden="1">
      <c r="A49" s="61" t="s">
        <v>159</v>
      </c>
      <c r="B49" s="71" t="s">
        <v>387</v>
      </c>
      <c r="C49" s="63" t="s">
        <v>385</v>
      </c>
      <c r="D49" s="64"/>
      <c r="E49" s="64"/>
      <c r="F49" s="65"/>
      <c r="G49" s="65"/>
    </row>
    <row r="50" spans="1:7" s="23" customFormat="1" ht="66.75" customHeight="1" hidden="1">
      <c r="A50" s="61" t="s">
        <v>159</v>
      </c>
      <c r="B50" s="71" t="s">
        <v>388</v>
      </c>
      <c r="C50" s="63" t="s">
        <v>389</v>
      </c>
      <c r="D50" s="64"/>
      <c r="E50" s="64"/>
      <c r="F50" s="65"/>
      <c r="G50" s="65"/>
    </row>
    <row r="51" spans="1:7" s="23" customFormat="1" ht="80.25" customHeight="1" hidden="1">
      <c r="A51" s="61" t="s">
        <v>159</v>
      </c>
      <c r="B51" s="71" t="s">
        <v>390</v>
      </c>
      <c r="C51" s="63" t="s">
        <v>248</v>
      </c>
      <c r="D51" s="64"/>
      <c r="E51" s="64"/>
      <c r="F51" s="65"/>
      <c r="G51" s="65"/>
    </row>
    <row r="52" spans="1:7" s="23" customFormat="1" ht="66.75" customHeight="1" hidden="1">
      <c r="A52" s="61" t="s">
        <v>159</v>
      </c>
      <c r="B52" s="71" t="s">
        <v>391</v>
      </c>
      <c r="C52" s="63" t="s">
        <v>250</v>
      </c>
      <c r="D52" s="64"/>
      <c r="E52" s="64"/>
      <c r="F52" s="65"/>
      <c r="G52" s="65"/>
    </row>
    <row r="53" spans="1:7" s="23" customFormat="1" ht="93" customHeight="1" hidden="1">
      <c r="A53" s="61" t="s">
        <v>159</v>
      </c>
      <c r="B53" s="71" t="s">
        <v>392</v>
      </c>
      <c r="C53" s="63" t="s">
        <v>393</v>
      </c>
      <c r="D53" s="64"/>
      <c r="E53" s="64"/>
      <c r="F53" s="65"/>
      <c r="G53" s="65"/>
    </row>
    <row r="54" spans="1:7" s="23" customFormat="1" ht="117.75" customHeight="1" hidden="1">
      <c r="A54" s="61" t="s">
        <v>159</v>
      </c>
      <c r="B54" s="71" t="s">
        <v>394</v>
      </c>
      <c r="C54" s="63" t="s">
        <v>395</v>
      </c>
      <c r="D54" s="64"/>
      <c r="E54" s="64"/>
      <c r="F54" s="65"/>
      <c r="G54" s="65"/>
    </row>
    <row r="55" spans="1:7" s="23" customFormat="1" ht="127.5" customHeight="1" hidden="1">
      <c r="A55" s="61" t="s">
        <v>159</v>
      </c>
      <c r="B55" s="71" t="s">
        <v>396</v>
      </c>
      <c r="C55" s="63" t="s">
        <v>397</v>
      </c>
      <c r="D55" s="64"/>
      <c r="E55" s="64"/>
      <c r="F55" s="65"/>
      <c r="G55" s="65"/>
    </row>
    <row r="56" spans="1:7" s="23" customFormat="1" ht="84" customHeight="1" hidden="1">
      <c r="A56" s="61" t="s">
        <v>159</v>
      </c>
      <c r="B56" s="71" t="s">
        <v>398</v>
      </c>
      <c r="C56" s="63" t="s">
        <v>399</v>
      </c>
      <c r="D56" s="64"/>
      <c r="E56" s="64"/>
      <c r="F56" s="65"/>
      <c r="G56" s="65"/>
    </row>
    <row r="57" spans="1:7" s="23" customFormat="1" ht="63" customHeight="1" hidden="1">
      <c r="A57" s="61" t="s">
        <v>159</v>
      </c>
      <c r="B57" s="71" t="s">
        <v>400</v>
      </c>
      <c r="C57" s="63" t="s">
        <v>254</v>
      </c>
      <c r="D57" s="64"/>
      <c r="E57" s="64"/>
      <c r="F57" s="65"/>
      <c r="G57" s="65"/>
    </row>
    <row r="58" spans="1:7" s="23" customFormat="1" ht="57.75" customHeight="1" hidden="1">
      <c r="A58" s="61" t="s">
        <v>159</v>
      </c>
      <c r="B58" s="71" t="s">
        <v>401</v>
      </c>
      <c r="C58" s="63" t="s">
        <v>415</v>
      </c>
      <c r="D58" s="64"/>
      <c r="E58" s="64"/>
      <c r="F58" s="65"/>
      <c r="G58" s="65"/>
    </row>
    <row r="59" spans="1:7" s="23" customFormat="1" ht="87.75" customHeight="1" hidden="1">
      <c r="A59" s="61" t="s">
        <v>159</v>
      </c>
      <c r="B59" s="71" t="s">
        <v>402</v>
      </c>
      <c r="C59" s="63" t="s">
        <v>258</v>
      </c>
      <c r="D59" s="64"/>
      <c r="E59" s="64"/>
      <c r="F59" s="65"/>
      <c r="G59" s="65"/>
    </row>
    <row r="60" spans="1:7" s="23" customFormat="1" ht="92.25" customHeight="1" hidden="1">
      <c r="A60" s="61" t="s">
        <v>159</v>
      </c>
      <c r="B60" s="71" t="s">
        <v>403</v>
      </c>
      <c r="C60" s="63" t="s">
        <v>260</v>
      </c>
      <c r="D60" s="64"/>
      <c r="E60" s="64"/>
      <c r="F60" s="65"/>
      <c r="G60" s="65"/>
    </row>
    <row r="61" spans="1:7" s="23" customFormat="1" ht="125.25" customHeight="1" hidden="1">
      <c r="A61" s="61" t="s">
        <v>159</v>
      </c>
      <c r="B61" s="71" t="s">
        <v>404</v>
      </c>
      <c r="C61" s="63" t="s">
        <v>405</v>
      </c>
      <c r="D61" s="64"/>
      <c r="E61" s="64"/>
      <c r="F61" s="65"/>
      <c r="G61" s="65"/>
    </row>
    <row r="62" spans="1:7" s="23" customFormat="1" ht="91.5" customHeight="1" hidden="1">
      <c r="A62" s="61" t="s">
        <v>159</v>
      </c>
      <c r="B62" s="71" t="s">
        <v>406</v>
      </c>
      <c r="C62" s="63" t="s">
        <v>407</v>
      </c>
      <c r="D62" s="64"/>
      <c r="E62" s="64"/>
      <c r="F62" s="65"/>
      <c r="G62" s="65"/>
    </row>
    <row r="63" spans="1:7" s="23" customFormat="1" ht="184.5" customHeight="1" hidden="1">
      <c r="A63" s="61" t="s">
        <v>159</v>
      </c>
      <c r="B63" s="71" t="s">
        <v>418</v>
      </c>
      <c r="C63" s="63" t="s">
        <v>419</v>
      </c>
      <c r="D63" s="64"/>
      <c r="E63" s="64"/>
      <c r="F63" s="65"/>
      <c r="G63" s="65"/>
    </row>
    <row r="64" spans="1:7" s="23" customFormat="1" ht="184.5" customHeight="1" hidden="1">
      <c r="A64" s="61" t="s">
        <v>159</v>
      </c>
      <c r="B64" s="71" t="s">
        <v>420</v>
      </c>
      <c r="C64" s="63" t="s">
        <v>421</v>
      </c>
      <c r="D64" s="64"/>
      <c r="E64" s="64"/>
      <c r="F64" s="65"/>
      <c r="G64" s="65"/>
    </row>
    <row r="65" spans="1:7" s="23" customFormat="1" ht="87.75" customHeight="1" hidden="1">
      <c r="A65" s="61" t="s">
        <v>159</v>
      </c>
      <c r="B65" s="71" t="s">
        <v>423</v>
      </c>
      <c r="C65" s="63" t="s">
        <v>408</v>
      </c>
      <c r="D65" s="64"/>
      <c r="E65" s="64"/>
      <c r="F65" s="65"/>
      <c r="G65" s="65"/>
    </row>
    <row r="66" spans="1:7" s="23" customFormat="1" ht="87.75" customHeight="1" hidden="1">
      <c r="A66" s="61" t="s">
        <v>159</v>
      </c>
      <c r="B66" s="71" t="s">
        <v>422</v>
      </c>
      <c r="C66" s="63" t="s">
        <v>424</v>
      </c>
      <c r="D66" s="64"/>
      <c r="E66" s="64"/>
      <c r="F66" s="65"/>
      <c r="G66" s="65"/>
    </row>
    <row r="67" spans="1:7" s="23" customFormat="1" ht="87.75" customHeight="1" hidden="1">
      <c r="A67" s="61" t="s">
        <v>159</v>
      </c>
      <c r="B67" s="71" t="s">
        <v>409</v>
      </c>
      <c r="C67" s="63" t="s">
        <v>410</v>
      </c>
      <c r="D67" s="64"/>
      <c r="E67" s="64"/>
      <c r="F67" s="65"/>
      <c r="G67" s="65"/>
    </row>
    <row r="68" spans="1:7" s="23" customFormat="1" ht="87.75" customHeight="1" hidden="1">
      <c r="A68" s="61" t="s">
        <v>159</v>
      </c>
      <c r="B68" s="71" t="s">
        <v>411</v>
      </c>
      <c r="C68" s="63" t="s">
        <v>412</v>
      </c>
      <c r="D68" s="64"/>
      <c r="E68" s="64"/>
      <c r="F68" s="65"/>
      <c r="G68" s="65"/>
    </row>
    <row r="69" spans="1:7" s="23" customFormat="1" ht="98.25" customHeight="1">
      <c r="A69" s="61" t="s">
        <v>159</v>
      </c>
      <c r="B69" s="68" t="s">
        <v>567</v>
      </c>
      <c r="C69" s="63" t="s">
        <v>211</v>
      </c>
      <c r="D69" s="64"/>
      <c r="E69" s="64"/>
      <c r="F69" s="65"/>
      <c r="G69" s="65"/>
    </row>
    <row r="70" spans="1:7" s="23" customFormat="1" ht="87.75" customHeight="1">
      <c r="A70" s="61" t="s">
        <v>159</v>
      </c>
      <c r="B70" s="90" t="s">
        <v>568</v>
      </c>
      <c r="C70" s="63" t="s">
        <v>413</v>
      </c>
      <c r="D70" s="64"/>
      <c r="E70" s="64"/>
      <c r="F70" s="65"/>
      <c r="G70" s="65"/>
    </row>
    <row r="71" spans="1:7" s="23" customFormat="1" ht="106.5" customHeight="1">
      <c r="A71" s="61" t="s">
        <v>159</v>
      </c>
      <c r="B71" s="71" t="s">
        <v>569</v>
      </c>
      <c r="C71" s="63" t="s">
        <v>270</v>
      </c>
      <c r="D71" s="64"/>
      <c r="E71" s="64"/>
      <c r="F71" s="65"/>
      <c r="G71" s="65"/>
    </row>
    <row r="72" spans="1:7" s="23" customFormat="1" ht="114.75" customHeight="1">
      <c r="A72" s="61" t="s">
        <v>159</v>
      </c>
      <c r="B72" s="68" t="s">
        <v>570</v>
      </c>
      <c r="C72" s="63" t="s">
        <v>318</v>
      </c>
      <c r="D72" s="64"/>
      <c r="E72" s="64"/>
      <c r="F72" s="65"/>
      <c r="G72" s="65"/>
    </row>
    <row r="73" spans="1:7" s="23" customFormat="1" ht="125.25" customHeight="1">
      <c r="A73" s="61" t="s">
        <v>159</v>
      </c>
      <c r="B73" s="90" t="s">
        <v>571</v>
      </c>
      <c r="C73" s="63" t="s">
        <v>414</v>
      </c>
      <c r="D73" s="64"/>
      <c r="E73" s="64"/>
      <c r="F73" s="65"/>
      <c r="G73" s="65"/>
    </row>
    <row r="74" spans="1:7" s="23" customFormat="1" ht="207.75" customHeight="1" hidden="1">
      <c r="A74" s="61" t="s">
        <v>159</v>
      </c>
      <c r="B74" s="62" t="s">
        <v>15</v>
      </c>
      <c r="C74" s="63" t="s">
        <v>16</v>
      </c>
      <c r="D74" s="64"/>
      <c r="E74" s="64"/>
      <c r="F74" s="65"/>
      <c r="G74" s="65"/>
    </row>
    <row r="75" spans="1:7" s="23" customFormat="1" ht="161.25" customHeight="1" hidden="1">
      <c r="A75" s="61" t="s">
        <v>159</v>
      </c>
      <c r="B75" s="62" t="s">
        <v>17</v>
      </c>
      <c r="C75" s="63" t="s">
        <v>18</v>
      </c>
      <c r="D75" s="64"/>
      <c r="E75" s="64"/>
      <c r="F75" s="65"/>
      <c r="G75" s="65"/>
    </row>
    <row r="76" spans="1:7" s="23" customFormat="1" ht="117.75" customHeight="1" hidden="1">
      <c r="A76" s="61" t="s">
        <v>159</v>
      </c>
      <c r="B76" s="62" t="s">
        <v>19</v>
      </c>
      <c r="C76" s="63" t="s">
        <v>20</v>
      </c>
      <c r="D76" s="64"/>
      <c r="E76" s="64"/>
      <c r="F76" s="65"/>
      <c r="G76" s="65"/>
    </row>
    <row r="77" spans="1:7" s="267" customFormat="1" ht="117.75" customHeight="1">
      <c r="A77" s="263" t="s">
        <v>159</v>
      </c>
      <c r="B77" s="264" t="s">
        <v>615</v>
      </c>
      <c r="C77" s="262" t="s">
        <v>614</v>
      </c>
      <c r="D77" s="265"/>
      <c r="E77" s="265"/>
      <c r="F77" s="266"/>
      <c r="G77" s="266"/>
    </row>
    <row r="78" spans="1:7" s="267" customFormat="1" ht="117.75" customHeight="1">
      <c r="A78" s="263" t="s">
        <v>159</v>
      </c>
      <c r="B78" s="264" t="s">
        <v>613</v>
      </c>
      <c r="C78" s="262" t="s">
        <v>614</v>
      </c>
      <c r="D78" s="265"/>
      <c r="E78" s="265"/>
      <c r="F78" s="266"/>
      <c r="G78" s="266"/>
    </row>
    <row r="79" spans="1:7" s="267" customFormat="1" ht="117.75" customHeight="1">
      <c r="A79" s="263" t="s">
        <v>159</v>
      </c>
      <c r="B79" s="264" t="s">
        <v>611</v>
      </c>
      <c r="C79" s="262" t="s">
        <v>612</v>
      </c>
      <c r="D79" s="265"/>
      <c r="E79" s="265"/>
      <c r="F79" s="266"/>
      <c r="G79" s="266"/>
    </row>
    <row r="80" spans="1:7" s="23" customFormat="1" ht="117.75" customHeight="1">
      <c r="A80" s="61" t="s">
        <v>159</v>
      </c>
      <c r="B80" s="62" t="s">
        <v>572</v>
      </c>
      <c r="C80" s="63" t="s">
        <v>319</v>
      </c>
      <c r="D80" s="64"/>
      <c r="E80" s="64"/>
      <c r="F80" s="65"/>
      <c r="G80" s="65"/>
    </row>
    <row r="81" spans="1:7" s="23" customFormat="1" ht="117.75" customHeight="1">
      <c r="A81" s="61" t="s">
        <v>159</v>
      </c>
      <c r="B81" s="62" t="s">
        <v>573</v>
      </c>
      <c r="C81" s="63" t="s">
        <v>370</v>
      </c>
      <c r="D81" s="64"/>
      <c r="E81" s="64"/>
      <c r="F81" s="65"/>
      <c r="G81" s="65"/>
    </row>
    <row r="82" spans="1:7" s="267" customFormat="1" ht="117.75" customHeight="1">
      <c r="A82" s="263" t="s">
        <v>159</v>
      </c>
      <c r="B82" s="264" t="s">
        <v>608</v>
      </c>
      <c r="C82" s="262" t="s">
        <v>609</v>
      </c>
      <c r="D82" s="265"/>
      <c r="E82" s="265"/>
      <c r="F82" s="266"/>
      <c r="G82" s="266"/>
    </row>
    <row r="83" spans="1:7" s="267" customFormat="1" ht="117.75" customHeight="1">
      <c r="A83" s="263" t="s">
        <v>159</v>
      </c>
      <c r="B83" s="264" t="s">
        <v>607</v>
      </c>
      <c r="C83" s="262" t="s">
        <v>610</v>
      </c>
      <c r="D83" s="265"/>
      <c r="E83" s="265"/>
      <c r="F83" s="266"/>
      <c r="G83" s="266"/>
    </row>
    <row r="84" spans="1:7" s="23" customFormat="1" ht="98.25" customHeight="1">
      <c r="A84" s="61" t="s">
        <v>159</v>
      </c>
      <c r="B84" s="68" t="s">
        <v>574</v>
      </c>
      <c r="C84" s="63" t="s">
        <v>21</v>
      </c>
      <c r="D84" s="64"/>
      <c r="E84" s="64"/>
      <c r="F84" s="65"/>
      <c r="G84" s="65"/>
    </row>
    <row r="85" spans="1:7" s="23" customFormat="1" ht="68.25" customHeight="1">
      <c r="A85" s="61" t="s">
        <v>159</v>
      </c>
      <c r="B85" s="62" t="s">
        <v>575</v>
      </c>
      <c r="C85" s="63" t="s">
        <v>158</v>
      </c>
      <c r="D85" s="66"/>
      <c r="E85" s="66"/>
      <c r="F85" s="67"/>
      <c r="G85" s="67"/>
    </row>
    <row r="86" spans="1:7" s="23" customFormat="1" ht="68.25" customHeight="1" hidden="1">
      <c r="A86" s="61" t="s">
        <v>159</v>
      </c>
      <c r="B86" s="62" t="s">
        <v>347</v>
      </c>
      <c r="C86" s="63" t="s">
        <v>348</v>
      </c>
      <c r="D86" s="66"/>
      <c r="E86" s="66"/>
      <c r="F86" s="67"/>
      <c r="G86" s="67"/>
    </row>
    <row r="87" spans="1:7" s="23" customFormat="1" ht="68.25" customHeight="1">
      <c r="A87" s="61" t="s">
        <v>159</v>
      </c>
      <c r="B87" s="62" t="s">
        <v>576</v>
      </c>
      <c r="C87" s="63" t="s">
        <v>349</v>
      </c>
      <c r="D87" s="66"/>
      <c r="E87" s="66"/>
      <c r="F87" s="67"/>
      <c r="G87" s="67"/>
    </row>
    <row r="88" spans="1:7" s="23" customFormat="1" ht="68.25" customHeight="1">
      <c r="A88" s="61" t="s">
        <v>159</v>
      </c>
      <c r="B88" s="62" t="s">
        <v>577</v>
      </c>
      <c r="C88" s="63" t="s">
        <v>350</v>
      </c>
      <c r="D88" s="66"/>
      <c r="E88" s="66"/>
      <c r="F88" s="67"/>
      <c r="G88" s="67"/>
    </row>
    <row r="89" spans="1:7" s="23" customFormat="1" ht="68.25" customHeight="1">
      <c r="A89" s="61" t="s">
        <v>159</v>
      </c>
      <c r="B89" s="62" t="s">
        <v>578</v>
      </c>
      <c r="C89" s="63" t="s">
        <v>23</v>
      </c>
      <c r="D89" s="66"/>
      <c r="E89" s="66"/>
      <c r="F89" s="67"/>
      <c r="G89" s="67"/>
    </row>
    <row r="90" spans="1:7" s="23" customFormat="1" ht="92.25" customHeight="1">
      <c r="A90" s="61" t="s">
        <v>159</v>
      </c>
      <c r="B90" s="62" t="s">
        <v>579</v>
      </c>
      <c r="C90" s="63" t="s">
        <v>213</v>
      </c>
      <c r="D90" s="66"/>
      <c r="E90" s="66"/>
      <c r="F90" s="67"/>
      <c r="G90" s="67"/>
    </row>
    <row r="91" spans="1:7" s="23" customFormat="1" ht="81" customHeight="1">
      <c r="A91" s="61" t="s">
        <v>159</v>
      </c>
      <c r="B91" s="62" t="s">
        <v>580</v>
      </c>
      <c r="C91" s="63" t="s">
        <v>214</v>
      </c>
      <c r="D91" s="66"/>
      <c r="E91" s="66"/>
      <c r="F91" s="67"/>
      <c r="G91" s="67"/>
    </row>
    <row r="92" spans="1:7" s="267" customFormat="1" ht="81" customHeight="1">
      <c r="A92" s="263" t="s">
        <v>159</v>
      </c>
      <c r="B92" s="264" t="s">
        <v>616</v>
      </c>
      <c r="C92" s="266" t="s">
        <v>617</v>
      </c>
      <c r="D92" s="268"/>
      <c r="E92" s="268"/>
      <c r="F92" s="268"/>
      <c r="G92" s="268"/>
    </row>
    <row r="93" spans="1:7" s="267" customFormat="1" ht="81" customHeight="1">
      <c r="A93" s="263" t="s">
        <v>618</v>
      </c>
      <c r="B93" s="264" t="s">
        <v>619</v>
      </c>
      <c r="C93" s="266" t="s">
        <v>620</v>
      </c>
      <c r="D93" s="268"/>
      <c r="E93" s="268"/>
      <c r="F93" s="268"/>
      <c r="G93" s="268"/>
    </row>
    <row r="94" spans="1:7" s="267" customFormat="1" ht="81" customHeight="1">
      <c r="A94" s="263" t="s">
        <v>159</v>
      </c>
      <c r="B94" s="264" t="s">
        <v>621</v>
      </c>
      <c r="C94" s="266" t="s">
        <v>622</v>
      </c>
      <c r="D94" s="268"/>
      <c r="E94" s="268"/>
      <c r="F94" s="268"/>
      <c r="G94" s="268"/>
    </row>
    <row r="95" spans="1:7" s="23" customFormat="1" ht="110.25" customHeight="1" thickBot="1">
      <c r="A95" s="292" t="s">
        <v>291</v>
      </c>
      <c r="B95" s="293"/>
      <c r="C95" s="293"/>
      <c r="D95" s="293"/>
      <c r="E95" s="293"/>
      <c r="F95" s="293"/>
      <c r="G95" s="294"/>
    </row>
    <row r="96" spans="1:7" s="23" customFormat="1" ht="80.25" customHeight="1">
      <c r="A96" s="57" t="s">
        <v>289</v>
      </c>
      <c r="B96" s="58"/>
      <c r="C96" s="58" t="s">
        <v>290</v>
      </c>
      <c r="D96" s="59">
        <v>4027064190</v>
      </c>
      <c r="E96" s="59">
        <v>402701001</v>
      </c>
      <c r="F96" s="59">
        <v>4003027329</v>
      </c>
      <c r="G96" s="60">
        <v>400301001</v>
      </c>
    </row>
    <row r="97" spans="1:7" s="23" customFormat="1" ht="68.25" customHeight="1">
      <c r="A97" s="61" t="s">
        <v>289</v>
      </c>
      <c r="B97" s="62" t="s">
        <v>245</v>
      </c>
      <c r="C97" s="63" t="s">
        <v>151</v>
      </c>
      <c r="D97" s="64"/>
      <c r="E97" s="64"/>
      <c r="F97" s="65"/>
      <c r="G97" s="65"/>
    </row>
    <row r="98" spans="1:7" s="23" customFormat="1" ht="59.25" customHeight="1">
      <c r="A98" s="61" t="s">
        <v>289</v>
      </c>
      <c r="B98" s="86" t="s">
        <v>581</v>
      </c>
      <c r="C98" s="87" t="s">
        <v>383</v>
      </c>
      <c r="D98" s="88"/>
      <c r="E98" s="88"/>
      <c r="F98" s="89"/>
      <c r="G98" s="65"/>
    </row>
    <row r="99" spans="1:7" s="23" customFormat="1" ht="159.75" customHeight="1">
      <c r="A99" s="61" t="s">
        <v>289</v>
      </c>
      <c r="B99" s="62" t="s">
        <v>582</v>
      </c>
      <c r="C99" s="63" t="s">
        <v>246</v>
      </c>
      <c r="D99" s="64"/>
      <c r="E99" s="64"/>
      <c r="F99" s="65"/>
      <c r="G99" s="65"/>
    </row>
    <row r="100" spans="1:7" s="23" customFormat="1" ht="62.25" customHeight="1">
      <c r="A100" s="57" t="s">
        <v>416</v>
      </c>
      <c r="B100" s="58"/>
      <c r="C100" s="58" t="s">
        <v>417</v>
      </c>
      <c r="D100" s="59">
        <v>4027064190</v>
      </c>
      <c r="E100" s="59">
        <v>402701001</v>
      </c>
      <c r="F100" s="59">
        <v>4003009369</v>
      </c>
      <c r="G100" s="60">
        <v>400301001</v>
      </c>
    </row>
    <row r="101" spans="1:7" s="23" customFormat="1" ht="141" customHeight="1">
      <c r="A101" s="169" t="s">
        <v>416</v>
      </c>
      <c r="B101" s="68" t="s">
        <v>381</v>
      </c>
      <c r="C101" s="170" t="s">
        <v>237</v>
      </c>
      <c r="D101" s="171"/>
      <c r="E101" s="171"/>
      <c r="F101" s="172"/>
      <c r="G101" s="172"/>
    </row>
    <row r="102" spans="1:7" s="23" customFormat="1" ht="100.5" customHeight="1">
      <c r="A102" s="169" t="s">
        <v>416</v>
      </c>
      <c r="B102" s="68" t="s">
        <v>341</v>
      </c>
      <c r="C102" s="170" t="s">
        <v>241</v>
      </c>
      <c r="D102" s="171"/>
      <c r="E102" s="171"/>
      <c r="F102" s="172"/>
      <c r="G102" s="172"/>
    </row>
    <row r="103" spans="1:7" s="23" customFormat="1" ht="68.25" customHeight="1" hidden="1">
      <c r="A103" s="61" t="s">
        <v>416</v>
      </c>
      <c r="B103" s="62" t="s">
        <v>245</v>
      </c>
      <c r="C103" s="63" t="s">
        <v>151</v>
      </c>
      <c r="D103" s="64"/>
      <c r="E103" s="64"/>
      <c r="F103" s="65"/>
      <c r="G103" s="65"/>
    </row>
    <row r="104" spans="1:7" s="23" customFormat="1" ht="39" customHeight="1" hidden="1">
      <c r="A104" s="57" t="s">
        <v>292</v>
      </c>
      <c r="B104" s="58"/>
      <c r="C104" s="58" t="s">
        <v>293</v>
      </c>
      <c r="D104" s="59">
        <v>4027064190</v>
      </c>
      <c r="E104" s="59">
        <v>402701001</v>
      </c>
      <c r="F104" s="59">
        <v>4027065926</v>
      </c>
      <c r="G104" s="60">
        <v>402701001</v>
      </c>
    </row>
    <row r="105" spans="1:7" s="23" customFormat="1" ht="87.75" customHeight="1" hidden="1">
      <c r="A105" s="61" t="s">
        <v>292</v>
      </c>
      <c r="B105" s="62" t="s">
        <v>294</v>
      </c>
      <c r="C105" s="63" t="s">
        <v>295</v>
      </c>
      <c r="D105" s="64"/>
      <c r="E105" s="64"/>
      <c r="F105" s="65"/>
      <c r="G105" s="65"/>
    </row>
    <row r="106" spans="1:7" s="23" customFormat="1" ht="96" customHeight="1" hidden="1">
      <c r="A106" s="61" t="s">
        <v>292</v>
      </c>
      <c r="B106" s="62" t="s">
        <v>296</v>
      </c>
      <c r="C106" s="63" t="s">
        <v>297</v>
      </c>
      <c r="D106" s="66"/>
      <c r="E106" s="66"/>
      <c r="F106" s="67"/>
      <c r="G106" s="67"/>
    </row>
    <row r="107" spans="1:7" s="23" customFormat="1" ht="36" customHeight="1" hidden="1">
      <c r="A107" s="57" t="s">
        <v>298</v>
      </c>
      <c r="B107" s="58"/>
      <c r="C107" s="58" t="s">
        <v>299</v>
      </c>
      <c r="D107" s="59">
        <v>4027064190</v>
      </c>
      <c r="E107" s="59">
        <v>402701001</v>
      </c>
      <c r="F107" s="59">
        <v>4028033331</v>
      </c>
      <c r="G107" s="60">
        <v>402801001</v>
      </c>
    </row>
    <row r="108" spans="1:7" s="23" customFormat="1" ht="89.25" customHeight="1" hidden="1">
      <c r="A108" s="61" t="s">
        <v>298</v>
      </c>
      <c r="B108" s="62" t="s">
        <v>294</v>
      </c>
      <c r="C108" s="63" t="s">
        <v>295</v>
      </c>
      <c r="D108" s="64"/>
      <c r="E108" s="64"/>
      <c r="F108" s="65"/>
      <c r="G108" s="65"/>
    </row>
    <row r="109" spans="1:7" s="23" customFormat="1" ht="78" customHeight="1" hidden="1">
      <c r="A109" s="61" t="s">
        <v>298</v>
      </c>
      <c r="B109" s="62" t="s">
        <v>296</v>
      </c>
      <c r="C109" s="63" t="s">
        <v>297</v>
      </c>
      <c r="D109" s="64"/>
      <c r="E109" s="64"/>
      <c r="F109" s="65"/>
      <c r="G109" s="65"/>
    </row>
    <row r="110" spans="1:7" s="23" customFormat="1" ht="37.5" customHeight="1" hidden="1">
      <c r="A110" s="57" t="s">
        <v>300</v>
      </c>
      <c r="B110" s="58"/>
      <c r="C110" s="58" t="s">
        <v>301</v>
      </c>
      <c r="D110" s="59">
        <v>4027064190</v>
      </c>
      <c r="E110" s="59">
        <v>402701001</v>
      </c>
      <c r="F110" s="59">
        <v>4003005646</v>
      </c>
      <c r="G110" s="60">
        <v>400301001</v>
      </c>
    </row>
    <row r="111" spans="1:7" s="23" customFormat="1" ht="81" customHeight="1" hidden="1">
      <c r="A111" s="61" t="s">
        <v>300</v>
      </c>
      <c r="B111" s="62" t="s">
        <v>294</v>
      </c>
      <c r="C111" s="63" t="s">
        <v>295</v>
      </c>
      <c r="D111" s="64"/>
      <c r="E111" s="64"/>
      <c r="F111" s="65"/>
      <c r="G111" s="65"/>
    </row>
    <row r="112" spans="1:7" s="23" customFormat="1" ht="80.25" customHeight="1" hidden="1">
      <c r="A112" s="61" t="s">
        <v>300</v>
      </c>
      <c r="B112" s="62" t="s">
        <v>296</v>
      </c>
      <c r="C112" s="63" t="s">
        <v>297</v>
      </c>
      <c r="D112" s="64"/>
      <c r="E112" s="64"/>
      <c r="F112" s="65"/>
      <c r="G112" s="65"/>
    </row>
    <row r="113" spans="1:7" s="23" customFormat="1" ht="37.5" customHeight="1" hidden="1">
      <c r="A113" s="57" t="s">
        <v>302</v>
      </c>
      <c r="B113" s="58"/>
      <c r="C113" s="58" t="s">
        <v>303</v>
      </c>
      <c r="D113" s="59">
        <v>4027064190</v>
      </c>
      <c r="E113" s="59">
        <v>402701001</v>
      </c>
      <c r="F113" s="59">
        <v>4025083870</v>
      </c>
      <c r="G113" s="60">
        <v>402501001</v>
      </c>
    </row>
    <row r="114" spans="1:7" s="23" customFormat="1" ht="96.75" customHeight="1" hidden="1">
      <c r="A114" s="61" t="s">
        <v>302</v>
      </c>
      <c r="B114" s="62" t="s">
        <v>296</v>
      </c>
      <c r="C114" s="63" t="s">
        <v>297</v>
      </c>
      <c r="D114" s="64"/>
      <c r="E114" s="64"/>
      <c r="F114" s="65"/>
      <c r="G114" s="65"/>
    </row>
    <row r="115" spans="1:7" s="23" customFormat="1" ht="48.75" customHeight="1" hidden="1">
      <c r="A115" s="57" t="s">
        <v>304</v>
      </c>
      <c r="B115" s="58"/>
      <c r="C115" s="58" t="s">
        <v>305</v>
      </c>
      <c r="D115" s="59">
        <v>4027064190</v>
      </c>
      <c r="E115" s="59">
        <v>402701001</v>
      </c>
      <c r="F115" s="59">
        <v>4027066542</v>
      </c>
      <c r="G115" s="60">
        <v>402701001</v>
      </c>
    </row>
    <row r="116" spans="1:7" s="23" customFormat="1" ht="94.5" customHeight="1" hidden="1">
      <c r="A116" s="61" t="s">
        <v>304</v>
      </c>
      <c r="B116" s="62" t="s">
        <v>296</v>
      </c>
      <c r="C116" s="63" t="s">
        <v>297</v>
      </c>
      <c r="D116" s="66"/>
      <c r="E116" s="66"/>
      <c r="F116" s="67"/>
      <c r="G116" s="67"/>
    </row>
    <row r="117" spans="1:7" s="23" customFormat="1" ht="147.75" customHeight="1">
      <c r="A117" s="295" t="s">
        <v>369</v>
      </c>
      <c r="B117" s="295"/>
      <c r="C117" s="295"/>
      <c r="D117" s="295"/>
      <c r="E117" s="295"/>
      <c r="F117" s="295"/>
      <c r="G117" s="295"/>
    </row>
  </sheetData>
  <sheetProtection/>
  <mergeCells count="11">
    <mergeCell ref="F1:G1"/>
    <mergeCell ref="A2:G2"/>
    <mergeCell ref="A3:G3"/>
    <mergeCell ref="A4:B4"/>
    <mergeCell ref="C4:C5"/>
    <mergeCell ref="D4:D5"/>
    <mergeCell ref="E4:E5"/>
    <mergeCell ref="F4:F5"/>
    <mergeCell ref="G4:G5"/>
    <mergeCell ref="A95:G95"/>
    <mergeCell ref="A117:G117"/>
  </mergeCells>
  <printOptions/>
  <pageMargins left="0.7086614173228347" right="0.16" top="0.35433070866141736" bottom="0.35433070866141736" header="0.31496062992125984" footer="0.31496062992125984"/>
  <pageSetup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56.25390625" style="0" customWidth="1"/>
    <col min="2" max="2" width="27.375" style="0" customWidth="1"/>
  </cols>
  <sheetData>
    <row r="1" ht="73.5" customHeight="1">
      <c r="B1" s="125" t="s">
        <v>665</v>
      </c>
    </row>
    <row r="2" spans="1:2" ht="12.75">
      <c r="A2" s="342" t="s">
        <v>666</v>
      </c>
      <c r="B2" s="343"/>
    </row>
    <row r="3" spans="1:2" ht="12.75">
      <c r="A3" s="343"/>
      <c r="B3" s="343"/>
    </row>
    <row r="4" spans="1:2" ht="41.25" customHeight="1">
      <c r="A4" s="343"/>
      <c r="B4" s="343"/>
    </row>
    <row r="5" ht="12.75" hidden="1">
      <c r="B5" s="119"/>
    </row>
    <row r="6" ht="14.25" customHeight="1" hidden="1">
      <c r="B6" s="119"/>
    </row>
    <row r="7" spans="1:2" ht="23.25" customHeight="1">
      <c r="A7" s="143" t="s">
        <v>168</v>
      </c>
      <c r="B7" s="143" t="s">
        <v>330</v>
      </c>
    </row>
    <row r="8" spans="1:2" ht="55.5" customHeight="1" hidden="1">
      <c r="A8" s="344" t="s">
        <v>342</v>
      </c>
      <c r="B8" s="345"/>
    </row>
    <row r="9" spans="1:3" ht="99" hidden="1">
      <c r="A9" s="144" t="s">
        <v>236</v>
      </c>
      <c r="B9" s="145">
        <v>1</v>
      </c>
      <c r="C9" s="122"/>
    </row>
    <row r="10" spans="1:3" ht="102" customHeight="1" hidden="1">
      <c r="A10" s="146" t="s">
        <v>338</v>
      </c>
      <c r="B10" s="145">
        <v>1</v>
      </c>
      <c r="C10" s="122"/>
    </row>
    <row r="11" spans="1:3" ht="37.5" customHeight="1" hidden="1">
      <c r="A11" s="344" t="s">
        <v>343</v>
      </c>
      <c r="B11" s="345"/>
      <c r="C11" s="122"/>
    </row>
    <row r="12" spans="1:3" ht="105" customHeight="1" hidden="1">
      <c r="A12" s="144" t="s">
        <v>237</v>
      </c>
      <c r="B12" s="145">
        <v>0.5</v>
      </c>
      <c r="C12" s="122"/>
    </row>
    <row r="13" spans="1:3" ht="82.5" customHeight="1" hidden="1">
      <c r="A13" s="144" t="s">
        <v>238</v>
      </c>
      <c r="B13" s="145">
        <v>1</v>
      </c>
      <c r="C13" s="122"/>
    </row>
    <row r="14" spans="1:3" ht="99" hidden="1">
      <c r="A14" s="144" t="s">
        <v>240</v>
      </c>
      <c r="B14" s="145">
        <v>1</v>
      </c>
      <c r="C14" s="122"/>
    </row>
    <row r="15" spans="1:3" ht="18" hidden="1">
      <c r="A15" s="147"/>
      <c r="B15" s="148"/>
      <c r="C15" s="122"/>
    </row>
    <row r="16" spans="1:2" ht="16.5" hidden="1">
      <c r="A16" s="149"/>
      <c r="B16" s="149"/>
    </row>
    <row r="17" spans="1:2" ht="38.25" customHeight="1">
      <c r="A17" s="344" t="s">
        <v>331</v>
      </c>
      <c r="B17" s="345"/>
    </row>
    <row r="18" spans="1:2" ht="31.5">
      <c r="A18" s="120" t="s">
        <v>335</v>
      </c>
      <c r="B18" s="121">
        <v>1</v>
      </c>
    </row>
    <row r="19" spans="1:2" ht="47.25">
      <c r="A19" s="120" t="s">
        <v>336</v>
      </c>
      <c r="B19" s="121">
        <v>1</v>
      </c>
    </row>
    <row r="20" spans="1:2" ht="31.5">
      <c r="A20" s="120" t="s">
        <v>337</v>
      </c>
      <c r="B20" s="121">
        <v>1</v>
      </c>
    </row>
    <row r="21" spans="1:2" ht="16.5">
      <c r="A21" s="341" t="s">
        <v>332</v>
      </c>
      <c r="B21" s="341"/>
    </row>
    <row r="22" spans="1:2" ht="47.25">
      <c r="A22" s="120" t="s">
        <v>375</v>
      </c>
      <c r="B22" s="123">
        <v>1</v>
      </c>
    </row>
    <row r="23" spans="1:2" ht="16.5">
      <c r="A23" s="341" t="s">
        <v>333</v>
      </c>
      <c r="B23" s="341"/>
    </row>
    <row r="24" spans="1:2" ht="63" hidden="1">
      <c r="A24" s="120" t="s">
        <v>377</v>
      </c>
      <c r="B24" s="123">
        <v>1</v>
      </c>
    </row>
    <row r="25" spans="1:2" ht="47.25">
      <c r="A25" s="120" t="s">
        <v>378</v>
      </c>
      <c r="B25" s="123">
        <v>1</v>
      </c>
    </row>
    <row r="26" spans="1:2" ht="78.75">
      <c r="A26" s="120" t="s">
        <v>379</v>
      </c>
      <c r="B26" s="123">
        <v>1</v>
      </c>
    </row>
    <row r="27" spans="1:2" ht="56.25" customHeight="1">
      <c r="A27" s="120" t="s">
        <v>380</v>
      </c>
      <c r="B27" s="123">
        <v>1</v>
      </c>
    </row>
    <row r="28" spans="1:2" ht="63">
      <c r="A28" s="120" t="s">
        <v>352</v>
      </c>
      <c r="B28" s="123">
        <v>1</v>
      </c>
    </row>
    <row r="29" spans="1:2" ht="52.5" customHeight="1">
      <c r="A29" s="120" t="s">
        <v>344</v>
      </c>
      <c r="B29" s="123">
        <v>1</v>
      </c>
    </row>
    <row r="30" spans="1:2" ht="19.5" customHeight="1">
      <c r="A30" s="341" t="s">
        <v>334</v>
      </c>
      <c r="B30" s="341"/>
    </row>
    <row r="31" spans="1:2" ht="31.5">
      <c r="A31" s="124" t="s">
        <v>151</v>
      </c>
      <c r="B31" s="121">
        <v>1</v>
      </c>
    </row>
    <row r="32" spans="1:2" ht="15.75">
      <c r="A32" s="124" t="s">
        <v>136</v>
      </c>
      <c r="B32" s="121">
        <v>1</v>
      </c>
    </row>
  </sheetData>
  <sheetProtection/>
  <mergeCells count="7">
    <mergeCell ref="A21:B21"/>
    <mergeCell ref="A23:B23"/>
    <mergeCell ref="A30:B30"/>
    <mergeCell ref="A2:B4"/>
    <mergeCell ref="A8:B8"/>
    <mergeCell ref="A17:B17"/>
    <mergeCell ref="A11:B11"/>
  </mergeCells>
  <printOptions/>
  <pageMargins left="1.1023622047244095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21.75390625" style="1" customWidth="1"/>
    <col min="2" max="2" width="50.75390625" style="1" customWidth="1"/>
    <col min="3" max="3" width="35.125" style="1" customWidth="1"/>
    <col min="4" max="16384" width="9.125" style="1" customWidth="1"/>
  </cols>
  <sheetData>
    <row r="1" ht="12.75" customHeight="1"/>
    <row r="2" ht="54.75" customHeight="1">
      <c r="C2" s="106" t="s">
        <v>545</v>
      </c>
    </row>
    <row r="3" spans="1:3" ht="37.5" customHeight="1">
      <c r="A3" s="317" t="s">
        <v>546</v>
      </c>
      <c r="B3" s="317"/>
      <c r="C3" s="317"/>
    </row>
    <row r="4" ht="23.25" customHeight="1" thickBot="1"/>
    <row r="5" spans="1:3" ht="24.75" customHeight="1" thickBot="1">
      <c r="A5" s="318" t="s">
        <v>187</v>
      </c>
      <c r="B5" s="318" t="s">
        <v>168</v>
      </c>
      <c r="C5" s="318" t="s">
        <v>210</v>
      </c>
    </row>
    <row r="6" spans="1:3" ht="24.75" customHeight="1" thickBot="1">
      <c r="A6" s="318"/>
      <c r="B6" s="318"/>
      <c r="C6" s="318"/>
    </row>
    <row r="7" spans="1:3" ht="74.25" customHeight="1" thickBot="1">
      <c r="A7" s="318"/>
      <c r="B7" s="318"/>
      <c r="C7" s="318"/>
    </row>
    <row r="8" spans="1:3" ht="13.5" thickBot="1">
      <c r="A8" s="9">
        <v>1</v>
      </c>
      <c r="B8" s="9">
        <v>2</v>
      </c>
      <c r="C8" s="10">
        <v>3</v>
      </c>
    </row>
    <row r="9" spans="1:3" ht="25.5" customHeight="1">
      <c r="A9" s="93" t="s">
        <v>153</v>
      </c>
      <c r="B9" s="91" t="s">
        <v>188</v>
      </c>
      <c r="C9" s="94">
        <v>25000000</v>
      </c>
    </row>
    <row r="10" spans="1:3" ht="27.75" customHeight="1">
      <c r="A10" s="95" t="s">
        <v>478</v>
      </c>
      <c r="B10" s="92" t="s">
        <v>189</v>
      </c>
      <c r="C10" s="96">
        <v>-25000000</v>
      </c>
    </row>
    <row r="11" spans="1:3" ht="39" customHeight="1">
      <c r="A11" s="95" t="s">
        <v>479</v>
      </c>
      <c r="B11" s="92" t="s">
        <v>190</v>
      </c>
      <c r="C11" s="96">
        <v>0</v>
      </c>
    </row>
    <row r="12" spans="1:3" ht="42" customHeight="1">
      <c r="A12" s="97" t="s">
        <v>154</v>
      </c>
      <c r="B12" s="98" t="s">
        <v>191</v>
      </c>
      <c r="C12" s="99">
        <v>0</v>
      </c>
    </row>
    <row r="13" spans="1:3" ht="24.75" customHeight="1">
      <c r="A13" s="20" t="s">
        <v>155</v>
      </c>
      <c r="B13" s="18" t="s">
        <v>193</v>
      </c>
      <c r="C13" s="83">
        <v>0</v>
      </c>
    </row>
    <row r="14" spans="1:3" ht="29.25" customHeight="1">
      <c r="A14" s="20"/>
      <c r="B14" s="84" t="s">
        <v>194</v>
      </c>
      <c r="C14" s="85">
        <f>SUM(C9:C13)</f>
        <v>0</v>
      </c>
    </row>
  </sheetData>
  <sheetProtection/>
  <mergeCells count="4">
    <mergeCell ref="A3:C3"/>
    <mergeCell ref="A5:A7"/>
    <mergeCell ref="B5:B7"/>
    <mergeCell ref="C5:C7"/>
  </mergeCells>
  <printOptions/>
  <pageMargins left="0.7" right="0.28" top="0.75" bottom="0.75" header="0.3" footer="0.3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21.75390625" style="1" customWidth="1"/>
    <col min="2" max="2" width="50.75390625" style="1" customWidth="1"/>
    <col min="3" max="3" width="20.00390625" style="0" customWidth="1"/>
    <col min="4" max="4" width="18.625" style="0" customWidth="1"/>
    <col min="5" max="16384" width="9.125" style="1" customWidth="1"/>
  </cols>
  <sheetData>
    <row r="1" spans="3:4" ht="12.75" customHeight="1">
      <c r="C1" s="346"/>
      <c r="D1" s="346"/>
    </row>
    <row r="2" spans="3:4" ht="54.75" customHeight="1">
      <c r="C2" s="340" t="s">
        <v>543</v>
      </c>
      <c r="D2" s="340"/>
    </row>
    <row r="3" spans="1:4" ht="37.5" customHeight="1">
      <c r="A3" s="317" t="s">
        <v>544</v>
      </c>
      <c r="B3" s="317"/>
      <c r="C3" s="317"/>
      <c r="D3" s="317"/>
    </row>
    <row r="4" ht="23.25" customHeight="1" thickBot="1">
      <c r="D4" t="s">
        <v>167</v>
      </c>
    </row>
    <row r="5" spans="1:4" ht="24.75" customHeight="1" thickBot="1">
      <c r="A5" s="318" t="s">
        <v>187</v>
      </c>
      <c r="B5" s="318" t="s">
        <v>168</v>
      </c>
      <c r="C5" s="324" t="s">
        <v>429</v>
      </c>
      <c r="D5" s="318" t="s">
        <v>538</v>
      </c>
    </row>
    <row r="6" spans="1:4" ht="24.75" customHeight="1" thickBot="1">
      <c r="A6" s="318"/>
      <c r="B6" s="318"/>
      <c r="C6" s="325"/>
      <c r="D6" s="318"/>
    </row>
    <row r="7" spans="1:4" ht="74.25" customHeight="1" thickBot="1">
      <c r="A7" s="318"/>
      <c r="B7" s="318"/>
      <c r="C7" s="326"/>
      <c r="D7" s="318"/>
    </row>
    <row r="8" spans="1:4" ht="13.5" thickBot="1">
      <c r="A8" s="9">
        <v>1</v>
      </c>
      <c r="B8" s="9">
        <v>2</v>
      </c>
      <c r="C8" s="10">
        <v>4</v>
      </c>
      <c r="D8" s="10">
        <v>5</v>
      </c>
    </row>
    <row r="9" spans="1:4" ht="25.5" customHeight="1">
      <c r="A9" s="93" t="s">
        <v>153</v>
      </c>
      <c r="B9" s="91" t="s">
        <v>188</v>
      </c>
      <c r="C9" s="94">
        <v>25000000</v>
      </c>
      <c r="D9" s="94">
        <v>25000000</v>
      </c>
    </row>
    <row r="10" spans="1:4" ht="27.75" customHeight="1">
      <c r="A10" s="95" t="s">
        <v>478</v>
      </c>
      <c r="B10" s="92" t="s">
        <v>189</v>
      </c>
      <c r="C10" s="96">
        <v>-25000000</v>
      </c>
      <c r="D10" s="96">
        <v>-25000000</v>
      </c>
    </row>
    <row r="11" spans="1:4" ht="39" customHeight="1">
      <c r="A11" s="95" t="s">
        <v>479</v>
      </c>
      <c r="B11" s="92" t="s">
        <v>190</v>
      </c>
      <c r="C11" s="96">
        <v>0</v>
      </c>
      <c r="D11" s="96">
        <v>0</v>
      </c>
    </row>
    <row r="12" spans="1:4" ht="42" customHeight="1">
      <c r="A12" s="97" t="s">
        <v>154</v>
      </c>
      <c r="B12" s="98" t="s">
        <v>191</v>
      </c>
      <c r="C12" s="99">
        <v>0</v>
      </c>
      <c r="D12" s="99">
        <v>0</v>
      </c>
    </row>
    <row r="13" spans="1:4" ht="24.75" customHeight="1">
      <c r="A13" s="20" t="s">
        <v>155</v>
      </c>
      <c r="B13" s="18" t="s">
        <v>193</v>
      </c>
      <c r="C13" s="83">
        <v>0</v>
      </c>
      <c r="D13" s="83">
        <v>0</v>
      </c>
    </row>
    <row r="14" spans="1:4" ht="29.25" customHeight="1">
      <c r="A14" s="20"/>
      <c r="B14" s="84" t="s">
        <v>194</v>
      </c>
      <c r="C14" s="85">
        <f>SUM(C9:C13)</f>
        <v>0</v>
      </c>
      <c r="D14" s="85">
        <f>SUM(D9:D13)</f>
        <v>0</v>
      </c>
    </row>
    <row r="15" spans="3:4" ht="12.75">
      <c r="C15" s="5"/>
      <c r="D15" s="5"/>
    </row>
    <row r="16" spans="3:4" ht="12.75">
      <c r="C16" s="5"/>
      <c r="D16" s="5"/>
    </row>
    <row r="17" spans="3:4" ht="12.75">
      <c r="C17" s="5"/>
      <c r="D17" s="5"/>
    </row>
    <row r="18" spans="3:4" ht="12.75">
      <c r="C18" s="5"/>
      <c r="D18" s="5"/>
    </row>
    <row r="19" spans="3:4" ht="12.75">
      <c r="C19" s="5"/>
      <c r="D19" s="5"/>
    </row>
    <row r="20" spans="3:4" ht="12.75">
      <c r="C20" s="5"/>
      <c r="D20" s="5"/>
    </row>
    <row r="21" spans="3:4" ht="12.75">
      <c r="C21" s="5"/>
      <c r="D21" s="5"/>
    </row>
    <row r="22" spans="3:4" ht="12.75">
      <c r="C22" s="5"/>
      <c r="D22" s="5"/>
    </row>
    <row r="23" spans="3:4" ht="12.75">
      <c r="C23" s="5"/>
      <c r="D23" s="5"/>
    </row>
    <row r="24" spans="3:4" ht="12.75">
      <c r="C24" s="5"/>
      <c r="D24" s="5"/>
    </row>
    <row r="25" spans="3:4" ht="12.75">
      <c r="C25" s="5"/>
      <c r="D25" s="5"/>
    </row>
    <row r="26" spans="3:4" ht="12.75">
      <c r="C26" s="5"/>
      <c r="D26" s="5"/>
    </row>
    <row r="27" spans="3:4" ht="12.75">
      <c r="C27" s="5"/>
      <c r="D27" s="5"/>
    </row>
    <row r="28" spans="3:4" ht="12.75">
      <c r="C28" s="5"/>
      <c r="D28" s="5"/>
    </row>
    <row r="29" spans="3:4" ht="12.75">
      <c r="C29" s="5"/>
      <c r="D29" s="5"/>
    </row>
    <row r="30" spans="3:4" ht="12.75">
      <c r="C30" s="5"/>
      <c r="D30" s="5"/>
    </row>
    <row r="31" spans="3:4" ht="12.75">
      <c r="C31" s="5"/>
      <c r="D31" s="5"/>
    </row>
    <row r="32" spans="3:4" ht="12.75">
      <c r="C32" s="5"/>
      <c r="D32" s="5"/>
    </row>
    <row r="33" spans="3:4" ht="12.75">
      <c r="C33" s="5"/>
      <c r="D33" s="5"/>
    </row>
    <row r="34" spans="3:4" ht="12.75">
      <c r="C34" s="5"/>
      <c r="D34" s="5"/>
    </row>
    <row r="35" spans="3:4" ht="12.75">
      <c r="C35" s="5"/>
      <c r="D35" s="5"/>
    </row>
    <row r="36" spans="3:4" ht="12.75">
      <c r="C36" s="5"/>
      <c r="D36" s="5"/>
    </row>
    <row r="37" spans="3:4" ht="12.75">
      <c r="C37" s="5"/>
      <c r="D37" s="5"/>
    </row>
    <row r="38" spans="3:4" ht="12.75">
      <c r="C38" s="5"/>
      <c r="D38" s="5"/>
    </row>
    <row r="39" spans="3:4" ht="12.75">
      <c r="C39" s="5"/>
      <c r="D39" s="5"/>
    </row>
    <row r="40" spans="3:4" ht="12.75">
      <c r="C40" s="5"/>
      <c r="D40" s="5"/>
    </row>
    <row r="41" spans="3:4" ht="12.75">
      <c r="C41" s="5"/>
      <c r="D41" s="5"/>
    </row>
    <row r="42" spans="3:4" ht="12.75">
      <c r="C42" s="5"/>
      <c r="D42" s="5"/>
    </row>
    <row r="43" spans="3:4" ht="12.75">
      <c r="C43" s="5"/>
      <c r="D43" s="5"/>
    </row>
    <row r="44" spans="3:4" ht="12.75">
      <c r="C44" s="5"/>
      <c r="D44" s="5"/>
    </row>
    <row r="45" spans="3:4" ht="12.75">
      <c r="C45" s="5"/>
      <c r="D45" s="5"/>
    </row>
    <row r="46" spans="3:4" ht="12.75">
      <c r="C46" s="5"/>
      <c r="D46" s="5"/>
    </row>
    <row r="47" spans="3:4" ht="12.75">
      <c r="C47" s="5"/>
      <c r="D47" s="5"/>
    </row>
    <row r="48" spans="3:4" ht="12.75">
      <c r="C48" s="5"/>
      <c r="D48" s="5"/>
    </row>
    <row r="49" spans="3:4" ht="12.75">
      <c r="C49" s="5"/>
      <c r="D49" s="5"/>
    </row>
    <row r="50" spans="3:4" ht="12.75">
      <c r="C50" s="5"/>
      <c r="D50" s="5"/>
    </row>
    <row r="51" spans="3:4" ht="12.75">
      <c r="C51" s="5"/>
      <c r="D51" s="5"/>
    </row>
    <row r="52" spans="3:4" ht="12.75">
      <c r="C52" s="5"/>
      <c r="D52" s="5"/>
    </row>
    <row r="53" spans="3:4" ht="12.75">
      <c r="C53" s="5"/>
      <c r="D53" s="5"/>
    </row>
    <row r="54" spans="3:4" ht="12.75">
      <c r="C54" s="5"/>
      <c r="D54" s="5"/>
    </row>
    <row r="55" spans="3:4" ht="12.75">
      <c r="C55" s="5"/>
      <c r="D55" s="5"/>
    </row>
    <row r="56" spans="3:4" ht="12.75">
      <c r="C56" s="5"/>
      <c r="D56" s="5"/>
    </row>
    <row r="57" spans="3:4" ht="12.75">
      <c r="C57" s="5"/>
      <c r="D57" s="5"/>
    </row>
    <row r="58" spans="3:4" ht="12.75">
      <c r="C58" s="5"/>
      <c r="D58" s="5"/>
    </row>
    <row r="59" spans="3:4" ht="12.75">
      <c r="C59" s="5"/>
      <c r="D59" s="5"/>
    </row>
    <row r="60" spans="3:4" ht="12.75">
      <c r="C60" s="5"/>
      <c r="D60" s="5"/>
    </row>
    <row r="61" spans="3:4" ht="12.75">
      <c r="C61" s="5"/>
      <c r="D61" s="5"/>
    </row>
    <row r="62" spans="3:4" ht="12.75">
      <c r="C62" s="5"/>
      <c r="D62" s="5"/>
    </row>
    <row r="63" spans="3:4" ht="12.75">
      <c r="C63" s="5"/>
      <c r="D63" s="5"/>
    </row>
    <row r="64" spans="3:4" ht="12.75">
      <c r="C64" s="5"/>
      <c r="D64" s="5"/>
    </row>
    <row r="65" spans="3:4" ht="12.75">
      <c r="C65" s="5"/>
      <c r="D65" s="5"/>
    </row>
    <row r="66" spans="3:4" ht="12.75">
      <c r="C66" s="5"/>
      <c r="D66" s="5"/>
    </row>
    <row r="67" spans="3:4" ht="12.75">
      <c r="C67" s="5"/>
      <c r="D67" s="5"/>
    </row>
    <row r="68" spans="3:4" ht="12.75">
      <c r="C68" s="5"/>
      <c r="D68" s="5"/>
    </row>
    <row r="69" spans="3:4" ht="12.75">
      <c r="C69" s="5"/>
      <c r="D69" s="5"/>
    </row>
    <row r="70" spans="3:4" ht="12.75">
      <c r="C70" s="5"/>
      <c r="D70" s="5"/>
    </row>
    <row r="71" spans="3:4" ht="12.75">
      <c r="C71" s="5"/>
      <c r="D71" s="5"/>
    </row>
    <row r="72" spans="3:4" ht="12.75">
      <c r="C72" s="5"/>
      <c r="D72" s="5"/>
    </row>
    <row r="73" spans="3:4" ht="12.75">
      <c r="C73" s="5"/>
      <c r="D73" s="5"/>
    </row>
    <row r="74" spans="3:4" ht="12.75">
      <c r="C74" s="5"/>
      <c r="D74" s="5"/>
    </row>
    <row r="75" spans="3:4" ht="12.75">
      <c r="C75" s="5"/>
      <c r="D75" s="5"/>
    </row>
    <row r="76" spans="3:4" ht="12.75">
      <c r="C76" s="5"/>
      <c r="D76" s="5"/>
    </row>
    <row r="77" spans="3:4" ht="12.75">
      <c r="C77" s="5"/>
      <c r="D77" s="5"/>
    </row>
    <row r="78" spans="3:4" ht="12.75">
      <c r="C78" s="5"/>
      <c r="D78" s="5"/>
    </row>
    <row r="79" spans="3:4" ht="12.75">
      <c r="C79" s="5"/>
      <c r="D79" s="5"/>
    </row>
    <row r="80" spans="3:4" ht="12.75">
      <c r="C80" s="5"/>
      <c r="D80" s="5"/>
    </row>
    <row r="81" spans="3:4" ht="12.75">
      <c r="C81" s="5"/>
      <c r="D81" s="5"/>
    </row>
    <row r="82" spans="3:4" ht="12.75">
      <c r="C82" s="5"/>
      <c r="D82" s="5"/>
    </row>
    <row r="83" spans="3:4" ht="12.75">
      <c r="C83" s="5"/>
      <c r="D83" s="5"/>
    </row>
    <row r="84" spans="3:4" ht="12.75">
      <c r="C84" s="5"/>
      <c r="D84" s="5"/>
    </row>
    <row r="85" spans="3:4" ht="12.75">
      <c r="C85" s="5"/>
      <c r="D85" s="5"/>
    </row>
    <row r="86" spans="3:4" ht="12.75">
      <c r="C86" s="5"/>
      <c r="D86" s="5"/>
    </row>
    <row r="87" spans="3:4" ht="12.75">
      <c r="C87" s="5"/>
      <c r="D87" s="5"/>
    </row>
    <row r="88" spans="3:4" ht="12.75">
      <c r="C88" s="5"/>
      <c r="D88" s="5"/>
    </row>
    <row r="89" spans="3:4" ht="12.75">
      <c r="C89" s="5"/>
      <c r="D89" s="5"/>
    </row>
    <row r="90" spans="3:4" ht="12.75">
      <c r="C90" s="5"/>
      <c r="D90" s="5"/>
    </row>
    <row r="91" spans="3:4" ht="12.75">
      <c r="C91" s="5"/>
      <c r="D91" s="5"/>
    </row>
    <row r="92" spans="3:4" ht="12.75">
      <c r="C92" s="5"/>
      <c r="D92" s="5"/>
    </row>
    <row r="93" spans="3:4" ht="12.75">
      <c r="C93" s="5"/>
      <c r="D93" s="5"/>
    </row>
    <row r="94" spans="3:4" ht="12.75">
      <c r="C94" s="5"/>
      <c r="D94" s="5"/>
    </row>
    <row r="95" spans="3:4" ht="12.75">
      <c r="C95" s="5"/>
      <c r="D95" s="5"/>
    </row>
    <row r="96" spans="3:4" ht="12.75">
      <c r="C96" s="5"/>
      <c r="D96" s="5"/>
    </row>
    <row r="97" spans="3:4" ht="12.75">
      <c r="C97" s="5"/>
      <c r="D97" s="5"/>
    </row>
    <row r="98" spans="3:4" ht="12.75">
      <c r="C98" s="5"/>
      <c r="D98" s="5"/>
    </row>
    <row r="99" spans="3:4" ht="12.75">
      <c r="C99" s="5"/>
      <c r="D99" s="5"/>
    </row>
    <row r="100" spans="3:4" ht="12.75">
      <c r="C100" s="5"/>
      <c r="D100" s="5"/>
    </row>
    <row r="101" spans="3:4" ht="12.75">
      <c r="C101" s="5"/>
      <c r="D101" s="5"/>
    </row>
    <row r="102" spans="3:4" ht="12.75">
      <c r="C102" s="5"/>
      <c r="D102" s="5"/>
    </row>
    <row r="103" spans="3:4" ht="12.75">
      <c r="C103" s="5"/>
      <c r="D103" s="5"/>
    </row>
    <row r="104" spans="3:4" ht="12.75">
      <c r="C104" s="5"/>
      <c r="D104" s="5"/>
    </row>
    <row r="105" spans="3:4" ht="12.75">
      <c r="C105" s="5"/>
      <c r="D105" s="5"/>
    </row>
    <row r="106" spans="3:4" ht="12.75">
      <c r="C106" s="5"/>
      <c r="D106" s="5"/>
    </row>
    <row r="107" spans="3:4" ht="12.75">
      <c r="C107" s="5"/>
      <c r="D107" s="5"/>
    </row>
    <row r="108" spans="3:4" ht="12.75">
      <c r="C108" s="5"/>
      <c r="D108" s="5"/>
    </row>
    <row r="109" spans="3:4" ht="12.75">
      <c r="C109" s="5"/>
      <c r="D109" s="5"/>
    </row>
    <row r="110" spans="3:4" ht="12.75">
      <c r="C110" s="5"/>
      <c r="D110" s="5"/>
    </row>
    <row r="111" spans="3:4" ht="12.75">
      <c r="C111" s="5"/>
      <c r="D111" s="5"/>
    </row>
    <row r="112" spans="3:4" ht="12.75">
      <c r="C112" s="5"/>
      <c r="D112" s="5"/>
    </row>
    <row r="113" spans="3:4" ht="12.75">
      <c r="C113" s="5"/>
      <c r="D113" s="5"/>
    </row>
    <row r="114" spans="3:4" ht="12.75">
      <c r="C114" s="5"/>
      <c r="D114" s="5"/>
    </row>
    <row r="115" spans="3:4" ht="12.75">
      <c r="C115" s="5"/>
      <c r="D115" s="5"/>
    </row>
    <row r="116" spans="3:4" ht="12.75">
      <c r="C116" s="5"/>
      <c r="D116" s="5"/>
    </row>
    <row r="117" spans="3:4" ht="12.75">
      <c r="C117" s="5"/>
      <c r="D117" s="5"/>
    </row>
    <row r="118" spans="3:4" ht="12.75">
      <c r="C118" s="5"/>
      <c r="D118" s="5"/>
    </row>
    <row r="119" spans="3:4" ht="12.75">
      <c r="C119" s="5"/>
      <c r="D119" s="5"/>
    </row>
    <row r="120" spans="3:4" ht="12.75">
      <c r="C120" s="6"/>
      <c r="D120" s="6"/>
    </row>
  </sheetData>
  <sheetProtection/>
  <mergeCells count="7">
    <mergeCell ref="C1:D1"/>
    <mergeCell ref="C2:D2"/>
    <mergeCell ref="A3:D3"/>
    <mergeCell ref="A5:A7"/>
    <mergeCell ref="B5:B7"/>
    <mergeCell ref="C5:C7"/>
    <mergeCell ref="D5:D7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33.625" style="0" customWidth="1"/>
    <col min="2" max="7" width="16.75390625" style="0" customWidth="1"/>
  </cols>
  <sheetData>
    <row r="1" spans="1:7" ht="54.75" customHeight="1">
      <c r="A1" s="52"/>
      <c r="B1" s="181"/>
      <c r="C1" s="181"/>
      <c r="D1" s="181"/>
      <c r="E1" s="203"/>
      <c r="F1" s="347" t="s">
        <v>547</v>
      </c>
      <c r="G1" s="347"/>
    </row>
    <row r="2" spans="1:6" ht="54.75" customHeight="1">
      <c r="A2" s="52"/>
      <c r="B2" s="181"/>
      <c r="C2" s="181"/>
      <c r="D2" s="181"/>
      <c r="E2" s="182"/>
      <c r="F2" s="182"/>
    </row>
    <row r="4" spans="1:7" ht="30.75" customHeight="1">
      <c r="A4" s="348" t="s">
        <v>548</v>
      </c>
      <c r="B4" s="348"/>
      <c r="C4" s="348"/>
      <c r="D4" s="348"/>
      <c r="E4" s="348"/>
      <c r="F4" s="348"/>
      <c r="G4" s="348"/>
    </row>
    <row r="5" spans="1:7" ht="57.75" customHeight="1">
      <c r="A5" s="1"/>
      <c r="B5" s="1"/>
      <c r="C5" s="204"/>
      <c r="D5" s="1"/>
      <c r="E5" s="1"/>
      <c r="F5" s="1"/>
      <c r="G5" s="1"/>
    </row>
    <row r="6" spans="1:7" ht="12.75">
      <c r="A6" s="205"/>
      <c r="B6" s="206"/>
      <c r="C6" s="206"/>
      <c r="D6" s="206"/>
      <c r="E6" s="206"/>
      <c r="F6" s="206"/>
      <c r="G6" s="108" t="s">
        <v>474</v>
      </c>
    </row>
    <row r="7" spans="1:7" s="208" customFormat="1" ht="16.5">
      <c r="A7" s="349" t="s">
        <v>208</v>
      </c>
      <c r="B7" s="350" t="s">
        <v>209</v>
      </c>
      <c r="C7" s="350"/>
      <c r="D7" s="350" t="s">
        <v>430</v>
      </c>
      <c r="E7" s="350"/>
      <c r="F7" s="350" t="s">
        <v>549</v>
      </c>
      <c r="G7" s="350"/>
    </row>
    <row r="8" spans="1:8" s="208" customFormat="1" ht="45" customHeight="1">
      <c r="A8" s="349"/>
      <c r="B8" s="207" t="s">
        <v>475</v>
      </c>
      <c r="C8" s="207" t="s">
        <v>476</v>
      </c>
      <c r="D8" s="207" t="s">
        <v>475</v>
      </c>
      <c r="E8" s="207" t="s">
        <v>476</v>
      </c>
      <c r="F8" s="207" t="s">
        <v>475</v>
      </c>
      <c r="G8" s="207" t="s">
        <v>476</v>
      </c>
      <c r="H8" s="209"/>
    </row>
    <row r="9" spans="1:7" ht="63.75" customHeight="1">
      <c r="A9" s="53" t="s">
        <v>477</v>
      </c>
      <c r="B9" s="210">
        <v>25000000</v>
      </c>
      <c r="C9" s="210">
        <v>25000000</v>
      </c>
      <c r="D9" s="210">
        <v>25000000</v>
      </c>
      <c r="E9" s="210">
        <v>25000000</v>
      </c>
      <c r="F9" s="210">
        <v>25000000</v>
      </c>
      <c r="G9" s="210">
        <v>25000000</v>
      </c>
    </row>
    <row r="10" spans="1:7" ht="16.5">
      <c r="A10" s="54" t="s">
        <v>307</v>
      </c>
      <c r="B10" s="210">
        <f aca="true" t="shared" si="0" ref="B10:G10">B9</f>
        <v>25000000</v>
      </c>
      <c r="C10" s="210">
        <f t="shared" si="0"/>
        <v>25000000</v>
      </c>
      <c r="D10" s="210">
        <f t="shared" si="0"/>
        <v>25000000</v>
      </c>
      <c r="E10" s="210">
        <f t="shared" si="0"/>
        <v>25000000</v>
      </c>
      <c r="F10" s="210">
        <f t="shared" si="0"/>
        <v>25000000</v>
      </c>
      <c r="G10" s="210">
        <f t="shared" si="0"/>
        <v>25000000</v>
      </c>
    </row>
  </sheetData>
  <sheetProtection/>
  <mergeCells count="6">
    <mergeCell ref="F1:G1"/>
    <mergeCell ref="A4:G4"/>
    <mergeCell ref="A7:A8"/>
    <mergeCell ref="B7:C7"/>
    <mergeCell ref="D7:E7"/>
    <mergeCell ref="F7:G7"/>
  </mergeCells>
  <printOptions/>
  <pageMargins left="0.7480314960629921" right="0.15748031496062992" top="0.5905511811023623" bottom="0.3937007874015748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="60" zoomScaleNormal="70" zoomScalePageLayoutView="0" workbookViewId="0" topLeftCell="A1">
      <selection activeCell="B10" sqref="B10"/>
    </sheetView>
  </sheetViews>
  <sheetFormatPr defaultColWidth="8.875" defaultRowHeight="12.75"/>
  <cols>
    <col min="1" max="1" width="16.125" style="26" customWidth="1"/>
    <col min="2" max="2" width="39.25390625" style="25" customWidth="1"/>
    <col min="3" max="3" width="88.75390625" style="27" customWidth="1"/>
    <col min="4" max="4" width="15.125" style="50" hidden="1" customWidth="1"/>
    <col min="5" max="5" width="2.875" style="50" hidden="1" customWidth="1"/>
    <col min="6" max="6" width="22.00390625" style="50" customWidth="1"/>
    <col min="7" max="7" width="22.25390625" style="50" customWidth="1"/>
    <col min="8" max="16384" width="8.875" style="47" customWidth="1"/>
  </cols>
  <sheetData>
    <row r="1" spans="1:7" s="46" customFormat="1" ht="127.5" customHeight="1">
      <c r="A1" s="26"/>
      <c r="B1" s="25"/>
      <c r="C1" s="27"/>
      <c r="D1" s="306"/>
      <c r="E1" s="306"/>
      <c r="F1" s="307" t="s">
        <v>533</v>
      </c>
      <c r="G1" s="307"/>
    </row>
    <row r="2" spans="1:7" ht="65.25" customHeight="1" thickBot="1">
      <c r="A2" s="308" t="s">
        <v>534</v>
      </c>
      <c r="B2" s="308"/>
      <c r="C2" s="308"/>
      <c r="D2" s="308"/>
      <c r="E2" s="308"/>
      <c r="F2" s="308"/>
      <c r="G2" s="308"/>
    </row>
    <row r="3" spans="1:7" s="48" customFormat="1" ht="21" customHeight="1">
      <c r="A3" s="309" t="s">
        <v>287</v>
      </c>
      <c r="B3" s="311" t="s">
        <v>288</v>
      </c>
      <c r="C3" s="313" t="s">
        <v>168</v>
      </c>
      <c r="D3" s="284" t="s">
        <v>232</v>
      </c>
      <c r="E3" s="286" t="s">
        <v>233</v>
      </c>
      <c r="F3" s="311" t="s">
        <v>232</v>
      </c>
      <c r="G3" s="315" t="s">
        <v>233</v>
      </c>
    </row>
    <row r="4" spans="1:7" s="49" customFormat="1" ht="182.25" customHeight="1" thickBot="1">
      <c r="A4" s="310"/>
      <c r="B4" s="312"/>
      <c r="C4" s="314"/>
      <c r="D4" s="285"/>
      <c r="E4" s="287"/>
      <c r="F4" s="312"/>
      <c r="G4" s="316"/>
    </row>
    <row r="5" spans="1:7" ht="48.75" customHeight="1">
      <c r="A5" s="57" t="s">
        <v>159</v>
      </c>
      <c r="B5" s="58"/>
      <c r="C5" s="58" t="s">
        <v>275</v>
      </c>
      <c r="D5" s="59">
        <v>4027064190</v>
      </c>
      <c r="E5" s="59">
        <v>402701001</v>
      </c>
      <c r="F5" s="59">
        <v>4003005702</v>
      </c>
      <c r="G5" s="60">
        <v>400301001</v>
      </c>
    </row>
    <row r="6" spans="1:7" ht="63.75" customHeight="1">
      <c r="A6" s="72" t="s">
        <v>159</v>
      </c>
      <c r="B6" s="61" t="s">
        <v>583</v>
      </c>
      <c r="C6" s="65" t="s">
        <v>188</v>
      </c>
      <c r="D6" s="73"/>
      <c r="E6" s="74"/>
      <c r="F6" s="75"/>
      <c r="G6" s="76"/>
    </row>
    <row r="7" spans="1:7" ht="66" customHeight="1">
      <c r="A7" s="72" t="s">
        <v>159</v>
      </c>
      <c r="B7" s="61" t="s">
        <v>584</v>
      </c>
      <c r="C7" s="77" t="s">
        <v>189</v>
      </c>
      <c r="D7" s="73"/>
      <c r="E7" s="74"/>
      <c r="F7" s="75"/>
      <c r="G7" s="76"/>
    </row>
    <row r="8" spans="1:7" ht="76.5" customHeight="1">
      <c r="A8" s="72" t="s">
        <v>159</v>
      </c>
      <c r="B8" s="78" t="s">
        <v>585</v>
      </c>
      <c r="C8" s="79" t="s">
        <v>190</v>
      </c>
      <c r="D8" s="73"/>
      <c r="E8" s="74"/>
      <c r="F8" s="75"/>
      <c r="G8" s="76"/>
    </row>
    <row r="9" spans="1:7" ht="71.25" customHeight="1">
      <c r="A9" s="72" t="s">
        <v>159</v>
      </c>
      <c r="B9" s="78" t="s">
        <v>586</v>
      </c>
      <c r="C9" s="79" t="s">
        <v>191</v>
      </c>
      <c r="D9" s="73"/>
      <c r="E9" s="74"/>
      <c r="F9" s="75"/>
      <c r="G9" s="76"/>
    </row>
    <row r="10" spans="1:7" s="23" customFormat="1" ht="80.25" customHeight="1">
      <c r="A10" s="57" t="s">
        <v>289</v>
      </c>
      <c r="B10" s="58"/>
      <c r="C10" s="58" t="s">
        <v>290</v>
      </c>
      <c r="D10" s="59">
        <v>4027064190</v>
      </c>
      <c r="E10" s="59">
        <v>402701001</v>
      </c>
      <c r="F10" s="59">
        <v>4003027329</v>
      </c>
      <c r="G10" s="60">
        <v>400301001</v>
      </c>
    </row>
    <row r="11" spans="1:7" ht="54" customHeight="1">
      <c r="A11" s="72" t="s">
        <v>289</v>
      </c>
      <c r="B11" s="61" t="s">
        <v>192</v>
      </c>
      <c r="C11" s="77" t="s">
        <v>197</v>
      </c>
      <c r="D11" s="73"/>
      <c r="E11" s="74"/>
      <c r="F11" s="80"/>
      <c r="G11" s="81"/>
    </row>
    <row r="12" spans="1:7" ht="46.5" customHeight="1">
      <c r="A12" s="72" t="s">
        <v>289</v>
      </c>
      <c r="B12" s="61" t="s">
        <v>195</v>
      </c>
      <c r="C12" s="77" t="s">
        <v>196</v>
      </c>
      <c r="D12" s="73"/>
      <c r="E12" s="74"/>
      <c r="F12" s="80"/>
      <c r="G12" s="81"/>
    </row>
  </sheetData>
  <sheetProtection/>
  <mergeCells count="10">
    <mergeCell ref="D1:E1"/>
    <mergeCell ref="F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" right="0.25" top="0.75" bottom="0.75" header="0.3" footer="0.3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C1" sqref="C1"/>
    </sheetView>
  </sheetViews>
  <sheetFormatPr defaultColWidth="9.00390625" defaultRowHeight="12.75"/>
  <cols>
    <col min="1" max="1" width="4.125" style="1" bestFit="1" customWidth="1"/>
    <col min="2" max="2" width="4.125" style="7" customWidth="1"/>
    <col min="3" max="3" width="50.75390625" style="1" customWidth="1"/>
    <col min="4" max="4" width="22.625" style="1" customWidth="1"/>
    <col min="5" max="16384" width="9.125" style="1" customWidth="1"/>
  </cols>
  <sheetData>
    <row r="1" spans="4:5" ht="79.5" customHeight="1">
      <c r="D1" s="106" t="s">
        <v>535</v>
      </c>
      <c r="E1" s="107"/>
    </row>
    <row r="3" spans="1:4" ht="37.5" customHeight="1">
      <c r="A3" s="317" t="s">
        <v>536</v>
      </c>
      <c r="B3" s="317"/>
      <c r="C3" s="317"/>
      <c r="D3" s="317"/>
    </row>
    <row r="4" ht="13.5" thickBot="1">
      <c r="D4" s="174"/>
    </row>
    <row r="5" spans="1:4" ht="24.75" customHeight="1" thickBot="1">
      <c r="A5" s="318" t="s">
        <v>53</v>
      </c>
      <c r="B5" s="319" t="s">
        <v>320</v>
      </c>
      <c r="C5" s="318" t="s">
        <v>168</v>
      </c>
      <c r="D5" s="320" t="s">
        <v>210</v>
      </c>
    </row>
    <row r="6" spans="1:4" ht="24.75" customHeight="1" thickBot="1">
      <c r="A6" s="318"/>
      <c r="B6" s="319"/>
      <c r="C6" s="318"/>
      <c r="D6" s="321"/>
    </row>
    <row r="7" spans="1:4" ht="13.5" thickBot="1">
      <c r="A7" s="318"/>
      <c r="B7" s="319"/>
      <c r="C7" s="318"/>
      <c r="D7" s="322"/>
    </row>
    <row r="8" spans="1:4" ht="13.5" thickBot="1">
      <c r="A8" s="9">
        <v>1</v>
      </c>
      <c r="B8" s="109" t="s">
        <v>125</v>
      </c>
      <c r="C8" s="9">
        <v>3</v>
      </c>
      <c r="D8" s="175">
        <v>4</v>
      </c>
    </row>
    <row r="9" spans="1:6" ht="12.75">
      <c r="A9" s="110"/>
      <c r="B9" s="111"/>
      <c r="C9" s="112" t="s">
        <v>321</v>
      </c>
      <c r="D9" s="176">
        <f>D10+D16+D18+D20+D23+D33+D35+D38+D40+D42+D29</f>
        <v>90579177.74000001</v>
      </c>
      <c r="E9" s="114"/>
      <c r="F9" s="114"/>
    </row>
    <row r="10" spans="1:5" ht="17.25" customHeight="1">
      <c r="A10" s="19" t="s">
        <v>121</v>
      </c>
      <c r="B10" s="11" t="s">
        <v>322</v>
      </c>
      <c r="C10" s="16" t="s">
        <v>124</v>
      </c>
      <c r="D10" s="177">
        <f>D11+D12+D14+D15+D13</f>
        <v>13072712.71</v>
      </c>
      <c r="E10" s="114"/>
    </row>
    <row r="11" spans="1:5" ht="39" customHeight="1">
      <c r="A11" s="20" t="s">
        <v>121</v>
      </c>
      <c r="B11" s="12" t="s">
        <v>180</v>
      </c>
      <c r="C11" s="18" t="s">
        <v>147</v>
      </c>
      <c r="D11" s="178">
        <v>993510</v>
      </c>
      <c r="E11" s="114"/>
    </row>
    <row r="12" spans="1:5" ht="51">
      <c r="A12" s="20" t="s">
        <v>121</v>
      </c>
      <c r="B12" s="12" t="s">
        <v>161</v>
      </c>
      <c r="C12" s="18" t="s">
        <v>171</v>
      </c>
      <c r="D12" s="178">
        <f>9230656+647942.71</f>
        <v>9878598.71</v>
      </c>
      <c r="E12" s="114"/>
    </row>
    <row r="13" spans="1:5" ht="25.5">
      <c r="A13" s="20" t="s">
        <v>121</v>
      </c>
      <c r="B13" s="12" t="s">
        <v>166</v>
      </c>
      <c r="C13" s="18" t="s">
        <v>223</v>
      </c>
      <c r="D13" s="178">
        <v>246800</v>
      </c>
      <c r="E13" s="114"/>
    </row>
    <row r="14" spans="1:5" ht="12.75">
      <c r="A14" s="20" t="s">
        <v>121</v>
      </c>
      <c r="B14" s="12" t="s">
        <v>163</v>
      </c>
      <c r="C14" s="18" t="s">
        <v>135</v>
      </c>
      <c r="D14" s="178">
        <v>100000</v>
      </c>
      <c r="E14" s="114"/>
    </row>
    <row r="15" spans="1:5" ht="12.75">
      <c r="A15" s="20" t="s">
        <v>121</v>
      </c>
      <c r="B15" s="12" t="s">
        <v>199</v>
      </c>
      <c r="C15" s="18" t="s">
        <v>132</v>
      </c>
      <c r="D15" s="178">
        <f>700804+53000+1100000</f>
        <v>1853804</v>
      </c>
      <c r="E15" s="114"/>
    </row>
    <row r="16" spans="1:5" ht="17.25" customHeight="1">
      <c r="A16" s="19" t="s">
        <v>120</v>
      </c>
      <c r="B16" s="11" t="s">
        <v>322</v>
      </c>
      <c r="C16" s="16" t="s">
        <v>146</v>
      </c>
      <c r="D16" s="177">
        <f>D17</f>
        <v>571069</v>
      </c>
      <c r="E16" s="114"/>
    </row>
    <row r="17" spans="1:5" ht="12.75">
      <c r="A17" s="20" t="s">
        <v>120</v>
      </c>
      <c r="B17" s="12" t="s">
        <v>122</v>
      </c>
      <c r="C17" s="18" t="s">
        <v>178</v>
      </c>
      <c r="D17" s="178">
        <v>571069</v>
      </c>
      <c r="E17" s="114"/>
    </row>
    <row r="18" spans="1:5" s="116" customFormat="1" ht="25.5">
      <c r="A18" s="19" t="s">
        <v>122</v>
      </c>
      <c r="B18" s="11" t="s">
        <v>322</v>
      </c>
      <c r="C18" s="16" t="s">
        <v>181</v>
      </c>
      <c r="D18" s="177">
        <f>D19</f>
        <v>100000</v>
      </c>
      <c r="E18" s="115"/>
    </row>
    <row r="19" spans="1:5" ht="38.25">
      <c r="A19" s="20" t="s">
        <v>122</v>
      </c>
      <c r="B19" s="12" t="s">
        <v>162</v>
      </c>
      <c r="C19" s="18" t="s">
        <v>323</v>
      </c>
      <c r="D19" s="178">
        <v>100000</v>
      </c>
      <c r="E19" s="114"/>
    </row>
    <row r="20" spans="1:5" ht="17.25" customHeight="1">
      <c r="A20" s="19" t="s">
        <v>161</v>
      </c>
      <c r="B20" s="11" t="s">
        <v>322</v>
      </c>
      <c r="C20" s="16" t="s">
        <v>183</v>
      </c>
      <c r="D20" s="177">
        <f>D21+D22</f>
        <v>28760958.18</v>
      </c>
      <c r="E20" s="114"/>
    </row>
    <row r="21" spans="1:5" ht="12.75">
      <c r="A21" s="20" t="s">
        <v>161</v>
      </c>
      <c r="B21" s="12" t="s">
        <v>162</v>
      </c>
      <c r="C21" s="18" t="s">
        <v>215</v>
      </c>
      <c r="D21" s="178">
        <f>14028987.44+14531970.74</f>
        <v>28560958.18</v>
      </c>
      <c r="E21" s="114"/>
    </row>
    <row r="22" spans="1:5" ht="12.75">
      <c r="A22" s="20" t="s">
        <v>161</v>
      </c>
      <c r="B22" s="12" t="s">
        <v>61</v>
      </c>
      <c r="C22" s="18" t="s">
        <v>149</v>
      </c>
      <c r="D22" s="178">
        <v>200000</v>
      </c>
      <c r="E22" s="114"/>
    </row>
    <row r="23" spans="1:5" ht="17.25" customHeight="1">
      <c r="A23" s="19" t="s">
        <v>138</v>
      </c>
      <c r="B23" s="11" t="s">
        <v>322</v>
      </c>
      <c r="C23" s="16" t="s">
        <v>128</v>
      </c>
      <c r="D23" s="177">
        <f>SUM(D24:D26)</f>
        <v>22362396.85</v>
      </c>
      <c r="E23" s="114"/>
    </row>
    <row r="24" spans="1:5" ht="12.75">
      <c r="A24" s="20" t="s">
        <v>138</v>
      </c>
      <c r="B24" s="12" t="s">
        <v>121</v>
      </c>
      <c r="C24" s="18" t="s">
        <v>129</v>
      </c>
      <c r="D24" s="178">
        <v>1265671.82</v>
      </c>
      <c r="E24" s="114"/>
    </row>
    <row r="25" spans="1:5" ht="12.75">
      <c r="A25" s="20" t="s">
        <v>138</v>
      </c>
      <c r="B25" s="12" t="s">
        <v>120</v>
      </c>
      <c r="C25" s="18" t="s">
        <v>130</v>
      </c>
      <c r="D25" s="178">
        <v>5611000</v>
      </c>
      <c r="E25" s="114"/>
    </row>
    <row r="26" spans="1:5" ht="12.75">
      <c r="A26" s="20" t="s">
        <v>138</v>
      </c>
      <c r="B26" s="12" t="s">
        <v>122</v>
      </c>
      <c r="C26" s="18" t="s">
        <v>134</v>
      </c>
      <c r="D26" s="178">
        <f>4342781+300000+5184944.03+4155000+1410000+93000</f>
        <v>15485725.030000001</v>
      </c>
      <c r="E26" s="114"/>
    </row>
    <row r="27" spans="1:5" ht="17.25" customHeight="1" hidden="1">
      <c r="A27" s="19" t="s">
        <v>324</v>
      </c>
      <c r="B27" s="11" t="s">
        <v>322</v>
      </c>
      <c r="C27" s="16" t="s">
        <v>28</v>
      </c>
      <c r="D27" s="177">
        <f>D28</f>
        <v>0</v>
      </c>
      <c r="E27" s="114"/>
    </row>
    <row r="28" spans="1:5" ht="25.5" hidden="1">
      <c r="A28" s="20" t="s">
        <v>324</v>
      </c>
      <c r="B28" s="12" t="s">
        <v>122</v>
      </c>
      <c r="C28" s="18" t="s">
        <v>29</v>
      </c>
      <c r="D28" s="178">
        <v>0</v>
      </c>
      <c r="E28" s="114"/>
    </row>
    <row r="29" spans="1:5" ht="18.75" customHeight="1">
      <c r="A29" s="19" t="s">
        <v>166</v>
      </c>
      <c r="B29" s="11" t="s">
        <v>322</v>
      </c>
      <c r="C29" s="16" t="s">
        <v>145</v>
      </c>
      <c r="D29" s="177">
        <f>SUM(D30:D32)</f>
        <v>150000</v>
      </c>
      <c r="E29" s="114"/>
    </row>
    <row r="30" spans="1:5" ht="12.75" hidden="1">
      <c r="A30" s="20" t="s">
        <v>166</v>
      </c>
      <c r="B30" s="12" t="s">
        <v>120</v>
      </c>
      <c r="C30" s="18" t="s">
        <v>31</v>
      </c>
      <c r="D30" s="178">
        <v>0</v>
      </c>
      <c r="E30" s="114"/>
    </row>
    <row r="31" spans="1:5" ht="12.75" hidden="1">
      <c r="A31" s="20" t="s">
        <v>166</v>
      </c>
      <c r="B31" s="12" t="s">
        <v>138</v>
      </c>
      <c r="C31" s="18" t="s">
        <v>33</v>
      </c>
      <c r="D31" s="178">
        <v>0</v>
      </c>
      <c r="E31" s="114"/>
    </row>
    <row r="32" spans="1:5" ht="12.75">
      <c r="A32" s="20" t="s">
        <v>166</v>
      </c>
      <c r="B32" s="12" t="s">
        <v>166</v>
      </c>
      <c r="C32" s="18" t="s">
        <v>35</v>
      </c>
      <c r="D32" s="178">
        <v>150000</v>
      </c>
      <c r="E32" s="114"/>
    </row>
    <row r="33" spans="1:5" ht="25.5">
      <c r="A33" s="19" t="s">
        <v>123</v>
      </c>
      <c r="B33" s="11" t="s">
        <v>322</v>
      </c>
      <c r="C33" s="16" t="s">
        <v>325</v>
      </c>
      <c r="D33" s="177">
        <f>D34</f>
        <v>11411069</v>
      </c>
      <c r="E33" s="114"/>
    </row>
    <row r="34" spans="1:5" ht="12.75">
      <c r="A34" s="20" t="s">
        <v>123</v>
      </c>
      <c r="B34" s="12" t="s">
        <v>121</v>
      </c>
      <c r="C34" s="18" t="s">
        <v>327</v>
      </c>
      <c r="D34" s="178">
        <v>11411069</v>
      </c>
      <c r="E34" s="114"/>
    </row>
    <row r="35" spans="1:5" ht="18.75" customHeight="1">
      <c r="A35" s="19" t="s">
        <v>137</v>
      </c>
      <c r="B35" s="11" t="s">
        <v>322</v>
      </c>
      <c r="C35" s="16" t="s">
        <v>45</v>
      </c>
      <c r="D35" s="177">
        <f>D36+D37</f>
        <v>1335000</v>
      </c>
      <c r="E35" s="114"/>
    </row>
    <row r="36" spans="1:4" ht="12.75">
      <c r="A36" s="20" t="s">
        <v>137</v>
      </c>
      <c r="B36" s="12" t="s">
        <v>122</v>
      </c>
      <c r="C36" s="18" t="s">
        <v>46</v>
      </c>
      <c r="D36" s="178">
        <v>1335000</v>
      </c>
    </row>
    <row r="37" spans="1:4" ht="12.75" hidden="1">
      <c r="A37" s="20" t="s">
        <v>137</v>
      </c>
      <c r="B37" s="12" t="s">
        <v>324</v>
      </c>
      <c r="C37" s="18" t="s">
        <v>641</v>
      </c>
      <c r="D37" s="178">
        <v>0</v>
      </c>
    </row>
    <row r="38" spans="1:5" ht="17.25" customHeight="1">
      <c r="A38" s="19" t="s">
        <v>163</v>
      </c>
      <c r="B38" s="11" t="s">
        <v>322</v>
      </c>
      <c r="C38" s="16" t="s">
        <v>40</v>
      </c>
      <c r="D38" s="179">
        <f>D39</f>
        <v>9273472</v>
      </c>
      <c r="E38" s="114"/>
    </row>
    <row r="39" spans="1:5" ht="12.75">
      <c r="A39" s="20" t="s">
        <v>163</v>
      </c>
      <c r="B39" s="12" t="s">
        <v>121</v>
      </c>
      <c r="C39" s="18" t="s">
        <v>328</v>
      </c>
      <c r="D39" s="180">
        <v>9273472</v>
      </c>
      <c r="E39" s="114"/>
    </row>
    <row r="40" spans="1:5" ht="17.25" customHeight="1">
      <c r="A40" s="19" t="s">
        <v>61</v>
      </c>
      <c r="B40" s="11" t="s">
        <v>322</v>
      </c>
      <c r="C40" s="16" t="s">
        <v>7</v>
      </c>
      <c r="D40" s="179">
        <f>D41</f>
        <v>2975993</v>
      </c>
      <c r="E40" s="114"/>
    </row>
    <row r="41" spans="1:5" ht="12.75">
      <c r="A41" s="20" t="s">
        <v>61</v>
      </c>
      <c r="B41" s="12" t="s">
        <v>120</v>
      </c>
      <c r="C41" s="18" t="s">
        <v>329</v>
      </c>
      <c r="D41" s="180">
        <v>2975993</v>
      </c>
      <c r="E41" s="114"/>
    </row>
    <row r="42" spans="1:5" ht="18" customHeight="1">
      <c r="A42" s="19" t="s">
        <v>199</v>
      </c>
      <c r="B42" s="11" t="s">
        <v>322</v>
      </c>
      <c r="C42" s="16" t="s">
        <v>172</v>
      </c>
      <c r="D42" s="177">
        <f>D43</f>
        <v>566507</v>
      </c>
      <c r="E42" s="114"/>
    </row>
    <row r="43" spans="1:5" ht="25.5">
      <c r="A43" s="20" t="s">
        <v>199</v>
      </c>
      <c r="B43" s="12" t="s">
        <v>121</v>
      </c>
      <c r="C43" s="18" t="s">
        <v>326</v>
      </c>
      <c r="D43" s="178">
        <v>566507</v>
      </c>
      <c r="E43" s="114"/>
    </row>
    <row r="44" ht="12.75">
      <c r="D44" s="174"/>
    </row>
  </sheetData>
  <sheetProtection/>
  <mergeCells count="5">
    <mergeCell ref="A3:D3"/>
    <mergeCell ref="A5:A7"/>
    <mergeCell ref="B5:B7"/>
    <mergeCell ref="C5:C7"/>
    <mergeCell ref="D5:D7"/>
  </mergeCells>
  <printOptions/>
  <pageMargins left="0.7" right="0.7" top="0.75" bottom="0.21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">
      <selection activeCell="E22" sqref="E22"/>
    </sheetView>
  </sheetViews>
  <sheetFormatPr defaultColWidth="9.00390625" defaultRowHeight="12.75"/>
  <cols>
    <col min="1" max="1" width="4.125" style="1" bestFit="1" customWidth="1"/>
    <col min="2" max="2" width="4.125" style="7" customWidth="1"/>
    <col min="3" max="3" width="52.375" style="1" customWidth="1"/>
    <col min="4" max="4" width="14.375" style="1" customWidth="1"/>
    <col min="5" max="5" width="13.125" style="1" customWidth="1"/>
    <col min="6" max="16384" width="9.125" style="1" customWidth="1"/>
  </cols>
  <sheetData>
    <row r="1" spans="4:5" ht="12.75">
      <c r="D1" s="323" t="s">
        <v>537</v>
      </c>
      <c r="E1" s="323"/>
    </row>
    <row r="2" spans="4:6" ht="60" customHeight="1">
      <c r="D2" s="323"/>
      <c r="E2" s="323"/>
      <c r="F2" s="107"/>
    </row>
    <row r="4" spans="1:5" ht="37.5" customHeight="1">
      <c r="A4" s="317" t="s">
        <v>428</v>
      </c>
      <c r="B4" s="317"/>
      <c r="C4" s="317"/>
      <c r="D4" s="317"/>
      <c r="E4" s="317"/>
    </row>
    <row r="5" ht="12.75">
      <c r="C5" s="108"/>
    </row>
    <row r="6" ht="13.5" thickBot="1">
      <c r="E6" s="108" t="s">
        <v>167</v>
      </c>
    </row>
    <row r="7" spans="1:5" ht="24.75" customHeight="1" thickBot="1">
      <c r="A7" s="318" t="s">
        <v>53</v>
      </c>
      <c r="B7" s="319" t="s">
        <v>320</v>
      </c>
      <c r="C7" s="318" t="s">
        <v>168</v>
      </c>
      <c r="D7" s="324" t="s">
        <v>429</v>
      </c>
      <c r="E7" s="318" t="s">
        <v>538</v>
      </c>
    </row>
    <row r="8" spans="1:5" ht="24.75" customHeight="1" thickBot="1">
      <c r="A8" s="318"/>
      <c r="B8" s="319"/>
      <c r="C8" s="318"/>
      <c r="D8" s="325"/>
      <c r="E8" s="318"/>
    </row>
    <row r="9" spans="1:5" ht="13.5" thickBot="1">
      <c r="A9" s="318"/>
      <c r="B9" s="319"/>
      <c r="C9" s="318"/>
      <c r="D9" s="326"/>
      <c r="E9" s="318"/>
    </row>
    <row r="10" spans="1:5" ht="13.5" thickBot="1">
      <c r="A10" s="9">
        <v>1</v>
      </c>
      <c r="B10" s="109" t="s">
        <v>125</v>
      </c>
      <c r="C10" s="9">
        <v>3</v>
      </c>
      <c r="D10" s="9">
        <v>4</v>
      </c>
      <c r="E10" s="9">
        <v>5</v>
      </c>
    </row>
    <row r="11" spans="1:5" ht="12.75">
      <c r="A11" s="110"/>
      <c r="B11" s="111"/>
      <c r="C11" s="112" t="s">
        <v>321</v>
      </c>
      <c r="D11" s="113">
        <f>D12+D17+D19+D21+D24+D34+D36+D39+D41+D43+D30+D45</f>
        <v>81823082.18</v>
      </c>
      <c r="E11" s="113">
        <f>E12+E17+E19+E21+E24+E34+E36+E39+E41+E43+E30+E45</f>
        <v>82214107.47</v>
      </c>
    </row>
    <row r="12" spans="1:5" ht="17.25" customHeight="1">
      <c r="A12" s="19" t="s">
        <v>121</v>
      </c>
      <c r="B12" s="11" t="s">
        <v>322</v>
      </c>
      <c r="C12" s="16" t="s">
        <v>124</v>
      </c>
      <c r="D12" s="17">
        <f>D13+D14+D15+D16</f>
        <v>12170722</v>
      </c>
      <c r="E12" s="17">
        <f>E13+E14+E15+E16</f>
        <v>12080720</v>
      </c>
    </row>
    <row r="13" spans="1:5" ht="39" customHeight="1">
      <c r="A13" s="20" t="s">
        <v>121</v>
      </c>
      <c r="B13" s="12" t="s">
        <v>180</v>
      </c>
      <c r="C13" s="18" t="s">
        <v>147</v>
      </c>
      <c r="D13" s="14">
        <v>1096956</v>
      </c>
      <c r="E13" s="14">
        <v>1096956</v>
      </c>
    </row>
    <row r="14" spans="1:5" ht="51">
      <c r="A14" s="20" t="s">
        <v>121</v>
      </c>
      <c r="B14" s="12" t="s">
        <v>161</v>
      </c>
      <c r="C14" s="18" t="s">
        <v>171</v>
      </c>
      <c r="D14" s="14">
        <f>9320616+647943</f>
        <v>9968559</v>
      </c>
      <c r="E14" s="14">
        <f>9230616+647941</f>
        <v>9878557</v>
      </c>
    </row>
    <row r="15" spans="1:5" ht="12.75">
      <c r="A15" s="20" t="s">
        <v>121</v>
      </c>
      <c r="B15" s="12" t="s">
        <v>163</v>
      </c>
      <c r="C15" s="18" t="s">
        <v>135</v>
      </c>
      <c r="D15" s="14">
        <v>100000</v>
      </c>
      <c r="E15" s="14">
        <v>100000</v>
      </c>
    </row>
    <row r="16" spans="1:5" ht="12.75">
      <c r="A16" s="20" t="s">
        <v>121</v>
      </c>
      <c r="B16" s="12" t="s">
        <v>199</v>
      </c>
      <c r="C16" s="18" t="s">
        <v>132</v>
      </c>
      <c r="D16" s="14">
        <v>1005207</v>
      </c>
      <c r="E16" s="14">
        <v>1005207</v>
      </c>
    </row>
    <row r="17" spans="1:5" ht="17.25" customHeight="1">
      <c r="A17" s="19" t="s">
        <v>120</v>
      </c>
      <c r="B17" s="11" t="s">
        <v>322</v>
      </c>
      <c r="C17" s="16" t="s">
        <v>146</v>
      </c>
      <c r="D17" s="17">
        <f>D18</f>
        <v>578312</v>
      </c>
      <c r="E17" s="17">
        <f>E18</f>
        <v>552186</v>
      </c>
    </row>
    <row r="18" spans="1:5" ht="12.75">
      <c r="A18" s="20" t="s">
        <v>120</v>
      </c>
      <c r="B18" s="12" t="s">
        <v>122</v>
      </c>
      <c r="C18" s="18" t="s">
        <v>178</v>
      </c>
      <c r="D18" s="14">
        <v>578312</v>
      </c>
      <c r="E18" s="14">
        <v>552186</v>
      </c>
    </row>
    <row r="19" spans="1:5" s="116" customFormat="1" ht="25.5">
      <c r="A19" s="19" t="s">
        <v>122</v>
      </c>
      <c r="B19" s="11" t="s">
        <v>322</v>
      </c>
      <c r="C19" s="16" t="s">
        <v>181</v>
      </c>
      <c r="D19" s="17">
        <f>D20</f>
        <v>100000</v>
      </c>
      <c r="E19" s="17">
        <f>E20</f>
        <v>100000</v>
      </c>
    </row>
    <row r="20" spans="1:5" ht="38.25">
      <c r="A20" s="20" t="s">
        <v>122</v>
      </c>
      <c r="B20" s="12" t="s">
        <v>162</v>
      </c>
      <c r="C20" s="18" t="s">
        <v>323</v>
      </c>
      <c r="D20" s="14">
        <v>100000</v>
      </c>
      <c r="E20" s="14">
        <v>100000</v>
      </c>
    </row>
    <row r="21" spans="1:5" ht="17.25" customHeight="1">
      <c r="A21" s="19" t="s">
        <v>161</v>
      </c>
      <c r="B21" s="11" t="s">
        <v>322</v>
      </c>
      <c r="C21" s="16" t="s">
        <v>183</v>
      </c>
      <c r="D21" s="17">
        <f>D22+D23</f>
        <v>17578028.18</v>
      </c>
      <c r="E21" s="17">
        <f>E22+E23</f>
        <v>13402980.469999999</v>
      </c>
    </row>
    <row r="22" spans="1:5" ht="12.75">
      <c r="A22" s="20" t="s">
        <v>161</v>
      </c>
      <c r="B22" s="12" t="s">
        <v>162</v>
      </c>
      <c r="C22" s="18" t="s">
        <v>215</v>
      </c>
      <c r="D22" s="14">
        <f>15000000+2378028.18</f>
        <v>17378028.18</v>
      </c>
      <c r="E22" s="14">
        <f>15000000+2313686.47-4110706</f>
        <v>13202980.469999999</v>
      </c>
    </row>
    <row r="23" spans="1:5" ht="12.75">
      <c r="A23" s="20" t="s">
        <v>161</v>
      </c>
      <c r="B23" s="12" t="s">
        <v>61</v>
      </c>
      <c r="C23" s="18" t="s">
        <v>149</v>
      </c>
      <c r="D23" s="14">
        <v>200000</v>
      </c>
      <c r="E23" s="14">
        <v>200000</v>
      </c>
    </row>
    <row r="24" spans="1:5" ht="17.25" customHeight="1">
      <c r="A24" s="19" t="s">
        <v>138</v>
      </c>
      <c r="B24" s="11" t="s">
        <v>322</v>
      </c>
      <c r="C24" s="16" t="s">
        <v>128</v>
      </c>
      <c r="D24" s="17">
        <f>SUM(D25:D27)</f>
        <v>19634342</v>
      </c>
      <c r="E24" s="17">
        <f>SUM(E25:E27)</f>
        <v>18350000</v>
      </c>
    </row>
    <row r="25" spans="1:5" ht="12.75">
      <c r="A25" s="20" t="s">
        <v>138</v>
      </c>
      <c r="B25" s="12" t="s">
        <v>121</v>
      </c>
      <c r="C25" s="18" t="s">
        <v>129</v>
      </c>
      <c r="D25" s="14">
        <v>1000000</v>
      </c>
      <c r="E25" s="14">
        <v>1000000</v>
      </c>
    </row>
    <row r="26" spans="1:5" ht="12.75">
      <c r="A26" s="20" t="s">
        <v>138</v>
      </c>
      <c r="B26" s="12" t="s">
        <v>120</v>
      </c>
      <c r="C26" s="18" t="s">
        <v>130</v>
      </c>
      <c r="D26" s="14">
        <v>2477342</v>
      </c>
      <c r="E26" s="14">
        <v>940000</v>
      </c>
    </row>
    <row r="27" spans="1:5" ht="12.75">
      <c r="A27" s="20" t="s">
        <v>138</v>
      </c>
      <c r="B27" s="12" t="s">
        <v>122</v>
      </c>
      <c r="C27" s="18" t="s">
        <v>134</v>
      </c>
      <c r="D27" s="14">
        <f>5000000+300000+5450000+4700000+610000+97000</f>
        <v>16157000</v>
      </c>
      <c r="E27" s="14">
        <f>5000000+300000+5400000+5000000+610000+100000</f>
        <v>16410000</v>
      </c>
    </row>
    <row r="28" spans="1:5" ht="17.25" customHeight="1" hidden="1">
      <c r="A28" s="19" t="s">
        <v>324</v>
      </c>
      <c r="B28" s="11" t="s">
        <v>322</v>
      </c>
      <c r="C28" s="16" t="s">
        <v>28</v>
      </c>
      <c r="D28" s="17">
        <f>D29</f>
        <v>0</v>
      </c>
      <c r="E28" s="17">
        <f>E29</f>
        <v>0</v>
      </c>
    </row>
    <row r="29" spans="1:5" ht="25.5" hidden="1">
      <c r="A29" s="20" t="s">
        <v>324</v>
      </c>
      <c r="B29" s="12" t="s">
        <v>122</v>
      </c>
      <c r="C29" s="18" t="s">
        <v>29</v>
      </c>
      <c r="D29" s="14">
        <v>0</v>
      </c>
      <c r="E29" s="14">
        <v>0</v>
      </c>
    </row>
    <row r="30" spans="1:5" ht="18.75" customHeight="1">
      <c r="A30" s="19" t="s">
        <v>166</v>
      </c>
      <c r="B30" s="11" t="s">
        <v>322</v>
      </c>
      <c r="C30" s="16" t="s">
        <v>145</v>
      </c>
      <c r="D30" s="17">
        <f>SUM(D31:D33)</f>
        <v>150000</v>
      </c>
      <c r="E30" s="17">
        <f>SUM(E31:E33)</f>
        <v>150000</v>
      </c>
    </row>
    <row r="31" spans="1:5" ht="12.75" hidden="1">
      <c r="A31" s="20" t="s">
        <v>166</v>
      </c>
      <c r="B31" s="12" t="s">
        <v>120</v>
      </c>
      <c r="C31" s="18" t="s">
        <v>31</v>
      </c>
      <c r="D31" s="14">
        <v>0</v>
      </c>
      <c r="E31" s="14">
        <v>0</v>
      </c>
    </row>
    <row r="32" spans="1:5" ht="12.75" hidden="1">
      <c r="A32" s="20" t="s">
        <v>166</v>
      </c>
      <c r="B32" s="12" t="s">
        <v>138</v>
      </c>
      <c r="C32" s="18" t="s">
        <v>33</v>
      </c>
      <c r="D32" s="14">
        <v>0</v>
      </c>
      <c r="E32" s="14">
        <v>0</v>
      </c>
    </row>
    <row r="33" spans="1:5" ht="12.75">
      <c r="A33" s="20" t="s">
        <v>166</v>
      </c>
      <c r="B33" s="12" t="s">
        <v>166</v>
      </c>
      <c r="C33" s="18" t="s">
        <v>35</v>
      </c>
      <c r="D33" s="14">
        <v>150000</v>
      </c>
      <c r="E33" s="14">
        <v>150000</v>
      </c>
    </row>
    <row r="34" spans="1:5" ht="25.5">
      <c r="A34" s="19" t="s">
        <v>123</v>
      </c>
      <c r="B34" s="11" t="s">
        <v>322</v>
      </c>
      <c r="C34" s="16" t="s">
        <v>325</v>
      </c>
      <c r="D34" s="17">
        <f>D35</f>
        <v>14401713</v>
      </c>
      <c r="E34" s="17">
        <f>E35</f>
        <v>18564223</v>
      </c>
    </row>
    <row r="35" spans="1:5" ht="12.75">
      <c r="A35" s="20" t="s">
        <v>123</v>
      </c>
      <c r="B35" s="12" t="s">
        <v>121</v>
      </c>
      <c r="C35" s="18" t="s">
        <v>327</v>
      </c>
      <c r="D35" s="14">
        <v>14401713</v>
      </c>
      <c r="E35" s="14">
        <v>18564223</v>
      </c>
    </row>
    <row r="36" spans="1:5" ht="18.75" customHeight="1">
      <c r="A36" s="19" t="s">
        <v>137</v>
      </c>
      <c r="B36" s="11" t="s">
        <v>322</v>
      </c>
      <c r="C36" s="16" t="s">
        <v>45</v>
      </c>
      <c r="D36" s="17">
        <f>D37+D38</f>
        <v>1285000</v>
      </c>
      <c r="E36" s="17">
        <f>E37+E38</f>
        <v>1285000</v>
      </c>
    </row>
    <row r="37" spans="1:5" ht="12.75">
      <c r="A37" s="20" t="s">
        <v>137</v>
      </c>
      <c r="B37" s="12" t="s">
        <v>122</v>
      </c>
      <c r="C37" s="18" t="s">
        <v>46</v>
      </c>
      <c r="D37" s="14">
        <v>1285000</v>
      </c>
      <c r="E37" s="14">
        <v>1285000</v>
      </c>
    </row>
    <row r="38" spans="1:5" ht="12.75" hidden="1">
      <c r="A38" s="20" t="s">
        <v>137</v>
      </c>
      <c r="B38" s="12" t="s">
        <v>324</v>
      </c>
      <c r="C38" s="18"/>
      <c r="D38" s="14">
        <v>0</v>
      </c>
      <c r="E38" s="14">
        <v>0</v>
      </c>
    </row>
    <row r="39" spans="1:5" ht="17.25" customHeight="1">
      <c r="A39" s="19" t="s">
        <v>163</v>
      </c>
      <c r="B39" s="11" t="s">
        <v>322</v>
      </c>
      <c r="C39" s="16" t="s">
        <v>40</v>
      </c>
      <c r="D39" s="117">
        <f>D40</f>
        <v>9498472</v>
      </c>
      <c r="E39" s="117">
        <f>E40</f>
        <v>9593472</v>
      </c>
    </row>
    <row r="40" spans="1:5" ht="12.75">
      <c r="A40" s="20" t="s">
        <v>163</v>
      </c>
      <c r="B40" s="12" t="s">
        <v>121</v>
      </c>
      <c r="C40" s="18" t="s">
        <v>328</v>
      </c>
      <c r="D40" s="118">
        <v>9498472</v>
      </c>
      <c r="E40" s="118">
        <v>9593472</v>
      </c>
    </row>
    <row r="41" spans="1:5" ht="17.25" customHeight="1">
      <c r="A41" s="19" t="s">
        <v>61</v>
      </c>
      <c r="B41" s="11" t="s">
        <v>322</v>
      </c>
      <c r="C41" s="16" t="s">
        <v>7</v>
      </c>
      <c r="D41" s="117">
        <f>D42</f>
        <v>2960993</v>
      </c>
      <c r="E41" s="117">
        <f>E42</f>
        <v>2960993</v>
      </c>
    </row>
    <row r="42" spans="1:5" ht="12.75">
      <c r="A42" s="20" t="s">
        <v>61</v>
      </c>
      <c r="B42" s="12" t="s">
        <v>120</v>
      </c>
      <c r="C42" s="18" t="s">
        <v>329</v>
      </c>
      <c r="D42" s="118">
        <v>2960993</v>
      </c>
      <c r="E42" s="118">
        <v>2960993</v>
      </c>
    </row>
    <row r="43" spans="1:5" ht="18" customHeight="1">
      <c r="A43" s="19" t="s">
        <v>199</v>
      </c>
      <c r="B43" s="11" t="s">
        <v>322</v>
      </c>
      <c r="C43" s="16" t="s">
        <v>172</v>
      </c>
      <c r="D43" s="17">
        <f>D44</f>
        <v>1419922</v>
      </c>
      <c r="E43" s="17">
        <f>E44</f>
        <v>1063827</v>
      </c>
    </row>
    <row r="44" spans="1:5" ht="25.5">
      <c r="A44" s="20" t="s">
        <v>199</v>
      </c>
      <c r="B44" s="12" t="s">
        <v>121</v>
      </c>
      <c r="C44" s="18" t="s">
        <v>326</v>
      </c>
      <c r="D44" s="14">
        <f>3465500-2045578</f>
        <v>1419922</v>
      </c>
      <c r="E44" s="14">
        <v>1063827</v>
      </c>
    </row>
    <row r="45" spans="3:5" ht="12.75">
      <c r="C45" s="248" t="s">
        <v>539</v>
      </c>
      <c r="D45" s="249">
        <v>2045578</v>
      </c>
      <c r="E45" s="249">
        <v>4110706</v>
      </c>
    </row>
  </sheetData>
  <sheetProtection/>
  <mergeCells count="7">
    <mergeCell ref="D1:E2"/>
    <mergeCell ref="A4:E4"/>
    <mergeCell ref="A7:A9"/>
    <mergeCell ref="B7:B9"/>
    <mergeCell ref="C7:C9"/>
    <mergeCell ref="D7:D9"/>
    <mergeCell ref="E7:E9"/>
  </mergeCells>
  <printOptions/>
  <pageMargins left="0.7" right="0.7" top="0.24" bottom="0.21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338"/>
  <sheetViews>
    <sheetView view="pageBreakPreview" zoomScaleSheetLayoutView="100" workbookViewId="0" topLeftCell="A207">
      <selection activeCell="F222" sqref="F222"/>
    </sheetView>
  </sheetViews>
  <sheetFormatPr defaultColWidth="9.00390625" defaultRowHeight="12.75"/>
  <cols>
    <col min="1" max="1" width="5.625" style="0" customWidth="1"/>
    <col min="2" max="2" width="3.875" style="3" customWidth="1"/>
    <col min="3" max="3" width="5.00390625" style="3" customWidth="1"/>
    <col min="4" max="4" width="8.625" style="3" customWidth="1"/>
    <col min="5" max="5" width="5.125" style="3" customWidth="1"/>
    <col min="6" max="6" width="55.875" style="0" customWidth="1"/>
    <col min="7" max="7" width="16.00390625" style="0" customWidth="1"/>
    <col min="8" max="8" width="11.75390625" style="173" bestFit="1" customWidth="1"/>
  </cols>
  <sheetData>
    <row r="1" spans="1:7" ht="50.25" customHeight="1">
      <c r="A1" s="1"/>
      <c r="B1" s="7"/>
      <c r="C1" s="7"/>
      <c r="D1" s="7"/>
      <c r="E1" s="7"/>
      <c r="F1" s="1"/>
      <c r="G1" s="82" t="s">
        <v>540</v>
      </c>
    </row>
    <row r="2" spans="1:7" ht="33.75" customHeight="1">
      <c r="A2" s="317" t="s">
        <v>541</v>
      </c>
      <c r="B2" s="317"/>
      <c r="C2" s="317"/>
      <c r="D2" s="317"/>
      <c r="E2" s="317"/>
      <c r="F2" s="317"/>
      <c r="G2" s="317"/>
    </row>
    <row r="3" spans="1:7" ht="14.25" customHeight="1">
      <c r="A3" s="331"/>
      <c r="B3" s="331"/>
      <c r="C3" s="331"/>
      <c r="D3" s="331"/>
      <c r="E3" s="331"/>
      <c r="F3" s="331"/>
      <c r="G3" s="331"/>
    </row>
    <row r="4" spans="1:7" ht="15" customHeight="1">
      <c r="A4" s="1"/>
      <c r="B4" s="7"/>
      <c r="C4" s="7"/>
      <c r="D4" s="7"/>
      <c r="E4" s="7"/>
      <c r="F4" s="1"/>
      <c r="G4" s="272" t="s">
        <v>167</v>
      </c>
    </row>
    <row r="5" spans="1:8" s="4" customFormat="1" ht="21.75" customHeight="1">
      <c r="A5" s="220" t="s">
        <v>198</v>
      </c>
      <c r="B5" s="219" t="s">
        <v>53</v>
      </c>
      <c r="C5" s="219" t="s">
        <v>50</v>
      </c>
      <c r="D5" s="219" t="s">
        <v>51</v>
      </c>
      <c r="E5" s="219" t="s">
        <v>52</v>
      </c>
      <c r="F5" s="220" t="s">
        <v>168</v>
      </c>
      <c r="G5" s="217" t="s">
        <v>230</v>
      </c>
      <c r="H5" s="188"/>
    </row>
    <row r="6" spans="1:8" s="2" customFormat="1" ht="12.75">
      <c r="A6" s="240">
        <v>1</v>
      </c>
      <c r="B6" s="241" t="s">
        <v>125</v>
      </c>
      <c r="C6" s="241" t="s">
        <v>126</v>
      </c>
      <c r="D6" s="241" t="s">
        <v>127</v>
      </c>
      <c r="E6" s="241" t="s">
        <v>148</v>
      </c>
      <c r="F6" s="240">
        <v>6</v>
      </c>
      <c r="G6" s="240">
        <v>7</v>
      </c>
      <c r="H6" s="195"/>
    </row>
    <row r="7" spans="1:8" s="8" customFormat="1" ht="12.75">
      <c r="A7" s="132"/>
      <c r="B7" s="11" t="s">
        <v>170</v>
      </c>
      <c r="C7" s="11"/>
      <c r="D7" s="11"/>
      <c r="E7" s="11"/>
      <c r="F7" s="221" t="s">
        <v>124</v>
      </c>
      <c r="G7" s="17">
        <f>G8+G13+G32+G35+G28+G39</f>
        <v>13072712.71</v>
      </c>
      <c r="H7" s="187"/>
    </row>
    <row r="8" spans="1:7" ht="39" customHeight="1">
      <c r="A8" s="131"/>
      <c r="B8" s="12" t="s">
        <v>54</v>
      </c>
      <c r="C8" s="12" t="s">
        <v>122</v>
      </c>
      <c r="D8" s="12"/>
      <c r="E8" s="12"/>
      <c r="F8" s="222" t="s">
        <v>147</v>
      </c>
      <c r="G8" s="14">
        <f>G9</f>
        <v>993510</v>
      </c>
    </row>
    <row r="9" spans="1:7" ht="38.25" customHeight="1">
      <c r="A9" s="131"/>
      <c r="B9" s="12" t="s">
        <v>170</v>
      </c>
      <c r="C9" s="12" t="s">
        <v>122</v>
      </c>
      <c r="D9" s="12" t="s">
        <v>435</v>
      </c>
      <c r="E9" s="12"/>
      <c r="F9" s="159" t="s">
        <v>473</v>
      </c>
      <c r="G9" s="14">
        <f>G10</f>
        <v>993510</v>
      </c>
    </row>
    <row r="10" spans="1:7" ht="25.5">
      <c r="A10" s="131">
        <v>1</v>
      </c>
      <c r="B10" s="12" t="s">
        <v>170</v>
      </c>
      <c r="C10" s="12" t="s">
        <v>122</v>
      </c>
      <c r="D10" s="12" t="s">
        <v>436</v>
      </c>
      <c r="E10" s="12"/>
      <c r="F10" s="18" t="s">
        <v>490</v>
      </c>
      <c r="G10" s="14">
        <f>G11</f>
        <v>993510</v>
      </c>
    </row>
    <row r="11" spans="1:7" ht="51" customHeight="1">
      <c r="A11" s="131"/>
      <c r="B11" s="12" t="s">
        <v>170</v>
      </c>
      <c r="C11" s="12" t="s">
        <v>122</v>
      </c>
      <c r="D11" s="12" t="s">
        <v>436</v>
      </c>
      <c r="E11" s="12" t="s">
        <v>492</v>
      </c>
      <c r="F11" s="13" t="s">
        <v>598</v>
      </c>
      <c r="G11" s="14">
        <f>G12</f>
        <v>993510</v>
      </c>
    </row>
    <row r="12" spans="1:7" ht="28.5" customHeight="1">
      <c r="A12" s="131"/>
      <c r="B12" s="12" t="s">
        <v>56</v>
      </c>
      <c r="C12" s="12" t="s">
        <v>122</v>
      </c>
      <c r="D12" s="12" t="s">
        <v>436</v>
      </c>
      <c r="E12" s="12" t="s">
        <v>440</v>
      </c>
      <c r="F12" s="15" t="s">
        <v>443</v>
      </c>
      <c r="G12" s="14">
        <v>993510</v>
      </c>
    </row>
    <row r="13" spans="1:7" ht="38.25" customHeight="1">
      <c r="A13" s="131"/>
      <c r="B13" s="12" t="s">
        <v>57</v>
      </c>
      <c r="C13" s="12" t="s">
        <v>161</v>
      </c>
      <c r="D13" s="12"/>
      <c r="E13" s="12"/>
      <c r="F13" s="222" t="s">
        <v>171</v>
      </c>
      <c r="G13" s="14">
        <f>G14+G22</f>
        <v>9878598.71</v>
      </c>
    </row>
    <row r="14" spans="1:7" ht="39" customHeight="1">
      <c r="A14" s="131"/>
      <c r="B14" s="12" t="s">
        <v>57</v>
      </c>
      <c r="C14" s="12" t="s">
        <v>161</v>
      </c>
      <c r="D14" s="12" t="s">
        <v>439</v>
      </c>
      <c r="E14" s="12"/>
      <c r="F14" s="159" t="s">
        <v>601</v>
      </c>
      <c r="G14" s="14">
        <f>G15</f>
        <v>9230656</v>
      </c>
    </row>
    <row r="15" spans="1:7" ht="15" customHeight="1">
      <c r="A15" s="131">
        <v>2</v>
      </c>
      <c r="B15" s="12" t="s">
        <v>57</v>
      </c>
      <c r="C15" s="12" t="s">
        <v>161</v>
      </c>
      <c r="D15" s="12" t="s">
        <v>442</v>
      </c>
      <c r="E15" s="12"/>
      <c r="F15" s="18" t="s">
        <v>131</v>
      </c>
      <c r="G15" s="14">
        <f>G17+G19+G21</f>
        <v>9230656</v>
      </c>
    </row>
    <row r="16" spans="1:7" ht="51" customHeight="1">
      <c r="A16" s="131"/>
      <c r="B16" s="12" t="s">
        <v>57</v>
      </c>
      <c r="C16" s="12" t="s">
        <v>161</v>
      </c>
      <c r="D16" s="12" t="s">
        <v>442</v>
      </c>
      <c r="E16" s="12" t="s">
        <v>492</v>
      </c>
      <c r="F16" s="13" t="s">
        <v>598</v>
      </c>
      <c r="G16" s="14">
        <f>G17</f>
        <v>7050311</v>
      </c>
    </row>
    <row r="17" spans="1:8" ht="25.5">
      <c r="A17" s="131"/>
      <c r="B17" s="12" t="s">
        <v>170</v>
      </c>
      <c r="C17" s="12" t="s">
        <v>161</v>
      </c>
      <c r="D17" s="12" t="s">
        <v>442</v>
      </c>
      <c r="E17" s="12" t="s">
        <v>440</v>
      </c>
      <c r="F17" s="15" t="s">
        <v>443</v>
      </c>
      <c r="G17" s="14">
        <v>7050311</v>
      </c>
      <c r="H17" s="201"/>
    </row>
    <row r="18" spans="1:8" s="254" customFormat="1" ht="25.5">
      <c r="A18" s="250"/>
      <c r="B18" s="251" t="s">
        <v>170</v>
      </c>
      <c r="C18" s="251" t="s">
        <v>161</v>
      </c>
      <c r="D18" s="251" t="s">
        <v>442</v>
      </c>
      <c r="E18" s="251" t="s">
        <v>489</v>
      </c>
      <c r="F18" s="255" t="s">
        <v>491</v>
      </c>
      <c r="G18" s="253">
        <f>G19</f>
        <v>2170345</v>
      </c>
      <c r="H18" s="258"/>
    </row>
    <row r="19" spans="1:7" s="254" customFormat="1" ht="25.5">
      <c r="A19" s="250"/>
      <c r="B19" s="251" t="s">
        <v>170</v>
      </c>
      <c r="C19" s="251" t="s">
        <v>161</v>
      </c>
      <c r="D19" s="251" t="s">
        <v>442</v>
      </c>
      <c r="E19" s="251" t="s">
        <v>437</v>
      </c>
      <c r="F19" s="252" t="s">
        <v>438</v>
      </c>
      <c r="G19" s="253">
        <v>2170345</v>
      </c>
    </row>
    <row r="20" spans="1:7" ht="12.75">
      <c r="A20" s="131"/>
      <c r="B20" s="12" t="s">
        <v>170</v>
      </c>
      <c r="C20" s="12" t="s">
        <v>161</v>
      </c>
      <c r="D20" s="12" t="s">
        <v>442</v>
      </c>
      <c r="E20" s="12" t="s">
        <v>355</v>
      </c>
      <c r="F20" s="13" t="s">
        <v>372</v>
      </c>
      <c r="G20" s="14">
        <f>G21</f>
        <v>10000</v>
      </c>
    </row>
    <row r="21" spans="1:7" ht="12.75">
      <c r="A21" s="131"/>
      <c r="B21" s="12" t="s">
        <v>170</v>
      </c>
      <c r="C21" s="12" t="s">
        <v>161</v>
      </c>
      <c r="D21" s="12" t="s">
        <v>442</v>
      </c>
      <c r="E21" s="12" t="s">
        <v>441</v>
      </c>
      <c r="F21" s="15" t="s">
        <v>444</v>
      </c>
      <c r="G21" s="14">
        <v>10000</v>
      </c>
    </row>
    <row r="22" spans="1:7" ht="18.75" customHeight="1">
      <c r="A22" s="131"/>
      <c r="B22" s="12" t="s">
        <v>170</v>
      </c>
      <c r="C22" s="12" t="s">
        <v>161</v>
      </c>
      <c r="D22" s="12" t="s">
        <v>446</v>
      </c>
      <c r="E22" s="12"/>
      <c r="F22" s="159" t="s">
        <v>447</v>
      </c>
      <c r="G22" s="14">
        <f>G23</f>
        <v>647942.71</v>
      </c>
    </row>
    <row r="23" spans="1:7" ht="26.25" customHeight="1">
      <c r="A23" s="131">
        <v>3</v>
      </c>
      <c r="B23" s="12" t="s">
        <v>170</v>
      </c>
      <c r="C23" s="12" t="s">
        <v>161</v>
      </c>
      <c r="D23" s="12" t="s">
        <v>445</v>
      </c>
      <c r="E23" s="12"/>
      <c r="F23" s="18" t="s">
        <v>493</v>
      </c>
      <c r="G23" s="14">
        <f>G24</f>
        <v>647942.71</v>
      </c>
    </row>
    <row r="24" spans="1:7" ht="51" customHeight="1">
      <c r="A24" s="131"/>
      <c r="B24" s="12" t="s">
        <v>170</v>
      </c>
      <c r="C24" s="12" t="s">
        <v>161</v>
      </c>
      <c r="D24" s="12" t="s">
        <v>445</v>
      </c>
      <c r="E24" s="12" t="s">
        <v>492</v>
      </c>
      <c r="F24" s="13" t="s">
        <v>598</v>
      </c>
      <c r="G24" s="14">
        <f>G25</f>
        <v>647942.71</v>
      </c>
    </row>
    <row r="25" spans="1:7" s="254" customFormat="1" ht="25.5">
      <c r="A25" s="250"/>
      <c r="B25" s="251" t="s">
        <v>170</v>
      </c>
      <c r="C25" s="251" t="s">
        <v>161</v>
      </c>
      <c r="D25" s="251" t="s">
        <v>445</v>
      </c>
      <c r="E25" s="251" t="s">
        <v>440</v>
      </c>
      <c r="F25" s="252" t="s">
        <v>443</v>
      </c>
      <c r="G25" s="253">
        <v>647942.71</v>
      </c>
    </row>
    <row r="26" spans="1:7" s="254" customFormat="1" ht="38.25" hidden="1">
      <c r="A26" s="250"/>
      <c r="B26" s="251" t="s">
        <v>60</v>
      </c>
      <c r="C26" s="251" t="s">
        <v>161</v>
      </c>
      <c r="D26" s="251" t="s">
        <v>64</v>
      </c>
      <c r="E26" s="251"/>
      <c r="F26" s="255" t="s">
        <v>176</v>
      </c>
      <c r="G26" s="253">
        <f>G27</f>
        <v>0</v>
      </c>
    </row>
    <row r="27" spans="1:7" s="254" customFormat="1" ht="12.75" hidden="1">
      <c r="A27" s="250" t="s">
        <v>127</v>
      </c>
      <c r="B27" s="251" t="s">
        <v>170</v>
      </c>
      <c r="C27" s="251" t="s">
        <v>161</v>
      </c>
      <c r="D27" s="251" t="s">
        <v>64</v>
      </c>
      <c r="E27" s="251" t="s">
        <v>165</v>
      </c>
      <c r="F27" s="252" t="s">
        <v>143</v>
      </c>
      <c r="G27" s="253">
        <v>0</v>
      </c>
    </row>
    <row r="28" spans="1:7" s="254" customFormat="1" ht="12.75">
      <c r="A28" s="250"/>
      <c r="B28" s="251" t="s">
        <v>60</v>
      </c>
      <c r="C28" s="251" t="s">
        <v>166</v>
      </c>
      <c r="D28" s="251"/>
      <c r="E28" s="251"/>
      <c r="F28" s="256" t="s">
        <v>222</v>
      </c>
      <c r="G28" s="253">
        <f>G29</f>
        <v>246800</v>
      </c>
    </row>
    <row r="29" spans="1:7" s="254" customFormat="1" ht="25.5">
      <c r="A29" s="250"/>
      <c r="B29" s="251" t="s">
        <v>59</v>
      </c>
      <c r="C29" s="251" t="s">
        <v>166</v>
      </c>
      <c r="D29" s="251" t="s">
        <v>450</v>
      </c>
      <c r="E29" s="251"/>
      <c r="F29" s="255" t="s">
        <v>223</v>
      </c>
      <c r="G29" s="253">
        <f>G30</f>
        <v>246800</v>
      </c>
    </row>
    <row r="30" spans="1:7" s="254" customFormat="1" ht="25.5">
      <c r="A30" s="250" t="s">
        <v>126</v>
      </c>
      <c r="B30" s="251" t="s">
        <v>59</v>
      </c>
      <c r="C30" s="251" t="s">
        <v>166</v>
      </c>
      <c r="D30" s="251" t="s">
        <v>450</v>
      </c>
      <c r="E30" s="251" t="s">
        <v>489</v>
      </c>
      <c r="F30" s="252" t="s">
        <v>597</v>
      </c>
      <c r="G30" s="253">
        <f>G31</f>
        <v>246800</v>
      </c>
    </row>
    <row r="31" spans="1:7" s="254" customFormat="1" ht="25.5" customHeight="1">
      <c r="A31" s="250"/>
      <c r="B31" s="251" t="s">
        <v>121</v>
      </c>
      <c r="C31" s="251" t="s">
        <v>166</v>
      </c>
      <c r="D31" s="251" t="s">
        <v>450</v>
      </c>
      <c r="E31" s="251" t="s">
        <v>437</v>
      </c>
      <c r="F31" s="252" t="s">
        <v>438</v>
      </c>
      <c r="G31" s="253">
        <v>246800</v>
      </c>
    </row>
    <row r="32" spans="1:7" s="254" customFormat="1" ht="12.75" hidden="1">
      <c r="A32" s="250"/>
      <c r="B32" s="251" t="s">
        <v>60</v>
      </c>
      <c r="C32" s="251" t="s">
        <v>163</v>
      </c>
      <c r="D32" s="251"/>
      <c r="E32" s="251"/>
      <c r="F32" s="256" t="s">
        <v>172</v>
      </c>
      <c r="G32" s="253">
        <f>G33</f>
        <v>0</v>
      </c>
    </row>
    <row r="33" spans="1:7" s="254" customFormat="1" ht="12.75" hidden="1">
      <c r="A33" s="250"/>
      <c r="B33" s="251" t="s">
        <v>59</v>
      </c>
      <c r="C33" s="251" t="s">
        <v>163</v>
      </c>
      <c r="D33" s="251" t="s">
        <v>58</v>
      </c>
      <c r="E33" s="251"/>
      <c r="F33" s="255" t="s">
        <v>173</v>
      </c>
      <c r="G33" s="253">
        <f>G34</f>
        <v>0</v>
      </c>
    </row>
    <row r="34" spans="1:7" s="254" customFormat="1" ht="12.75" hidden="1">
      <c r="A34" s="250" t="s">
        <v>127</v>
      </c>
      <c r="B34" s="251" t="s">
        <v>59</v>
      </c>
      <c r="C34" s="251" t="s">
        <v>163</v>
      </c>
      <c r="D34" s="251" t="s">
        <v>58</v>
      </c>
      <c r="E34" s="251" t="s">
        <v>160</v>
      </c>
      <c r="F34" s="252" t="s">
        <v>133</v>
      </c>
      <c r="G34" s="253"/>
    </row>
    <row r="35" spans="1:7" s="254" customFormat="1" ht="12.75">
      <c r="A35" s="250"/>
      <c r="B35" s="251" t="s">
        <v>57</v>
      </c>
      <c r="C35" s="251" t="s">
        <v>163</v>
      </c>
      <c r="D35" s="251"/>
      <c r="E35" s="251"/>
      <c r="F35" s="257" t="s">
        <v>135</v>
      </c>
      <c r="G35" s="253">
        <f>G36</f>
        <v>100000</v>
      </c>
    </row>
    <row r="36" spans="1:7" ht="12.75">
      <c r="A36" s="131">
        <v>4</v>
      </c>
      <c r="B36" s="12" t="s">
        <v>57</v>
      </c>
      <c r="C36" s="12" t="s">
        <v>163</v>
      </c>
      <c r="D36" s="12" t="s">
        <v>587</v>
      </c>
      <c r="E36" s="12"/>
      <c r="F36" s="18" t="s">
        <v>174</v>
      </c>
      <c r="G36" s="14">
        <f>G38</f>
        <v>100000</v>
      </c>
    </row>
    <row r="37" spans="1:7" ht="12.75">
      <c r="A37" s="131"/>
      <c r="B37" s="12" t="s">
        <v>57</v>
      </c>
      <c r="C37" s="12" t="s">
        <v>163</v>
      </c>
      <c r="D37" s="12" t="s">
        <v>587</v>
      </c>
      <c r="E37" s="12" t="s">
        <v>355</v>
      </c>
      <c r="F37" s="13" t="s">
        <v>372</v>
      </c>
      <c r="G37" s="14">
        <f>G38</f>
        <v>100000</v>
      </c>
    </row>
    <row r="38" spans="1:7" s="173" customFormat="1" ht="12.75">
      <c r="A38" s="229"/>
      <c r="B38" s="183" t="s">
        <v>62</v>
      </c>
      <c r="C38" s="183" t="s">
        <v>163</v>
      </c>
      <c r="D38" s="183" t="s">
        <v>587</v>
      </c>
      <c r="E38" s="183" t="s">
        <v>448</v>
      </c>
      <c r="F38" s="193" t="s">
        <v>449</v>
      </c>
      <c r="G38" s="178">
        <v>100000</v>
      </c>
    </row>
    <row r="39" spans="1:7" ht="12.75">
      <c r="A39" s="131"/>
      <c r="B39" s="12" t="s">
        <v>121</v>
      </c>
      <c r="C39" s="12" t="s">
        <v>199</v>
      </c>
      <c r="D39" s="12"/>
      <c r="E39" s="12"/>
      <c r="F39" s="222" t="s">
        <v>132</v>
      </c>
      <c r="G39" s="14">
        <f>G40+G43+G49</f>
        <v>1853804</v>
      </c>
    </row>
    <row r="40" spans="1:7" ht="15.75" customHeight="1">
      <c r="A40" s="131">
        <v>5</v>
      </c>
      <c r="B40" s="12" t="s">
        <v>170</v>
      </c>
      <c r="C40" s="12" t="s">
        <v>199</v>
      </c>
      <c r="D40" s="12" t="s">
        <v>450</v>
      </c>
      <c r="E40" s="12"/>
      <c r="F40" s="18" t="s">
        <v>175</v>
      </c>
      <c r="G40" s="14">
        <f>G41</f>
        <v>700804</v>
      </c>
    </row>
    <row r="41" spans="1:7" ht="25.5" customHeight="1">
      <c r="A41" s="131"/>
      <c r="B41" s="12" t="s">
        <v>170</v>
      </c>
      <c r="C41" s="12" t="s">
        <v>199</v>
      </c>
      <c r="D41" s="12" t="s">
        <v>450</v>
      </c>
      <c r="E41" s="12" t="s">
        <v>489</v>
      </c>
      <c r="F41" s="13" t="s">
        <v>597</v>
      </c>
      <c r="G41" s="14">
        <f>G42</f>
        <v>700804</v>
      </c>
    </row>
    <row r="42" spans="1:7" ht="25.5" customHeight="1">
      <c r="A42" s="131"/>
      <c r="B42" s="12" t="s">
        <v>170</v>
      </c>
      <c r="C42" s="12" t="s">
        <v>199</v>
      </c>
      <c r="D42" s="12" t="s">
        <v>450</v>
      </c>
      <c r="E42" s="12" t="s">
        <v>437</v>
      </c>
      <c r="F42" s="15" t="s">
        <v>438</v>
      </c>
      <c r="G42" s="14">
        <v>700804</v>
      </c>
    </row>
    <row r="43" spans="1:7" ht="16.5" customHeight="1">
      <c r="A43" s="131"/>
      <c r="B43" s="12" t="s">
        <v>121</v>
      </c>
      <c r="C43" s="12" t="s">
        <v>199</v>
      </c>
      <c r="D43" s="12" t="s">
        <v>452</v>
      </c>
      <c r="E43" s="12"/>
      <c r="F43" s="159" t="s">
        <v>606</v>
      </c>
      <c r="G43" s="14">
        <f>G44</f>
        <v>53000</v>
      </c>
    </row>
    <row r="44" spans="1:7" ht="38.25">
      <c r="A44" s="131">
        <v>6</v>
      </c>
      <c r="B44" s="12" t="s">
        <v>121</v>
      </c>
      <c r="C44" s="12" t="s">
        <v>199</v>
      </c>
      <c r="D44" s="12" t="s">
        <v>453</v>
      </c>
      <c r="E44" s="12"/>
      <c r="F44" s="18" t="s">
        <v>494</v>
      </c>
      <c r="G44" s="14">
        <f>G45+G47</f>
        <v>53000</v>
      </c>
    </row>
    <row r="45" spans="1:7" ht="51" customHeight="1">
      <c r="A45" s="131"/>
      <c r="B45" s="12" t="s">
        <v>121</v>
      </c>
      <c r="C45" s="12" t="s">
        <v>199</v>
      </c>
      <c r="D45" s="12" t="s">
        <v>453</v>
      </c>
      <c r="E45" s="12" t="s">
        <v>492</v>
      </c>
      <c r="F45" s="13" t="s">
        <v>598</v>
      </c>
      <c r="G45" s="14">
        <f>G46</f>
        <v>3000</v>
      </c>
    </row>
    <row r="46" spans="1:7" ht="25.5">
      <c r="A46" s="131"/>
      <c r="B46" s="12" t="s">
        <v>121</v>
      </c>
      <c r="C46" s="12" t="s">
        <v>199</v>
      </c>
      <c r="D46" s="12" t="s">
        <v>453</v>
      </c>
      <c r="E46" s="12" t="s">
        <v>440</v>
      </c>
      <c r="F46" s="15" t="s">
        <v>443</v>
      </c>
      <c r="G46" s="14">
        <v>3000</v>
      </c>
    </row>
    <row r="47" spans="1:7" ht="25.5" customHeight="1">
      <c r="A47" s="131"/>
      <c r="B47" s="12" t="s">
        <v>121</v>
      </c>
      <c r="C47" s="12" t="s">
        <v>199</v>
      </c>
      <c r="D47" s="12" t="s">
        <v>453</v>
      </c>
      <c r="E47" s="12" t="s">
        <v>489</v>
      </c>
      <c r="F47" s="13" t="s">
        <v>597</v>
      </c>
      <c r="G47" s="14">
        <f>G48</f>
        <v>50000</v>
      </c>
    </row>
    <row r="48" spans="1:7" ht="29.25" customHeight="1">
      <c r="A48" s="131"/>
      <c r="B48" s="12" t="s">
        <v>121</v>
      </c>
      <c r="C48" s="12" t="s">
        <v>199</v>
      </c>
      <c r="D48" s="12" t="s">
        <v>453</v>
      </c>
      <c r="E48" s="12" t="s">
        <v>437</v>
      </c>
      <c r="F48" s="15" t="s">
        <v>438</v>
      </c>
      <c r="G48" s="14">
        <v>50000</v>
      </c>
    </row>
    <row r="49" spans="1:7" s="254" customFormat="1" ht="25.5" customHeight="1">
      <c r="A49" s="250">
        <v>7</v>
      </c>
      <c r="B49" s="251" t="s">
        <v>121</v>
      </c>
      <c r="C49" s="251" t="s">
        <v>199</v>
      </c>
      <c r="D49" s="251" t="s">
        <v>451</v>
      </c>
      <c r="E49" s="251"/>
      <c r="F49" s="259" t="s">
        <v>605</v>
      </c>
      <c r="G49" s="253">
        <f>G50</f>
        <v>1100000</v>
      </c>
    </row>
    <row r="50" spans="1:7" s="254" customFormat="1" ht="25.5" customHeight="1">
      <c r="A50" s="250"/>
      <c r="B50" s="251" t="s">
        <v>121</v>
      </c>
      <c r="C50" s="251" t="s">
        <v>199</v>
      </c>
      <c r="D50" s="251" t="s">
        <v>451</v>
      </c>
      <c r="E50" s="251" t="s">
        <v>489</v>
      </c>
      <c r="F50" s="255" t="s">
        <v>597</v>
      </c>
      <c r="G50" s="253">
        <f>G51</f>
        <v>1100000</v>
      </c>
    </row>
    <row r="51" spans="1:7" s="254" customFormat="1" ht="27.75" customHeight="1">
      <c r="A51" s="250"/>
      <c r="B51" s="251" t="s">
        <v>121</v>
      </c>
      <c r="C51" s="251" t="s">
        <v>199</v>
      </c>
      <c r="D51" s="251" t="s">
        <v>451</v>
      </c>
      <c r="E51" s="251" t="s">
        <v>437</v>
      </c>
      <c r="F51" s="252" t="s">
        <v>438</v>
      </c>
      <c r="G51" s="253">
        <v>1100000</v>
      </c>
    </row>
    <row r="52" spans="1:7" s="254" customFormat="1" ht="38.25" customHeight="1" hidden="1">
      <c r="A52" s="250"/>
      <c r="B52" s="251" t="s">
        <v>121</v>
      </c>
      <c r="C52" s="251" t="s">
        <v>199</v>
      </c>
      <c r="D52" s="251" t="s">
        <v>439</v>
      </c>
      <c r="E52" s="251"/>
      <c r="F52" s="259" t="s">
        <v>511</v>
      </c>
      <c r="G52" s="253">
        <f>G53</f>
        <v>0</v>
      </c>
    </row>
    <row r="53" spans="1:7" s="254" customFormat="1" ht="12.75" hidden="1">
      <c r="A53" s="250">
        <v>8</v>
      </c>
      <c r="B53" s="251" t="s">
        <v>62</v>
      </c>
      <c r="C53" s="251" t="s">
        <v>199</v>
      </c>
      <c r="D53" s="251" t="s">
        <v>450</v>
      </c>
      <c r="E53" s="251"/>
      <c r="F53" s="256" t="s">
        <v>175</v>
      </c>
      <c r="G53" s="253">
        <f>G54</f>
        <v>0</v>
      </c>
    </row>
    <row r="54" spans="1:7" s="254" customFormat="1" ht="25.5" customHeight="1" hidden="1">
      <c r="A54" s="250"/>
      <c r="B54" s="251" t="s">
        <v>62</v>
      </c>
      <c r="C54" s="251" t="s">
        <v>199</v>
      </c>
      <c r="D54" s="251" t="s">
        <v>450</v>
      </c>
      <c r="E54" s="251" t="s">
        <v>489</v>
      </c>
      <c r="F54" s="255" t="s">
        <v>491</v>
      </c>
      <c r="G54" s="253">
        <f>G55</f>
        <v>0</v>
      </c>
    </row>
    <row r="55" spans="1:7" s="254" customFormat="1" ht="27" customHeight="1" hidden="1">
      <c r="A55" s="250"/>
      <c r="B55" s="251" t="s">
        <v>170</v>
      </c>
      <c r="C55" s="251" t="s">
        <v>199</v>
      </c>
      <c r="D55" s="251" t="s">
        <v>450</v>
      </c>
      <c r="E55" s="251" t="s">
        <v>437</v>
      </c>
      <c r="F55" s="252" t="s">
        <v>438</v>
      </c>
      <c r="G55" s="253"/>
    </row>
    <row r="56" spans="1:8" s="8" customFormat="1" ht="12.75">
      <c r="A56" s="132"/>
      <c r="B56" s="11" t="s">
        <v>177</v>
      </c>
      <c r="C56" s="11"/>
      <c r="D56" s="11"/>
      <c r="E56" s="11"/>
      <c r="F56" s="221" t="s">
        <v>146</v>
      </c>
      <c r="G56" s="17">
        <f>G57</f>
        <v>571069</v>
      </c>
      <c r="H56" s="187"/>
    </row>
    <row r="57" spans="1:7" ht="12.75">
      <c r="A57" s="131"/>
      <c r="B57" s="12" t="s">
        <v>65</v>
      </c>
      <c r="C57" s="12" t="s">
        <v>122</v>
      </c>
      <c r="D57" s="12"/>
      <c r="E57" s="12"/>
      <c r="F57" s="222" t="s">
        <v>178</v>
      </c>
      <c r="G57" s="14">
        <f>G59</f>
        <v>571069</v>
      </c>
    </row>
    <row r="58" spans="1:7" ht="25.5">
      <c r="A58" s="131"/>
      <c r="B58" s="12" t="s">
        <v>120</v>
      </c>
      <c r="C58" s="12" t="s">
        <v>122</v>
      </c>
      <c r="D58" s="12" t="s">
        <v>512</v>
      </c>
      <c r="E58" s="12"/>
      <c r="F58" s="159" t="s">
        <v>513</v>
      </c>
      <c r="G58" s="14">
        <f>G59</f>
        <v>571069</v>
      </c>
    </row>
    <row r="59" spans="1:7" ht="12.75">
      <c r="A59" s="131"/>
      <c r="B59" s="12" t="s">
        <v>120</v>
      </c>
      <c r="C59" s="12" t="s">
        <v>122</v>
      </c>
      <c r="D59" s="12" t="s">
        <v>495</v>
      </c>
      <c r="E59" s="12"/>
      <c r="F59" s="159" t="s">
        <v>496</v>
      </c>
      <c r="G59" s="14">
        <f>G60</f>
        <v>571069</v>
      </c>
    </row>
    <row r="60" spans="1:7" ht="25.5">
      <c r="A60" s="131">
        <v>9</v>
      </c>
      <c r="B60" s="12" t="s">
        <v>66</v>
      </c>
      <c r="C60" s="12" t="s">
        <v>122</v>
      </c>
      <c r="D60" s="12" t="s">
        <v>454</v>
      </c>
      <c r="E60" s="12"/>
      <c r="F60" s="18" t="s">
        <v>179</v>
      </c>
      <c r="G60" s="14">
        <f>G61+G63</f>
        <v>571069</v>
      </c>
    </row>
    <row r="61" spans="1:7" ht="51" customHeight="1">
      <c r="A61" s="131"/>
      <c r="B61" s="12" t="s">
        <v>67</v>
      </c>
      <c r="C61" s="12" t="s">
        <v>122</v>
      </c>
      <c r="D61" s="12" t="s">
        <v>454</v>
      </c>
      <c r="E61" s="12" t="s">
        <v>492</v>
      </c>
      <c r="F61" s="13" t="s">
        <v>598</v>
      </c>
      <c r="G61" s="14">
        <f>G62</f>
        <v>491689.55</v>
      </c>
    </row>
    <row r="62" spans="1:7" ht="25.5">
      <c r="A62" s="131"/>
      <c r="B62" s="12" t="s">
        <v>67</v>
      </c>
      <c r="C62" s="12" t="s">
        <v>122</v>
      </c>
      <c r="D62" s="12" t="s">
        <v>454</v>
      </c>
      <c r="E62" s="12" t="s">
        <v>440</v>
      </c>
      <c r="F62" s="15" t="s">
        <v>443</v>
      </c>
      <c r="G62" s="14">
        <v>491689.55</v>
      </c>
    </row>
    <row r="63" spans="1:7" ht="25.5" customHeight="1">
      <c r="A63" s="131"/>
      <c r="B63" s="12" t="s">
        <v>67</v>
      </c>
      <c r="C63" s="12" t="s">
        <v>122</v>
      </c>
      <c r="D63" s="12" t="s">
        <v>454</v>
      </c>
      <c r="E63" s="12" t="s">
        <v>489</v>
      </c>
      <c r="F63" s="13" t="s">
        <v>597</v>
      </c>
      <c r="G63" s="14">
        <f>G64</f>
        <v>79379.45</v>
      </c>
    </row>
    <row r="64" spans="1:8" ht="25.5">
      <c r="A64" s="131"/>
      <c r="B64" s="12" t="s">
        <v>67</v>
      </c>
      <c r="C64" s="12" t="s">
        <v>122</v>
      </c>
      <c r="D64" s="12" t="s">
        <v>454</v>
      </c>
      <c r="E64" s="12" t="s">
        <v>437</v>
      </c>
      <c r="F64" s="15" t="s">
        <v>438</v>
      </c>
      <c r="G64" s="14">
        <v>79379.45</v>
      </c>
      <c r="H64" s="201"/>
    </row>
    <row r="65" spans="1:7" ht="16.5" customHeight="1">
      <c r="A65" s="132"/>
      <c r="B65" s="11" t="s">
        <v>180</v>
      </c>
      <c r="C65" s="11"/>
      <c r="D65" s="11"/>
      <c r="E65" s="11"/>
      <c r="F65" s="221" t="s">
        <v>181</v>
      </c>
      <c r="G65" s="17">
        <f>G66</f>
        <v>100000</v>
      </c>
    </row>
    <row r="66" spans="1:7" ht="25.5">
      <c r="A66" s="131"/>
      <c r="B66" s="12" t="s">
        <v>180</v>
      </c>
      <c r="C66" s="12" t="s">
        <v>162</v>
      </c>
      <c r="D66" s="12"/>
      <c r="E66" s="12"/>
      <c r="F66" s="222" t="s">
        <v>9</v>
      </c>
      <c r="G66" s="14">
        <f>G69</f>
        <v>100000</v>
      </c>
    </row>
    <row r="67" spans="1:7" ht="12.75" hidden="1">
      <c r="A67" s="131"/>
      <c r="B67" s="12" t="s">
        <v>180</v>
      </c>
      <c r="C67" s="12" t="s">
        <v>162</v>
      </c>
      <c r="D67" s="12" t="s">
        <v>63</v>
      </c>
      <c r="E67" s="12"/>
      <c r="F67" s="13" t="s">
        <v>131</v>
      </c>
      <c r="G67" s="14">
        <v>0</v>
      </c>
    </row>
    <row r="68" spans="1:7" ht="25.5" hidden="1">
      <c r="A68" s="131"/>
      <c r="B68" s="12" t="s">
        <v>69</v>
      </c>
      <c r="C68" s="12" t="s">
        <v>162</v>
      </c>
      <c r="D68" s="12" t="s">
        <v>63</v>
      </c>
      <c r="E68" s="12" t="s">
        <v>55</v>
      </c>
      <c r="F68" s="15" t="s">
        <v>139</v>
      </c>
      <c r="G68" s="14">
        <v>0</v>
      </c>
    </row>
    <row r="69" spans="1:7" ht="38.25">
      <c r="A69" s="131"/>
      <c r="B69" s="12" t="s">
        <v>122</v>
      </c>
      <c r="C69" s="12" t="s">
        <v>162</v>
      </c>
      <c r="D69" s="12" t="s">
        <v>498</v>
      </c>
      <c r="E69" s="12"/>
      <c r="F69" s="159" t="s">
        <v>224</v>
      </c>
      <c r="G69" s="14">
        <f>G70</f>
        <v>100000</v>
      </c>
    </row>
    <row r="70" spans="1:7" ht="25.5">
      <c r="A70" s="131">
        <v>10</v>
      </c>
      <c r="B70" s="12" t="s">
        <v>122</v>
      </c>
      <c r="C70" s="12" t="s">
        <v>162</v>
      </c>
      <c r="D70" s="12" t="s">
        <v>455</v>
      </c>
      <c r="E70" s="12"/>
      <c r="F70" s="18" t="s">
        <v>514</v>
      </c>
      <c r="G70" s="14">
        <f>G71</f>
        <v>100000</v>
      </c>
    </row>
    <row r="71" spans="1:7" ht="25.5" customHeight="1">
      <c r="A71" s="131"/>
      <c r="B71" s="12" t="s">
        <v>122</v>
      </c>
      <c r="C71" s="12" t="s">
        <v>162</v>
      </c>
      <c r="D71" s="12" t="s">
        <v>455</v>
      </c>
      <c r="E71" s="12" t="s">
        <v>489</v>
      </c>
      <c r="F71" s="13" t="s">
        <v>597</v>
      </c>
      <c r="G71" s="14">
        <f>G72</f>
        <v>100000</v>
      </c>
    </row>
    <row r="72" spans="1:7" ht="25.5">
      <c r="A72" s="131"/>
      <c r="B72" s="12" t="s">
        <v>122</v>
      </c>
      <c r="C72" s="12" t="s">
        <v>162</v>
      </c>
      <c r="D72" s="12" t="s">
        <v>455</v>
      </c>
      <c r="E72" s="12" t="s">
        <v>437</v>
      </c>
      <c r="F72" s="15" t="s">
        <v>438</v>
      </c>
      <c r="G72" s="14">
        <v>100000</v>
      </c>
    </row>
    <row r="73" spans="1:7" ht="25.5" hidden="1">
      <c r="A73" s="131"/>
      <c r="B73" s="12" t="s">
        <v>180</v>
      </c>
      <c r="C73" s="12" t="s">
        <v>162</v>
      </c>
      <c r="D73" s="12" t="s">
        <v>68</v>
      </c>
      <c r="E73" s="12"/>
      <c r="F73" s="13" t="s">
        <v>217</v>
      </c>
      <c r="G73" s="14">
        <f>G74</f>
        <v>0</v>
      </c>
    </row>
    <row r="74" spans="1:7" ht="25.5" hidden="1">
      <c r="A74" s="131" t="s">
        <v>163</v>
      </c>
      <c r="B74" s="12" t="s">
        <v>70</v>
      </c>
      <c r="C74" s="12" t="s">
        <v>162</v>
      </c>
      <c r="D74" s="12" t="s">
        <v>68</v>
      </c>
      <c r="E74" s="12" t="s">
        <v>55</v>
      </c>
      <c r="F74" s="15" t="s">
        <v>139</v>
      </c>
      <c r="G74" s="14">
        <v>0</v>
      </c>
    </row>
    <row r="75" spans="1:8" s="8" customFormat="1" ht="12.75">
      <c r="A75" s="132"/>
      <c r="B75" s="11" t="s">
        <v>182</v>
      </c>
      <c r="C75" s="11"/>
      <c r="D75" s="11"/>
      <c r="E75" s="11"/>
      <c r="F75" s="221" t="s">
        <v>183</v>
      </c>
      <c r="G75" s="17">
        <f>G101+G76</f>
        <v>28760958.18</v>
      </c>
      <c r="H75" s="187"/>
    </row>
    <row r="76" spans="1:8" s="160" customFormat="1" ht="12.75">
      <c r="A76" s="131"/>
      <c r="B76" s="12" t="s">
        <v>161</v>
      </c>
      <c r="C76" s="12" t="s">
        <v>162</v>
      </c>
      <c r="D76" s="12"/>
      <c r="E76" s="12"/>
      <c r="F76" s="222" t="s">
        <v>215</v>
      </c>
      <c r="G76" s="253">
        <f>G77+G94</f>
        <v>28560958.18</v>
      </c>
      <c r="H76" s="245"/>
    </row>
    <row r="77" spans="1:8" s="160" customFormat="1" ht="25.5">
      <c r="A77" s="131"/>
      <c r="B77" s="12" t="s">
        <v>161</v>
      </c>
      <c r="C77" s="12" t="s">
        <v>162</v>
      </c>
      <c r="D77" s="12" t="s">
        <v>642</v>
      </c>
      <c r="E77" s="12"/>
      <c r="F77" s="222" t="s">
        <v>604</v>
      </c>
      <c r="G77" s="14">
        <f>G78</f>
        <v>14028987.44</v>
      </c>
      <c r="H77" s="245"/>
    </row>
    <row r="78" spans="1:8" s="160" customFormat="1" ht="12.75">
      <c r="A78" s="131"/>
      <c r="B78" s="12" t="s">
        <v>161</v>
      </c>
      <c r="C78" s="12" t="s">
        <v>162</v>
      </c>
      <c r="D78" s="12" t="s">
        <v>465</v>
      </c>
      <c r="E78" s="12"/>
      <c r="F78" s="222" t="s">
        <v>466</v>
      </c>
      <c r="G78" s="14">
        <f>G79</f>
        <v>14028987.44</v>
      </c>
      <c r="H78" s="245"/>
    </row>
    <row r="79" spans="1:8" s="160" customFormat="1" ht="24" customHeight="1">
      <c r="A79" s="131"/>
      <c r="B79" s="12" t="s">
        <v>161</v>
      </c>
      <c r="C79" s="12" t="s">
        <v>162</v>
      </c>
      <c r="D79" s="12" t="s">
        <v>465</v>
      </c>
      <c r="E79" s="12" t="s">
        <v>489</v>
      </c>
      <c r="F79" s="222" t="s">
        <v>597</v>
      </c>
      <c r="G79" s="14">
        <f>G80</f>
        <v>14028987.44</v>
      </c>
      <c r="H79" s="245"/>
    </row>
    <row r="80" spans="1:8" s="160" customFormat="1" ht="27" customHeight="1">
      <c r="A80" s="131"/>
      <c r="B80" s="12" t="s">
        <v>161</v>
      </c>
      <c r="C80" s="12" t="s">
        <v>162</v>
      </c>
      <c r="D80" s="12" t="s">
        <v>465</v>
      </c>
      <c r="E80" s="12" t="s">
        <v>437</v>
      </c>
      <c r="F80" s="222" t="s">
        <v>438</v>
      </c>
      <c r="G80" s="14">
        <v>14028987.44</v>
      </c>
      <c r="H80" s="245"/>
    </row>
    <row r="81" spans="1:7" s="260" customFormat="1" ht="50.25" customHeight="1" hidden="1">
      <c r="A81" s="250"/>
      <c r="B81" s="251" t="s">
        <v>161</v>
      </c>
      <c r="C81" s="251" t="s">
        <v>162</v>
      </c>
      <c r="D81" s="251" t="s">
        <v>458</v>
      </c>
      <c r="E81" s="251"/>
      <c r="F81" s="259" t="s">
        <v>515</v>
      </c>
      <c r="G81" s="253">
        <f>G82+G85</f>
        <v>0</v>
      </c>
    </row>
    <row r="82" spans="1:7" s="260" customFormat="1" ht="39" customHeight="1" hidden="1">
      <c r="A82" s="250">
        <v>11</v>
      </c>
      <c r="B82" s="251" t="s">
        <v>161</v>
      </c>
      <c r="C82" s="251" t="s">
        <v>162</v>
      </c>
      <c r="D82" s="251" t="s">
        <v>456</v>
      </c>
      <c r="E82" s="251"/>
      <c r="F82" s="256" t="s">
        <v>516</v>
      </c>
      <c r="G82" s="253">
        <f>G83</f>
        <v>0</v>
      </c>
    </row>
    <row r="83" spans="1:7" s="254" customFormat="1" ht="25.5" customHeight="1" hidden="1">
      <c r="A83" s="250"/>
      <c r="B83" s="251" t="s">
        <v>161</v>
      </c>
      <c r="C83" s="251" t="s">
        <v>162</v>
      </c>
      <c r="D83" s="251" t="s">
        <v>456</v>
      </c>
      <c r="E83" s="251" t="s">
        <v>489</v>
      </c>
      <c r="F83" s="255" t="s">
        <v>491</v>
      </c>
      <c r="G83" s="253">
        <f>G84</f>
        <v>0</v>
      </c>
    </row>
    <row r="84" spans="1:7" s="260" customFormat="1" ht="24" customHeight="1" hidden="1">
      <c r="A84" s="250"/>
      <c r="B84" s="251" t="s">
        <v>161</v>
      </c>
      <c r="C84" s="251" t="s">
        <v>162</v>
      </c>
      <c r="D84" s="251" t="s">
        <v>456</v>
      </c>
      <c r="E84" s="251" t="s">
        <v>437</v>
      </c>
      <c r="F84" s="252" t="s">
        <v>438</v>
      </c>
      <c r="G84" s="253"/>
    </row>
    <row r="85" spans="1:7" s="260" customFormat="1" ht="51" customHeight="1" hidden="1">
      <c r="A85" s="250">
        <v>12</v>
      </c>
      <c r="B85" s="251" t="s">
        <v>161</v>
      </c>
      <c r="C85" s="251" t="s">
        <v>162</v>
      </c>
      <c r="D85" s="251" t="s">
        <v>457</v>
      </c>
      <c r="E85" s="251"/>
      <c r="F85" s="256" t="s">
        <v>517</v>
      </c>
      <c r="G85" s="253">
        <f>G86</f>
        <v>0</v>
      </c>
    </row>
    <row r="86" spans="1:7" s="254" customFormat="1" ht="25.5" customHeight="1" hidden="1">
      <c r="A86" s="250"/>
      <c r="B86" s="251" t="s">
        <v>161</v>
      </c>
      <c r="C86" s="251" t="s">
        <v>162</v>
      </c>
      <c r="D86" s="251" t="s">
        <v>457</v>
      </c>
      <c r="E86" s="251" t="s">
        <v>489</v>
      </c>
      <c r="F86" s="255" t="s">
        <v>491</v>
      </c>
      <c r="G86" s="253">
        <f>G87</f>
        <v>0</v>
      </c>
    </row>
    <row r="87" spans="1:7" s="260" customFormat="1" ht="25.5" hidden="1">
      <c r="A87" s="250"/>
      <c r="B87" s="251" t="s">
        <v>161</v>
      </c>
      <c r="C87" s="251" t="s">
        <v>162</v>
      </c>
      <c r="D87" s="251" t="s">
        <v>457</v>
      </c>
      <c r="E87" s="251" t="s">
        <v>437</v>
      </c>
      <c r="F87" s="252" t="s">
        <v>438</v>
      </c>
      <c r="G87" s="253"/>
    </row>
    <row r="88" spans="1:7" ht="25.5" hidden="1">
      <c r="A88" s="134"/>
      <c r="B88" s="12" t="s">
        <v>161</v>
      </c>
      <c r="C88" s="12" t="s">
        <v>162</v>
      </c>
      <c r="D88" s="12" t="s">
        <v>306</v>
      </c>
      <c r="E88" s="12"/>
      <c r="F88" s="51" t="s">
        <v>152</v>
      </c>
      <c r="G88" s="14">
        <f>G89+G90</f>
        <v>0</v>
      </c>
    </row>
    <row r="89" spans="1:8" s="8" customFormat="1" ht="12.75" hidden="1">
      <c r="A89" s="134">
        <f>A66+1</f>
        <v>1</v>
      </c>
      <c r="B89" s="12" t="s">
        <v>185</v>
      </c>
      <c r="C89" s="12" t="s">
        <v>122</v>
      </c>
      <c r="D89" s="12" t="s">
        <v>306</v>
      </c>
      <c r="E89" s="12" t="s">
        <v>160</v>
      </c>
      <c r="F89" s="15" t="s">
        <v>133</v>
      </c>
      <c r="G89" s="14">
        <v>0</v>
      </c>
      <c r="H89" s="187"/>
    </row>
    <row r="90" spans="1:8" s="8" customFormat="1" ht="12.75" hidden="1">
      <c r="A90" s="134"/>
      <c r="B90" s="12" t="s">
        <v>161</v>
      </c>
      <c r="C90" s="12" t="s">
        <v>162</v>
      </c>
      <c r="D90" s="12" t="s">
        <v>306</v>
      </c>
      <c r="E90" s="12" t="s">
        <v>355</v>
      </c>
      <c r="F90" s="15" t="s">
        <v>372</v>
      </c>
      <c r="G90" s="14">
        <f>G91</f>
        <v>0</v>
      </c>
      <c r="H90" s="187"/>
    </row>
    <row r="91" spans="1:8" s="8" customFormat="1" ht="38.25" hidden="1">
      <c r="A91" s="134">
        <f>A87+1</f>
        <v>1</v>
      </c>
      <c r="B91" s="12" t="s">
        <v>161</v>
      </c>
      <c r="C91" s="12" t="s">
        <v>162</v>
      </c>
      <c r="D91" s="12" t="s">
        <v>306</v>
      </c>
      <c r="E91" s="12" t="s">
        <v>371</v>
      </c>
      <c r="F91" s="15" t="s">
        <v>373</v>
      </c>
      <c r="G91" s="14"/>
      <c r="H91" s="187"/>
    </row>
    <row r="92" spans="1:8" s="4" customFormat="1" ht="21.75" customHeight="1" hidden="1">
      <c r="A92" s="218" t="s">
        <v>198</v>
      </c>
      <c r="B92" s="219" t="s">
        <v>53</v>
      </c>
      <c r="C92" s="219" t="s">
        <v>50</v>
      </c>
      <c r="D92" s="219" t="s">
        <v>51</v>
      </c>
      <c r="E92" s="219" t="s">
        <v>52</v>
      </c>
      <c r="F92" s="220" t="s">
        <v>168</v>
      </c>
      <c r="G92" s="217" t="s">
        <v>230</v>
      </c>
      <c r="H92" s="188"/>
    </row>
    <row r="93" spans="1:8" s="2" customFormat="1" ht="12.75" hidden="1">
      <c r="A93" s="242">
        <v>1</v>
      </c>
      <c r="B93" s="241" t="s">
        <v>125</v>
      </c>
      <c r="C93" s="241" t="s">
        <v>126</v>
      </c>
      <c r="D93" s="241" t="s">
        <v>127</v>
      </c>
      <c r="E93" s="241" t="s">
        <v>148</v>
      </c>
      <c r="F93" s="240">
        <v>6</v>
      </c>
      <c r="G93" s="240">
        <v>7</v>
      </c>
      <c r="H93" s="195"/>
    </row>
    <row r="94" spans="1:8" s="8" customFormat="1" ht="38.25">
      <c r="A94" s="134"/>
      <c r="B94" s="12" t="s">
        <v>161</v>
      </c>
      <c r="C94" s="12" t="s">
        <v>162</v>
      </c>
      <c r="D94" s="12" t="s">
        <v>459</v>
      </c>
      <c r="E94" s="135"/>
      <c r="F94" s="159" t="s">
        <v>518</v>
      </c>
      <c r="G94" s="14">
        <f>G95+G98</f>
        <v>14531970.74</v>
      </c>
      <c r="H94" s="187"/>
    </row>
    <row r="95" spans="1:8" s="8" customFormat="1" ht="12.75">
      <c r="A95" s="134">
        <v>13</v>
      </c>
      <c r="B95" s="12" t="s">
        <v>161</v>
      </c>
      <c r="C95" s="12" t="s">
        <v>162</v>
      </c>
      <c r="D95" s="12" t="s">
        <v>460</v>
      </c>
      <c r="E95" s="135"/>
      <c r="F95" s="18" t="s">
        <v>497</v>
      </c>
      <c r="G95" s="14">
        <f>G96</f>
        <v>14069090.74</v>
      </c>
      <c r="H95" s="187"/>
    </row>
    <row r="96" spans="1:7" ht="25.5" customHeight="1">
      <c r="A96" s="131"/>
      <c r="B96" s="12" t="s">
        <v>161</v>
      </c>
      <c r="C96" s="12" t="s">
        <v>162</v>
      </c>
      <c r="D96" s="12" t="s">
        <v>460</v>
      </c>
      <c r="E96" s="12" t="s">
        <v>489</v>
      </c>
      <c r="F96" s="13" t="s">
        <v>597</v>
      </c>
      <c r="G96" s="14">
        <f>G97</f>
        <v>14069090.74</v>
      </c>
    </row>
    <row r="97" spans="1:8" s="8" customFormat="1" ht="25.5">
      <c r="A97" s="134"/>
      <c r="B97" s="12" t="s">
        <v>161</v>
      </c>
      <c r="C97" s="12" t="s">
        <v>162</v>
      </c>
      <c r="D97" s="12" t="s">
        <v>460</v>
      </c>
      <c r="E97" s="12" t="s">
        <v>437</v>
      </c>
      <c r="F97" s="15" t="s">
        <v>438</v>
      </c>
      <c r="G97" s="14">
        <v>14069090.74</v>
      </c>
      <c r="H97" s="187"/>
    </row>
    <row r="98" spans="1:7" s="271" customFormat="1" ht="25.5">
      <c r="A98" s="261"/>
      <c r="B98" s="251" t="s">
        <v>161</v>
      </c>
      <c r="C98" s="251" t="s">
        <v>162</v>
      </c>
      <c r="D98" s="251" t="s">
        <v>630</v>
      </c>
      <c r="E98" s="251"/>
      <c r="F98" s="256" t="s">
        <v>633</v>
      </c>
      <c r="G98" s="253">
        <f>G99</f>
        <v>462880</v>
      </c>
    </row>
    <row r="99" spans="1:7" s="271" customFormat="1" ht="25.5">
      <c r="A99" s="261"/>
      <c r="B99" s="251" t="s">
        <v>161</v>
      </c>
      <c r="C99" s="251" t="s">
        <v>162</v>
      </c>
      <c r="D99" s="251" t="s">
        <v>630</v>
      </c>
      <c r="E99" s="251" t="s">
        <v>489</v>
      </c>
      <c r="F99" s="252" t="s">
        <v>597</v>
      </c>
      <c r="G99" s="253">
        <f>G100</f>
        <v>462880</v>
      </c>
    </row>
    <row r="100" spans="1:7" s="271" customFormat="1" ht="25.5">
      <c r="A100" s="261"/>
      <c r="B100" s="251" t="s">
        <v>161</v>
      </c>
      <c r="C100" s="251" t="s">
        <v>162</v>
      </c>
      <c r="D100" s="251" t="s">
        <v>630</v>
      </c>
      <c r="E100" s="251" t="s">
        <v>437</v>
      </c>
      <c r="F100" s="252" t="s">
        <v>438</v>
      </c>
      <c r="G100" s="253">
        <v>462880</v>
      </c>
    </row>
    <row r="101" spans="1:7" ht="12.75">
      <c r="A101" s="131"/>
      <c r="B101" s="12" t="s">
        <v>71</v>
      </c>
      <c r="C101" s="12" t="s">
        <v>61</v>
      </c>
      <c r="D101" s="12"/>
      <c r="E101" s="12"/>
      <c r="F101" s="222" t="s">
        <v>149</v>
      </c>
      <c r="G101" s="14">
        <f>G102+G104</f>
        <v>200000</v>
      </c>
    </row>
    <row r="102" spans="1:7" ht="25.5" hidden="1">
      <c r="A102" s="131"/>
      <c r="B102" s="12" t="s">
        <v>73</v>
      </c>
      <c r="C102" s="12" t="s">
        <v>61</v>
      </c>
      <c r="D102" s="12" t="s">
        <v>72</v>
      </c>
      <c r="E102" s="12"/>
      <c r="F102" s="13" t="s">
        <v>150</v>
      </c>
      <c r="G102" s="14">
        <f>G103</f>
        <v>0</v>
      </c>
    </row>
    <row r="103" spans="1:7" ht="25.5" hidden="1">
      <c r="A103" s="131" t="s">
        <v>61</v>
      </c>
      <c r="B103" s="12" t="s">
        <v>182</v>
      </c>
      <c r="C103" s="12" t="s">
        <v>61</v>
      </c>
      <c r="D103" s="12" t="s">
        <v>72</v>
      </c>
      <c r="E103" s="12" t="s">
        <v>55</v>
      </c>
      <c r="F103" s="15" t="s">
        <v>218</v>
      </c>
      <c r="G103" s="14">
        <v>0</v>
      </c>
    </row>
    <row r="104" spans="1:7" ht="12.75">
      <c r="A104" s="131"/>
      <c r="B104" s="12" t="s">
        <v>71</v>
      </c>
      <c r="C104" s="12" t="s">
        <v>61</v>
      </c>
      <c r="D104" s="183" t="s">
        <v>503</v>
      </c>
      <c r="E104" s="183"/>
      <c r="F104" s="159" t="s">
        <v>499</v>
      </c>
      <c r="G104" s="14">
        <f>G105</f>
        <v>200000</v>
      </c>
    </row>
    <row r="105" spans="1:7" ht="12.75">
      <c r="A105" s="131">
        <v>14</v>
      </c>
      <c r="B105" s="12" t="s">
        <v>182</v>
      </c>
      <c r="C105" s="12" t="s">
        <v>61</v>
      </c>
      <c r="D105" s="183" t="s">
        <v>485</v>
      </c>
      <c r="E105" s="183"/>
      <c r="F105" s="18" t="s">
        <v>184</v>
      </c>
      <c r="G105" s="14">
        <f>G106</f>
        <v>200000</v>
      </c>
    </row>
    <row r="106" spans="1:7" ht="25.5" customHeight="1">
      <c r="A106" s="131"/>
      <c r="B106" s="12" t="s">
        <v>182</v>
      </c>
      <c r="C106" s="12" t="s">
        <v>61</v>
      </c>
      <c r="D106" s="183" t="s">
        <v>485</v>
      </c>
      <c r="E106" s="12" t="s">
        <v>489</v>
      </c>
      <c r="F106" s="13" t="s">
        <v>597</v>
      </c>
      <c r="G106" s="14">
        <f>G107</f>
        <v>200000</v>
      </c>
    </row>
    <row r="107" spans="1:7" ht="25.5">
      <c r="A107" s="131"/>
      <c r="B107" s="12" t="s">
        <v>182</v>
      </c>
      <c r="C107" s="12" t="s">
        <v>61</v>
      </c>
      <c r="D107" s="183" t="s">
        <v>485</v>
      </c>
      <c r="E107" s="183" t="s">
        <v>437</v>
      </c>
      <c r="F107" s="15" t="s">
        <v>438</v>
      </c>
      <c r="G107" s="14">
        <v>200000</v>
      </c>
    </row>
    <row r="108" spans="1:8" s="8" customFormat="1" ht="12.75">
      <c r="A108" s="133"/>
      <c r="B108" s="11" t="s">
        <v>185</v>
      </c>
      <c r="C108" s="11"/>
      <c r="D108" s="11"/>
      <c r="E108" s="11"/>
      <c r="F108" s="221" t="s">
        <v>128</v>
      </c>
      <c r="G108" s="17">
        <f>G109+G132+G160</f>
        <v>22362396.85</v>
      </c>
      <c r="H108" s="187"/>
    </row>
    <row r="109" spans="1:7" ht="15" customHeight="1">
      <c r="A109" s="134"/>
      <c r="B109" s="12" t="s">
        <v>74</v>
      </c>
      <c r="C109" s="12" t="s">
        <v>121</v>
      </c>
      <c r="D109" s="12"/>
      <c r="E109" s="12"/>
      <c r="F109" s="222" t="s">
        <v>129</v>
      </c>
      <c r="G109" s="14">
        <f>G114+G120</f>
        <v>1265671.82</v>
      </c>
    </row>
    <row r="110" spans="1:7" ht="12.75" hidden="1">
      <c r="A110" s="134"/>
      <c r="B110" s="12" t="s">
        <v>77</v>
      </c>
      <c r="C110" s="12" t="s">
        <v>121</v>
      </c>
      <c r="D110" s="12" t="s">
        <v>10</v>
      </c>
      <c r="E110" s="12"/>
      <c r="F110" s="13" t="s">
        <v>11</v>
      </c>
      <c r="G110" s="14">
        <f>G111</f>
        <v>0</v>
      </c>
    </row>
    <row r="111" spans="1:7" ht="25.5" hidden="1">
      <c r="A111" s="134"/>
      <c r="B111" s="12" t="s">
        <v>77</v>
      </c>
      <c r="C111" s="12" t="s">
        <v>121</v>
      </c>
      <c r="D111" s="12" t="s">
        <v>10</v>
      </c>
      <c r="E111" s="12" t="s">
        <v>55</v>
      </c>
      <c r="F111" s="15" t="s">
        <v>139</v>
      </c>
      <c r="G111" s="14">
        <v>0</v>
      </c>
    </row>
    <row r="112" spans="1:7" ht="51" hidden="1">
      <c r="A112" s="134"/>
      <c r="B112" s="12" t="s">
        <v>78</v>
      </c>
      <c r="C112" s="12" t="s">
        <v>121</v>
      </c>
      <c r="D112" s="12" t="s">
        <v>80</v>
      </c>
      <c r="E112" s="12"/>
      <c r="F112" s="13" t="s">
        <v>216</v>
      </c>
      <c r="G112" s="14">
        <f>G113</f>
        <v>0</v>
      </c>
    </row>
    <row r="113" spans="1:7" ht="25.5" hidden="1">
      <c r="A113" s="134">
        <f>A107+1</f>
        <v>1</v>
      </c>
      <c r="B113" s="12" t="s">
        <v>74</v>
      </c>
      <c r="C113" s="12" t="s">
        <v>121</v>
      </c>
      <c r="D113" s="12" t="s">
        <v>80</v>
      </c>
      <c r="E113" s="12" t="s">
        <v>354</v>
      </c>
      <c r="F113" s="15" t="s">
        <v>139</v>
      </c>
      <c r="G113" s="14">
        <v>0</v>
      </c>
    </row>
    <row r="114" spans="1:7" s="173" customFormat="1" ht="38.25">
      <c r="A114" s="134"/>
      <c r="B114" s="12" t="s">
        <v>138</v>
      </c>
      <c r="C114" s="12" t="s">
        <v>121</v>
      </c>
      <c r="D114" s="183" t="s">
        <v>500</v>
      </c>
      <c r="E114" s="12"/>
      <c r="F114" s="159" t="s">
        <v>596</v>
      </c>
      <c r="G114" s="14">
        <f>G115</f>
        <v>1265671.82</v>
      </c>
    </row>
    <row r="115" spans="1:7" s="173" customFormat="1" ht="12.75">
      <c r="A115" s="134">
        <v>15</v>
      </c>
      <c r="B115" s="12" t="s">
        <v>138</v>
      </c>
      <c r="C115" s="12" t="s">
        <v>121</v>
      </c>
      <c r="D115" s="183" t="s">
        <v>486</v>
      </c>
      <c r="E115" s="183"/>
      <c r="F115" s="18" t="s">
        <v>501</v>
      </c>
      <c r="G115" s="14">
        <f>G116</f>
        <v>1265671.82</v>
      </c>
    </row>
    <row r="116" spans="1:7" s="173" customFormat="1" ht="29.25" customHeight="1">
      <c r="A116" s="134"/>
      <c r="B116" s="12" t="s">
        <v>138</v>
      </c>
      <c r="C116" s="12" t="s">
        <v>121</v>
      </c>
      <c r="D116" s="183" t="s">
        <v>486</v>
      </c>
      <c r="E116" s="183" t="s">
        <v>489</v>
      </c>
      <c r="F116" s="13" t="s">
        <v>597</v>
      </c>
      <c r="G116" s="14">
        <f>G117</f>
        <v>1265671.82</v>
      </c>
    </row>
    <row r="117" spans="1:7" s="173" customFormat="1" ht="27.75" customHeight="1">
      <c r="A117" s="134"/>
      <c r="B117" s="12" t="s">
        <v>138</v>
      </c>
      <c r="C117" s="12" t="s">
        <v>121</v>
      </c>
      <c r="D117" s="183" t="s">
        <v>486</v>
      </c>
      <c r="E117" s="183" t="s">
        <v>437</v>
      </c>
      <c r="F117" s="15" t="s">
        <v>438</v>
      </c>
      <c r="G117" s="14">
        <v>1265671.82</v>
      </c>
    </row>
    <row r="118" spans="1:7" s="173" customFormat="1" ht="38.25" hidden="1">
      <c r="A118" s="134"/>
      <c r="B118" s="12" t="s">
        <v>78</v>
      </c>
      <c r="C118" s="12" t="s">
        <v>121</v>
      </c>
      <c r="D118" s="183" t="s">
        <v>81</v>
      </c>
      <c r="E118" s="183"/>
      <c r="F118" s="13" t="s">
        <v>219</v>
      </c>
      <c r="G118" s="14">
        <f>G119</f>
        <v>0</v>
      </c>
    </row>
    <row r="119" spans="1:7" s="173" customFormat="1" ht="25.5" hidden="1">
      <c r="A119" s="134">
        <f>A117+1</f>
        <v>1</v>
      </c>
      <c r="B119" s="12" t="s">
        <v>74</v>
      </c>
      <c r="C119" s="12" t="s">
        <v>121</v>
      </c>
      <c r="D119" s="183" t="s">
        <v>81</v>
      </c>
      <c r="E119" s="183" t="s">
        <v>354</v>
      </c>
      <c r="F119" s="15" t="s">
        <v>139</v>
      </c>
      <c r="G119" s="14">
        <v>0</v>
      </c>
    </row>
    <row r="120" spans="1:7" s="173" customFormat="1" ht="51" customHeight="1" hidden="1">
      <c r="A120" s="134"/>
      <c r="B120" s="12" t="s">
        <v>78</v>
      </c>
      <c r="C120" s="12" t="s">
        <v>121</v>
      </c>
      <c r="D120" s="183" t="s">
        <v>502</v>
      </c>
      <c r="E120" s="183"/>
      <c r="F120" s="159" t="s">
        <v>519</v>
      </c>
      <c r="G120" s="14">
        <f>G122</f>
        <v>0</v>
      </c>
    </row>
    <row r="121" spans="1:7" s="173" customFormat="1" ht="38.25" customHeight="1" hidden="1">
      <c r="A121" s="134">
        <v>16</v>
      </c>
      <c r="B121" s="12" t="s">
        <v>74</v>
      </c>
      <c r="C121" s="12" t="s">
        <v>121</v>
      </c>
      <c r="D121" s="183" t="s">
        <v>487</v>
      </c>
      <c r="E121" s="183"/>
      <c r="F121" s="18" t="s">
        <v>504</v>
      </c>
      <c r="G121" s="14"/>
    </row>
    <row r="122" spans="1:7" s="173" customFormat="1" ht="12.75" hidden="1">
      <c r="A122" s="134"/>
      <c r="B122" s="12" t="s">
        <v>74</v>
      </c>
      <c r="C122" s="12" t="s">
        <v>121</v>
      </c>
      <c r="D122" s="183" t="s">
        <v>487</v>
      </c>
      <c r="E122" s="183" t="s">
        <v>355</v>
      </c>
      <c r="F122" s="13" t="s">
        <v>372</v>
      </c>
      <c r="G122" s="14">
        <f>G123</f>
        <v>0</v>
      </c>
    </row>
    <row r="123" spans="1:7" s="173" customFormat="1" ht="38.25" hidden="1">
      <c r="A123" s="134"/>
      <c r="B123" s="12" t="s">
        <v>74</v>
      </c>
      <c r="C123" s="12" t="s">
        <v>121</v>
      </c>
      <c r="D123" s="183" t="s">
        <v>487</v>
      </c>
      <c r="E123" s="183" t="s">
        <v>371</v>
      </c>
      <c r="F123" s="15" t="s">
        <v>373</v>
      </c>
      <c r="G123" s="14"/>
    </row>
    <row r="124" spans="1:7" s="173" customFormat="1" ht="25.5" hidden="1">
      <c r="A124" s="134"/>
      <c r="B124" s="12" t="s">
        <v>74</v>
      </c>
      <c r="C124" s="12" t="s">
        <v>121</v>
      </c>
      <c r="D124" s="12" t="s">
        <v>75</v>
      </c>
      <c r="E124" s="12"/>
      <c r="F124" s="13" t="s">
        <v>186</v>
      </c>
      <c r="G124" s="14">
        <f>G125</f>
        <v>0</v>
      </c>
    </row>
    <row r="125" spans="1:7" s="173" customFormat="1" ht="12.75" hidden="1">
      <c r="A125" s="134">
        <v>16</v>
      </c>
      <c r="B125" s="12" t="s">
        <v>185</v>
      </c>
      <c r="C125" s="12" t="s">
        <v>121</v>
      </c>
      <c r="D125" s="12" t="s">
        <v>75</v>
      </c>
      <c r="E125" s="12" t="s">
        <v>76</v>
      </c>
      <c r="F125" s="15" t="s">
        <v>140</v>
      </c>
      <c r="G125" s="14">
        <v>0</v>
      </c>
    </row>
    <row r="126" spans="1:7" s="173" customFormat="1" ht="25.5" hidden="1">
      <c r="A126" s="134"/>
      <c r="B126" s="12" t="s">
        <v>77</v>
      </c>
      <c r="C126" s="12" t="s">
        <v>121</v>
      </c>
      <c r="D126" s="12" t="s">
        <v>228</v>
      </c>
      <c r="E126" s="12"/>
      <c r="F126" s="13" t="s">
        <v>229</v>
      </c>
      <c r="G126" s="14">
        <f>G127</f>
        <v>0</v>
      </c>
    </row>
    <row r="127" spans="1:7" s="173" customFormat="1" ht="25.5" hidden="1">
      <c r="A127" s="134">
        <v>17</v>
      </c>
      <c r="B127" s="12" t="s">
        <v>79</v>
      </c>
      <c r="C127" s="12" t="s">
        <v>121</v>
      </c>
      <c r="D127" s="12" t="s">
        <v>228</v>
      </c>
      <c r="E127" s="12" t="s">
        <v>76</v>
      </c>
      <c r="F127" s="15" t="s">
        <v>225</v>
      </c>
      <c r="G127" s="14">
        <v>0</v>
      </c>
    </row>
    <row r="128" spans="1:7" s="173" customFormat="1" ht="38.25" hidden="1">
      <c r="A128" s="134"/>
      <c r="B128" s="12" t="s">
        <v>77</v>
      </c>
      <c r="C128" s="12" t="s">
        <v>121</v>
      </c>
      <c r="D128" s="12" t="s">
        <v>80</v>
      </c>
      <c r="E128" s="12"/>
      <c r="F128" s="13" t="s">
        <v>24</v>
      </c>
      <c r="G128" s="14">
        <v>0</v>
      </c>
    </row>
    <row r="129" spans="1:7" s="173" customFormat="1" ht="25.5" hidden="1">
      <c r="A129" s="134" t="s">
        <v>201</v>
      </c>
      <c r="B129" s="12" t="s">
        <v>77</v>
      </c>
      <c r="C129" s="12" t="s">
        <v>121</v>
      </c>
      <c r="D129" s="12" t="s">
        <v>80</v>
      </c>
      <c r="E129" s="12" t="s">
        <v>55</v>
      </c>
      <c r="F129" s="15" t="s">
        <v>139</v>
      </c>
      <c r="G129" s="14">
        <v>0</v>
      </c>
    </row>
    <row r="130" spans="1:7" s="173" customFormat="1" ht="12.75" hidden="1">
      <c r="A130" s="134"/>
      <c r="B130" s="12" t="s">
        <v>82</v>
      </c>
      <c r="C130" s="12" t="s">
        <v>121</v>
      </c>
      <c r="D130" s="12" t="s">
        <v>81</v>
      </c>
      <c r="E130" s="12"/>
      <c r="F130" s="13" t="s">
        <v>25</v>
      </c>
      <c r="G130" s="14">
        <v>0</v>
      </c>
    </row>
    <row r="131" spans="1:7" s="173" customFormat="1" ht="25.5" hidden="1">
      <c r="A131" s="134" t="s">
        <v>202</v>
      </c>
      <c r="B131" s="12" t="s">
        <v>83</v>
      </c>
      <c r="C131" s="12" t="s">
        <v>121</v>
      </c>
      <c r="D131" s="12" t="s">
        <v>81</v>
      </c>
      <c r="E131" s="12" t="s">
        <v>55</v>
      </c>
      <c r="F131" s="15" t="s">
        <v>139</v>
      </c>
      <c r="G131" s="14">
        <v>0</v>
      </c>
    </row>
    <row r="132" spans="1:7" s="173" customFormat="1" ht="12.75">
      <c r="A132" s="134"/>
      <c r="B132" s="12" t="s">
        <v>74</v>
      </c>
      <c r="C132" s="12" t="s">
        <v>120</v>
      </c>
      <c r="D132" s="12"/>
      <c r="E132" s="12"/>
      <c r="F132" s="222" t="s">
        <v>130</v>
      </c>
      <c r="G132" s="14">
        <f>G140</f>
        <v>5611000</v>
      </c>
    </row>
    <row r="133" spans="1:7" s="173" customFormat="1" ht="38.25" hidden="1">
      <c r="A133" s="134"/>
      <c r="B133" s="12" t="s">
        <v>74</v>
      </c>
      <c r="C133" s="12" t="s">
        <v>120</v>
      </c>
      <c r="D133" s="12" t="s">
        <v>84</v>
      </c>
      <c r="E133" s="12"/>
      <c r="F133" s="13" t="s">
        <v>141</v>
      </c>
      <c r="G133" s="14">
        <f>G134</f>
        <v>0</v>
      </c>
    </row>
    <row r="134" spans="1:7" s="173" customFormat="1" ht="12.75" hidden="1">
      <c r="A134" s="134" t="s">
        <v>164</v>
      </c>
      <c r="B134" s="12" t="s">
        <v>78</v>
      </c>
      <c r="C134" s="12" t="s">
        <v>120</v>
      </c>
      <c r="D134" s="12" t="s">
        <v>84</v>
      </c>
      <c r="E134" s="12" t="s">
        <v>76</v>
      </c>
      <c r="F134" s="15" t="s">
        <v>140</v>
      </c>
      <c r="G134" s="14">
        <v>0</v>
      </c>
    </row>
    <row r="135" spans="1:7" s="173" customFormat="1" ht="51" hidden="1">
      <c r="A135" s="134"/>
      <c r="B135" s="12" t="s">
        <v>74</v>
      </c>
      <c r="C135" s="12" t="s">
        <v>120</v>
      </c>
      <c r="D135" s="12" t="s">
        <v>85</v>
      </c>
      <c r="E135" s="12"/>
      <c r="F135" s="13" t="s">
        <v>142</v>
      </c>
      <c r="G135" s="14">
        <f>G136</f>
        <v>0</v>
      </c>
    </row>
    <row r="136" spans="1:7" s="173" customFormat="1" ht="12.75" hidden="1">
      <c r="A136" s="134" t="s">
        <v>200</v>
      </c>
      <c r="B136" s="12" t="s">
        <v>185</v>
      </c>
      <c r="C136" s="12" t="s">
        <v>120</v>
      </c>
      <c r="D136" s="12" t="s">
        <v>85</v>
      </c>
      <c r="E136" s="12" t="s">
        <v>76</v>
      </c>
      <c r="F136" s="15" t="s">
        <v>140</v>
      </c>
      <c r="G136" s="14">
        <v>0</v>
      </c>
    </row>
    <row r="137" spans="1:7" s="173" customFormat="1" ht="12.75" hidden="1">
      <c r="A137" s="134"/>
      <c r="B137" s="12" t="s">
        <v>185</v>
      </c>
      <c r="C137" s="12" t="s">
        <v>120</v>
      </c>
      <c r="D137" s="12" t="s">
        <v>86</v>
      </c>
      <c r="E137" s="12"/>
      <c r="F137" s="13" t="s">
        <v>26</v>
      </c>
      <c r="G137" s="14">
        <f>G138</f>
        <v>0</v>
      </c>
    </row>
    <row r="138" spans="1:7" s="173" customFormat="1" ht="12.75" hidden="1">
      <c r="A138" s="134"/>
      <c r="B138" s="12" t="s">
        <v>79</v>
      </c>
      <c r="C138" s="12" t="s">
        <v>120</v>
      </c>
      <c r="D138" s="12" t="s">
        <v>86</v>
      </c>
      <c r="E138" s="12" t="s">
        <v>355</v>
      </c>
      <c r="F138" s="15" t="s">
        <v>372</v>
      </c>
      <c r="G138" s="14">
        <f>G139</f>
        <v>0</v>
      </c>
    </row>
    <row r="139" spans="1:7" s="173" customFormat="1" ht="38.25" hidden="1">
      <c r="A139" s="134" t="s">
        <v>200</v>
      </c>
      <c r="B139" s="12" t="s">
        <v>185</v>
      </c>
      <c r="C139" s="12" t="s">
        <v>120</v>
      </c>
      <c r="D139" s="12" t="s">
        <v>86</v>
      </c>
      <c r="E139" s="12" t="s">
        <v>371</v>
      </c>
      <c r="F139" s="15" t="s">
        <v>373</v>
      </c>
      <c r="G139" s="14"/>
    </row>
    <row r="140" spans="1:7" s="173" customFormat="1" ht="38.25">
      <c r="A140" s="134"/>
      <c r="B140" s="12" t="s">
        <v>87</v>
      </c>
      <c r="C140" s="12" t="s">
        <v>120</v>
      </c>
      <c r="D140" s="12" t="s">
        <v>461</v>
      </c>
      <c r="E140" s="12"/>
      <c r="F140" s="159" t="s">
        <v>592</v>
      </c>
      <c r="G140" s="14">
        <f>G141+G144+G147+G152+G157</f>
        <v>5611000</v>
      </c>
    </row>
    <row r="141" spans="1:7" s="173" customFormat="1" ht="12.75">
      <c r="A141" s="134"/>
      <c r="B141" s="12" t="s">
        <v>138</v>
      </c>
      <c r="C141" s="12" t="s">
        <v>120</v>
      </c>
      <c r="D141" s="12" t="s">
        <v>462</v>
      </c>
      <c r="E141" s="12"/>
      <c r="F141" s="159" t="s">
        <v>643</v>
      </c>
      <c r="G141" s="14">
        <f>G142</f>
        <v>200000</v>
      </c>
    </row>
    <row r="142" spans="1:7" s="173" customFormat="1" ht="25.5">
      <c r="A142" s="134"/>
      <c r="B142" s="12" t="s">
        <v>88</v>
      </c>
      <c r="C142" s="12" t="s">
        <v>120</v>
      </c>
      <c r="D142" s="12" t="s">
        <v>462</v>
      </c>
      <c r="E142" s="12" t="s">
        <v>489</v>
      </c>
      <c r="F142" s="13" t="s">
        <v>597</v>
      </c>
      <c r="G142" s="14">
        <f>G143</f>
        <v>200000</v>
      </c>
    </row>
    <row r="143" spans="1:7" s="173" customFormat="1" ht="25.5">
      <c r="A143" s="134"/>
      <c r="B143" s="12" t="s">
        <v>74</v>
      </c>
      <c r="C143" s="12" t="s">
        <v>120</v>
      </c>
      <c r="D143" s="12" t="s">
        <v>462</v>
      </c>
      <c r="E143" s="12" t="s">
        <v>437</v>
      </c>
      <c r="F143" s="15" t="s">
        <v>438</v>
      </c>
      <c r="G143" s="14">
        <v>200000</v>
      </c>
    </row>
    <row r="144" spans="1:7" s="173" customFormat="1" ht="29.25" customHeight="1">
      <c r="A144" s="134"/>
      <c r="B144" s="12" t="s">
        <v>138</v>
      </c>
      <c r="C144" s="12" t="s">
        <v>120</v>
      </c>
      <c r="D144" s="12" t="s">
        <v>588</v>
      </c>
      <c r="E144" s="12"/>
      <c r="F144" s="159" t="s">
        <v>645</v>
      </c>
      <c r="G144" s="14">
        <f>G145</f>
        <v>1300000</v>
      </c>
    </row>
    <row r="145" spans="1:7" s="173" customFormat="1" ht="25.5">
      <c r="A145" s="134"/>
      <c r="B145" s="12" t="s">
        <v>87</v>
      </c>
      <c r="C145" s="12" t="s">
        <v>120</v>
      </c>
      <c r="D145" s="12" t="s">
        <v>588</v>
      </c>
      <c r="E145" s="12" t="s">
        <v>489</v>
      </c>
      <c r="F145" s="13" t="s">
        <v>597</v>
      </c>
      <c r="G145" s="14">
        <f>G146</f>
        <v>1300000</v>
      </c>
    </row>
    <row r="146" spans="1:7" s="173" customFormat="1" ht="25.5">
      <c r="A146" s="134"/>
      <c r="B146" s="12" t="s">
        <v>88</v>
      </c>
      <c r="C146" s="12" t="s">
        <v>120</v>
      </c>
      <c r="D146" s="12" t="s">
        <v>588</v>
      </c>
      <c r="E146" s="12" t="s">
        <v>437</v>
      </c>
      <c r="F146" s="15" t="s">
        <v>438</v>
      </c>
      <c r="G146" s="14">
        <v>1300000</v>
      </c>
    </row>
    <row r="147" spans="1:7" s="173" customFormat="1" ht="12.75">
      <c r="A147" s="134"/>
      <c r="B147" s="12" t="s">
        <v>138</v>
      </c>
      <c r="C147" s="12" t="s">
        <v>120</v>
      </c>
      <c r="D147" s="12" t="s">
        <v>589</v>
      </c>
      <c r="E147" s="12"/>
      <c r="F147" s="159" t="s">
        <v>646</v>
      </c>
      <c r="G147" s="14">
        <f>G148+G150</f>
        <v>325000</v>
      </c>
    </row>
    <row r="148" spans="1:7" s="173" customFormat="1" ht="25.5">
      <c r="A148" s="134">
        <f>A143+1</f>
        <v>1</v>
      </c>
      <c r="B148" s="12" t="s">
        <v>74</v>
      </c>
      <c r="C148" s="12" t="s">
        <v>120</v>
      </c>
      <c r="D148" s="12" t="s">
        <v>589</v>
      </c>
      <c r="E148" s="12" t="s">
        <v>489</v>
      </c>
      <c r="F148" s="15" t="s">
        <v>597</v>
      </c>
      <c r="G148" s="14">
        <f>G149</f>
        <v>200000</v>
      </c>
    </row>
    <row r="149" spans="1:7" s="173" customFormat="1" ht="30" customHeight="1">
      <c r="A149" s="134"/>
      <c r="B149" s="12" t="s">
        <v>185</v>
      </c>
      <c r="C149" s="12" t="s">
        <v>120</v>
      </c>
      <c r="D149" s="12" t="s">
        <v>589</v>
      </c>
      <c r="E149" s="12" t="s">
        <v>437</v>
      </c>
      <c r="F149" s="13" t="s">
        <v>438</v>
      </c>
      <c r="G149" s="14">
        <v>200000</v>
      </c>
    </row>
    <row r="150" spans="1:7" s="173" customFormat="1" ht="12.75">
      <c r="A150" s="134"/>
      <c r="B150" s="12" t="s">
        <v>138</v>
      </c>
      <c r="C150" s="12" t="s">
        <v>120</v>
      </c>
      <c r="D150" s="12" t="s">
        <v>589</v>
      </c>
      <c r="E150" s="12" t="s">
        <v>355</v>
      </c>
      <c r="F150" s="13" t="s">
        <v>372</v>
      </c>
      <c r="G150" s="14">
        <f>G151</f>
        <v>125000</v>
      </c>
    </row>
    <row r="151" spans="1:7" s="173" customFormat="1" ht="38.25">
      <c r="A151" s="134">
        <f>A146+1</f>
        <v>1</v>
      </c>
      <c r="B151" s="12" t="s">
        <v>79</v>
      </c>
      <c r="C151" s="12" t="s">
        <v>120</v>
      </c>
      <c r="D151" s="12" t="s">
        <v>589</v>
      </c>
      <c r="E151" s="12" t="s">
        <v>371</v>
      </c>
      <c r="F151" s="15" t="s">
        <v>599</v>
      </c>
      <c r="G151" s="14">
        <v>125000</v>
      </c>
    </row>
    <row r="152" spans="1:7" s="173" customFormat="1" ht="12.75">
      <c r="A152" s="134"/>
      <c r="B152" s="12" t="s">
        <v>138</v>
      </c>
      <c r="C152" s="12" t="s">
        <v>120</v>
      </c>
      <c r="D152" s="12" t="s">
        <v>590</v>
      </c>
      <c r="E152" s="12"/>
      <c r="F152" s="159" t="s">
        <v>647</v>
      </c>
      <c r="G152" s="14">
        <f>G153+G156</f>
        <v>1900000</v>
      </c>
    </row>
    <row r="153" spans="1:7" s="173" customFormat="1" ht="25.5">
      <c r="A153" s="134"/>
      <c r="B153" s="12" t="s">
        <v>138</v>
      </c>
      <c r="C153" s="12" t="s">
        <v>120</v>
      </c>
      <c r="D153" s="12" t="s">
        <v>590</v>
      </c>
      <c r="E153" s="12" t="s">
        <v>489</v>
      </c>
      <c r="F153" s="15" t="s">
        <v>597</v>
      </c>
      <c r="G153" s="14">
        <f>G154</f>
        <v>1700000</v>
      </c>
    </row>
    <row r="154" spans="1:7" s="173" customFormat="1" ht="27" customHeight="1">
      <c r="A154" s="134"/>
      <c r="B154" s="12" t="s">
        <v>138</v>
      </c>
      <c r="C154" s="12" t="s">
        <v>120</v>
      </c>
      <c r="D154" s="12" t="s">
        <v>590</v>
      </c>
      <c r="E154" s="12" t="s">
        <v>437</v>
      </c>
      <c r="F154" s="15" t="s">
        <v>438</v>
      </c>
      <c r="G154" s="14">
        <v>1700000</v>
      </c>
    </row>
    <row r="155" spans="1:7" s="173" customFormat="1" ht="12.75">
      <c r="A155" s="134"/>
      <c r="B155" s="12" t="s">
        <v>138</v>
      </c>
      <c r="C155" s="12" t="s">
        <v>120</v>
      </c>
      <c r="D155" s="12" t="s">
        <v>590</v>
      </c>
      <c r="E155" s="12" t="s">
        <v>355</v>
      </c>
      <c r="F155" s="15" t="s">
        <v>372</v>
      </c>
      <c r="G155" s="14">
        <f>G156</f>
        <v>200000</v>
      </c>
    </row>
    <row r="156" spans="1:7" s="173" customFormat="1" ht="38.25">
      <c r="A156" s="134"/>
      <c r="B156" s="12" t="s">
        <v>138</v>
      </c>
      <c r="C156" s="12" t="s">
        <v>120</v>
      </c>
      <c r="D156" s="12" t="s">
        <v>590</v>
      </c>
      <c r="E156" s="12" t="s">
        <v>371</v>
      </c>
      <c r="F156" s="15" t="s">
        <v>599</v>
      </c>
      <c r="G156" s="14">
        <v>200000</v>
      </c>
    </row>
    <row r="157" spans="1:7" s="173" customFormat="1" ht="12.75">
      <c r="A157" s="134"/>
      <c r="B157" s="12" t="s">
        <v>138</v>
      </c>
      <c r="C157" s="12" t="s">
        <v>120</v>
      </c>
      <c r="D157" s="12" t="s">
        <v>591</v>
      </c>
      <c r="E157" s="12"/>
      <c r="F157" s="159" t="s">
        <v>648</v>
      </c>
      <c r="G157" s="14">
        <f>G158</f>
        <v>1886000</v>
      </c>
    </row>
    <row r="158" spans="1:7" s="173" customFormat="1" ht="25.5">
      <c r="A158" s="134"/>
      <c r="B158" s="12" t="s">
        <v>138</v>
      </c>
      <c r="C158" s="12" t="s">
        <v>120</v>
      </c>
      <c r="D158" s="12" t="s">
        <v>591</v>
      </c>
      <c r="E158" s="12" t="s">
        <v>489</v>
      </c>
      <c r="F158" s="15" t="s">
        <v>597</v>
      </c>
      <c r="G158" s="14">
        <f>G159</f>
        <v>1886000</v>
      </c>
    </row>
    <row r="159" spans="1:7" s="173" customFormat="1" ht="26.25" customHeight="1">
      <c r="A159" s="134"/>
      <c r="B159" s="12" t="s">
        <v>138</v>
      </c>
      <c r="C159" s="12" t="s">
        <v>120</v>
      </c>
      <c r="D159" s="12" t="s">
        <v>591</v>
      </c>
      <c r="E159" s="12" t="s">
        <v>437</v>
      </c>
      <c r="F159" s="15" t="s">
        <v>438</v>
      </c>
      <c r="G159" s="14">
        <v>1886000</v>
      </c>
    </row>
    <row r="160" spans="1:7" s="173" customFormat="1" ht="12.75">
      <c r="A160" s="134"/>
      <c r="B160" s="12" t="s">
        <v>83</v>
      </c>
      <c r="C160" s="12" t="s">
        <v>122</v>
      </c>
      <c r="D160" s="12"/>
      <c r="E160" s="12"/>
      <c r="F160" s="222" t="s">
        <v>134</v>
      </c>
      <c r="G160" s="14">
        <f>G165</f>
        <v>15485725.030000001</v>
      </c>
    </row>
    <row r="161" spans="1:7" s="173" customFormat="1" ht="12.75" hidden="1">
      <c r="A161" s="134"/>
      <c r="B161" s="12" t="s">
        <v>88</v>
      </c>
      <c r="C161" s="12" t="s">
        <v>122</v>
      </c>
      <c r="D161" s="12" t="s">
        <v>89</v>
      </c>
      <c r="E161" s="12"/>
      <c r="F161" s="13" t="s">
        <v>27</v>
      </c>
      <c r="G161" s="14">
        <f>G162</f>
        <v>0</v>
      </c>
    </row>
    <row r="162" spans="1:7" ht="25.5" hidden="1">
      <c r="A162" s="134">
        <f>A146+1</f>
        <v>1</v>
      </c>
      <c r="B162" s="12" t="s">
        <v>78</v>
      </c>
      <c r="C162" s="12" t="s">
        <v>122</v>
      </c>
      <c r="D162" s="12" t="s">
        <v>89</v>
      </c>
      <c r="E162" s="12" t="s">
        <v>354</v>
      </c>
      <c r="F162" s="15" t="s">
        <v>139</v>
      </c>
      <c r="G162" s="14">
        <v>0</v>
      </c>
    </row>
    <row r="163" spans="1:7" ht="40.5" customHeight="1" hidden="1">
      <c r="A163" s="134"/>
      <c r="B163" s="12" t="s">
        <v>90</v>
      </c>
      <c r="C163" s="12" t="s">
        <v>122</v>
      </c>
      <c r="D163" s="12" t="s">
        <v>12</v>
      </c>
      <c r="E163" s="12"/>
      <c r="F163" s="13" t="s">
        <v>14</v>
      </c>
      <c r="G163" s="14">
        <f>G164</f>
        <v>0</v>
      </c>
    </row>
    <row r="164" spans="1:7" ht="25.5" hidden="1">
      <c r="A164" s="134">
        <f>A162+1</f>
        <v>2</v>
      </c>
      <c r="B164" s="12" t="s">
        <v>77</v>
      </c>
      <c r="C164" s="12" t="s">
        <v>122</v>
      </c>
      <c r="D164" s="12" t="s">
        <v>12</v>
      </c>
      <c r="E164" s="12" t="s">
        <v>354</v>
      </c>
      <c r="F164" s="15" t="s">
        <v>139</v>
      </c>
      <c r="G164" s="14">
        <v>0</v>
      </c>
    </row>
    <row r="165" spans="1:7" ht="33" customHeight="1">
      <c r="A165" s="134"/>
      <c r="B165" s="12" t="s">
        <v>138</v>
      </c>
      <c r="C165" s="12" t="s">
        <v>122</v>
      </c>
      <c r="D165" s="12" t="s">
        <v>463</v>
      </c>
      <c r="E165" s="12"/>
      <c r="F165" s="259" t="s">
        <v>602</v>
      </c>
      <c r="G165" s="14">
        <f>G166+G169+G172+G175+G178+G181+G184</f>
        <v>15485725.030000001</v>
      </c>
    </row>
    <row r="166" spans="1:7" ht="12.75">
      <c r="A166" s="134">
        <v>18</v>
      </c>
      <c r="B166" s="12" t="s">
        <v>91</v>
      </c>
      <c r="C166" s="12" t="s">
        <v>122</v>
      </c>
      <c r="D166" s="12" t="s">
        <v>464</v>
      </c>
      <c r="E166" s="12"/>
      <c r="F166" s="18" t="s">
        <v>27</v>
      </c>
      <c r="G166" s="14">
        <f>G167</f>
        <v>4342781</v>
      </c>
    </row>
    <row r="167" spans="1:7" ht="25.5" customHeight="1">
      <c r="A167" s="131"/>
      <c r="B167" s="12" t="s">
        <v>185</v>
      </c>
      <c r="C167" s="12" t="s">
        <v>122</v>
      </c>
      <c r="D167" s="12" t="s">
        <v>464</v>
      </c>
      <c r="E167" s="12" t="s">
        <v>489</v>
      </c>
      <c r="F167" s="13" t="s">
        <v>597</v>
      </c>
      <c r="G167" s="14">
        <f>G168</f>
        <v>4342781</v>
      </c>
    </row>
    <row r="168" spans="1:8" s="8" customFormat="1" ht="25.5">
      <c r="A168" s="134"/>
      <c r="B168" s="12" t="s">
        <v>185</v>
      </c>
      <c r="C168" s="12" t="s">
        <v>122</v>
      </c>
      <c r="D168" s="12" t="s">
        <v>464</v>
      </c>
      <c r="E168" s="12" t="s">
        <v>437</v>
      </c>
      <c r="F168" s="15" t="s">
        <v>438</v>
      </c>
      <c r="G168" s="14">
        <v>4342781</v>
      </c>
      <c r="H168" s="187"/>
    </row>
    <row r="169" spans="1:7" ht="12.75" hidden="1">
      <c r="A169" s="134">
        <v>19</v>
      </c>
      <c r="B169" s="12" t="s">
        <v>91</v>
      </c>
      <c r="C169" s="12" t="s">
        <v>122</v>
      </c>
      <c r="D169" s="12" t="s">
        <v>465</v>
      </c>
      <c r="E169" s="12"/>
      <c r="F169" s="18" t="s">
        <v>466</v>
      </c>
      <c r="G169" s="14">
        <f>G170</f>
        <v>0</v>
      </c>
    </row>
    <row r="170" spans="1:7" ht="25.5" customHeight="1" hidden="1">
      <c r="A170" s="131"/>
      <c r="B170" s="12" t="s">
        <v>185</v>
      </c>
      <c r="C170" s="12" t="s">
        <v>122</v>
      </c>
      <c r="D170" s="12" t="s">
        <v>465</v>
      </c>
      <c r="E170" s="12" t="s">
        <v>489</v>
      </c>
      <c r="F170" s="13" t="s">
        <v>491</v>
      </c>
      <c r="G170" s="14">
        <f>G171</f>
        <v>0</v>
      </c>
    </row>
    <row r="171" spans="1:8" s="8" customFormat="1" ht="25.5" hidden="1">
      <c r="A171" s="134"/>
      <c r="B171" s="12" t="s">
        <v>185</v>
      </c>
      <c r="C171" s="12" t="s">
        <v>122</v>
      </c>
      <c r="D171" s="12" t="s">
        <v>465</v>
      </c>
      <c r="E171" s="12" t="s">
        <v>437</v>
      </c>
      <c r="F171" s="15" t="s">
        <v>438</v>
      </c>
      <c r="G171" s="14">
        <v>0</v>
      </c>
      <c r="H171" s="187"/>
    </row>
    <row r="172" spans="1:7" ht="12.75">
      <c r="A172" s="134">
        <v>20</v>
      </c>
      <c r="B172" s="12" t="s">
        <v>91</v>
      </c>
      <c r="C172" s="12" t="s">
        <v>122</v>
      </c>
      <c r="D172" s="12" t="s">
        <v>467</v>
      </c>
      <c r="E172" s="12"/>
      <c r="F172" s="18" t="s">
        <v>649</v>
      </c>
      <c r="G172" s="14">
        <f>G173</f>
        <v>300000</v>
      </c>
    </row>
    <row r="173" spans="1:7" ht="25.5" customHeight="1">
      <c r="A173" s="131"/>
      <c r="B173" s="12" t="s">
        <v>185</v>
      </c>
      <c r="C173" s="12" t="s">
        <v>122</v>
      </c>
      <c r="D173" s="12" t="s">
        <v>467</v>
      </c>
      <c r="E173" s="12" t="s">
        <v>489</v>
      </c>
      <c r="F173" s="13" t="s">
        <v>597</v>
      </c>
      <c r="G173" s="14">
        <f>G174</f>
        <v>300000</v>
      </c>
    </row>
    <row r="174" spans="1:8" s="8" customFormat="1" ht="25.5">
      <c r="A174" s="134"/>
      <c r="B174" s="12" t="s">
        <v>185</v>
      </c>
      <c r="C174" s="12" t="s">
        <v>122</v>
      </c>
      <c r="D174" s="12" t="s">
        <v>467</v>
      </c>
      <c r="E174" s="12" t="s">
        <v>437</v>
      </c>
      <c r="F174" s="15" t="s">
        <v>438</v>
      </c>
      <c r="G174" s="14">
        <v>300000</v>
      </c>
      <c r="H174" s="187"/>
    </row>
    <row r="175" spans="1:7" ht="12.75">
      <c r="A175" s="134">
        <v>21</v>
      </c>
      <c r="B175" s="12" t="s">
        <v>91</v>
      </c>
      <c r="C175" s="12" t="s">
        <v>122</v>
      </c>
      <c r="D175" s="12" t="s">
        <v>468</v>
      </c>
      <c r="E175" s="12"/>
      <c r="F175" s="18" t="s">
        <v>650</v>
      </c>
      <c r="G175" s="14">
        <f>G176</f>
        <v>5184944.03</v>
      </c>
    </row>
    <row r="176" spans="1:7" ht="25.5" customHeight="1">
      <c r="A176" s="131"/>
      <c r="B176" s="12" t="s">
        <v>185</v>
      </c>
      <c r="C176" s="12" t="s">
        <v>122</v>
      </c>
      <c r="D176" s="12" t="s">
        <v>468</v>
      </c>
      <c r="E176" s="12" t="s">
        <v>489</v>
      </c>
      <c r="F176" s="13" t="s">
        <v>597</v>
      </c>
      <c r="G176" s="14">
        <f>G177</f>
        <v>5184944.03</v>
      </c>
    </row>
    <row r="177" spans="1:8" s="8" customFormat="1" ht="25.5">
      <c r="A177" s="134"/>
      <c r="B177" s="12" t="s">
        <v>185</v>
      </c>
      <c r="C177" s="12" t="s">
        <v>122</v>
      </c>
      <c r="D177" s="12" t="s">
        <v>468</v>
      </c>
      <c r="E177" s="12" t="s">
        <v>437</v>
      </c>
      <c r="F177" s="15" t="s">
        <v>438</v>
      </c>
      <c r="G177" s="14">
        <v>5184944.03</v>
      </c>
      <c r="H177" s="187"/>
    </row>
    <row r="178" spans="1:7" ht="12.75">
      <c r="A178" s="134">
        <v>22</v>
      </c>
      <c r="B178" s="12" t="s">
        <v>91</v>
      </c>
      <c r="C178" s="12" t="s">
        <v>122</v>
      </c>
      <c r="D178" s="12" t="s">
        <v>469</v>
      </c>
      <c r="E178" s="12"/>
      <c r="F178" s="18" t="s">
        <v>651</v>
      </c>
      <c r="G178" s="14">
        <f>G179</f>
        <v>4155000</v>
      </c>
    </row>
    <row r="179" spans="1:7" ht="25.5" customHeight="1">
      <c r="A179" s="131"/>
      <c r="B179" s="12" t="s">
        <v>185</v>
      </c>
      <c r="C179" s="12" t="s">
        <v>122</v>
      </c>
      <c r="D179" s="12" t="s">
        <v>469</v>
      </c>
      <c r="E179" s="12" t="s">
        <v>489</v>
      </c>
      <c r="F179" s="13" t="s">
        <v>597</v>
      </c>
      <c r="G179" s="14">
        <f>G180</f>
        <v>4155000</v>
      </c>
    </row>
    <row r="180" spans="1:8" s="8" customFormat="1" ht="25.5">
      <c r="A180" s="134"/>
      <c r="B180" s="12" t="s">
        <v>185</v>
      </c>
      <c r="C180" s="12" t="s">
        <v>122</v>
      </c>
      <c r="D180" s="12" t="s">
        <v>469</v>
      </c>
      <c r="E180" s="12" t="s">
        <v>437</v>
      </c>
      <c r="F180" s="15" t="s">
        <v>438</v>
      </c>
      <c r="G180" s="14">
        <v>4155000</v>
      </c>
      <c r="H180" s="187"/>
    </row>
    <row r="181" spans="1:7" ht="12.75">
      <c r="A181" s="134"/>
      <c r="B181" s="12" t="s">
        <v>88</v>
      </c>
      <c r="C181" s="12" t="s">
        <v>122</v>
      </c>
      <c r="D181" s="12" t="s">
        <v>593</v>
      </c>
      <c r="E181" s="12"/>
      <c r="F181" s="18" t="s">
        <v>652</v>
      </c>
      <c r="G181" s="14">
        <f>G182</f>
        <v>1410000</v>
      </c>
    </row>
    <row r="182" spans="1:7" ht="25.5">
      <c r="A182" s="134">
        <f>A180+1</f>
        <v>1</v>
      </c>
      <c r="B182" s="12" t="s">
        <v>185</v>
      </c>
      <c r="C182" s="12" t="s">
        <v>122</v>
      </c>
      <c r="D182" s="12" t="s">
        <v>593</v>
      </c>
      <c r="E182" s="12" t="s">
        <v>489</v>
      </c>
      <c r="F182" s="15" t="s">
        <v>597</v>
      </c>
      <c r="G182" s="14">
        <f>G183</f>
        <v>1410000</v>
      </c>
    </row>
    <row r="183" spans="1:7" ht="25.5">
      <c r="A183" s="134"/>
      <c r="B183" s="12" t="s">
        <v>138</v>
      </c>
      <c r="C183" s="12" t="s">
        <v>122</v>
      </c>
      <c r="D183" s="12" t="s">
        <v>593</v>
      </c>
      <c r="E183" s="12" t="s">
        <v>437</v>
      </c>
      <c r="F183" s="15" t="s">
        <v>438</v>
      </c>
      <c r="G183" s="14">
        <v>1410000</v>
      </c>
    </row>
    <row r="184" spans="1:7" s="254" customFormat="1" ht="25.5">
      <c r="A184" s="261"/>
      <c r="B184" s="251" t="s">
        <v>138</v>
      </c>
      <c r="C184" s="251" t="s">
        <v>122</v>
      </c>
      <c r="D184" s="251" t="s">
        <v>653</v>
      </c>
      <c r="E184" s="251"/>
      <c r="F184" s="259" t="s">
        <v>640</v>
      </c>
      <c r="G184" s="253">
        <f>G186</f>
        <v>93000</v>
      </c>
    </row>
    <row r="185" spans="1:7" s="254" customFormat="1" ht="12.75">
      <c r="A185" s="261"/>
      <c r="B185" s="251" t="s">
        <v>138</v>
      </c>
      <c r="C185" s="251" t="s">
        <v>122</v>
      </c>
      <c r="D185" s="251" t="s">
        <v>594</v>
      </c>
      <c r="E185" s="251"/>
      <c r="F185" s="259" t="s">
        <v>654</v>
      </c>
      <c r="G185" s="253">
        <f>G186</f>
        <v>93000</v>
      </c>
    </row>
    <row r="186" spans="1:7" ht="12.75">
      <c r="A186" s="134"/>
      <c r="B186" s="12" t="s">
        <v>91</v>
      </c>
      <c r="C186" s="12" t="s">
        <v>122</v>
      </c>
      <c r="D186" s="12" t="s">
        <v>594</v>
      </c>
      <c r="E186" s="12" t="s">
        <v>355</v>
      </c>
      <c r="F186" s="13" t="s">
        <v>372</v>
      </c>
      <c r="G186" s="14">
        <f>G187</f>
        <v>93000</v>
      </c>
    </row>
    <row r="187" spans="1:7" ht="38.25">
      <c r="A187" s="134"/>
      <c r="B187" s="12" t="s">
        <v>138</v>
      </c>
      <c r="C187" s="12" t="s">
        <v>122</v>
      </c>
      <c r="D187" s="12" t="s">
        <v>594</v>
      </c>
      <c r="E187" s="12" t="s">
        <v>371</v>
      </c>
      <c r="F187" s="13" t="s">
        <v>599</v>
      </c>
      <c r="G187" s="14">
        <v>93000</v>
      </c>
    </row>
    <row r="188" spans="1:7" s="187" customFormat="1" ht="12.75">
      <c r="A188" s="184"/>
      <c r="B188" s="185" t="s">
        <v>30</v>
      </c>
      <c r="C188" s="185"/>
      <c r="D188" s="185"/>
      <c r="E188" s="185"/>
      <c r="F188" s="223" t="s">
        <v>145</v>
      </c>
      <c r="G188" s="177">
        <f>G191+G201</f>
        <v>150000</v>
      </c>
    </row>
    <row r="189" spans="1:7" s="188" customFormat="1" ht="24.75" customHeight="1" hidden="1">
      <c r="A189" s="332"/>
      <c r="B189" s="333"/>
      <c r="C189" s="333"/>
      <c r="D189" s="333"/>
      <c r="E189" s="333"/>
      <c r="F189" s="327"/>
      <c r="G189" s="328"/>
    </row>
    <row r="190" spans="1:7" s="189" customFormat="1" ht="63" customHeight="1" hidden="1">
      <c r="A190" s="332"/>
      <c r="B190" s="333"/>
      <c r="C190" s="333"/>
      <c r="D190" s="333"/>
      <c r="E190" s="333"/>
      <c r="F190" s="327"/>
      <c r="G190" s="328"/>
    </row>
    <row r="191" spans="1:7" s="173" customFormat="1" ht="12.75" hidden="1">
      <c r="A191" s="190"/>
      <c r="B191" s="183" t="s">
        <v>30</v>
      </c>
      <c r="C191" s="183" t="s">
        <v>120</v>
      </c>
      <c r="D191" s="183"/>
      <c r="E191" s="183"/>
      <c r="F191" s="224" t="s">
        <v>31</v>
      </c>
      <c r="G191" s="178">
        <f>G192+G196</f>
        <v>0</v>
      </c>
    </row>
    <row r="192" spans="1:7" s="173" customFormat="1" ht="60" customHeight="1" hidden="1">
      <c r="A192" s="190"/>
      <c r="B192" s="183" t="s">
        <v>93</v>
      </c>
      <c r="C192" s="183" t="s">
        <v>120</v>
      </c>
      <c r="D192" s="183" t="s">
        <v>220</v>
      </c>
      <c r="E192" s="183"/>
      <c r="F192" s="192" t="s">
        <v>221</v>
      </c>
      <c r="G192" s="178">
        <f>G193</f>
        <v>0</v>
      </c>
    </row>
    <row r="193" spans="1:7" s="173" customFormat="1" ht="12.75" hidden="1">
      <c r="A193" s="190" t="s">
        <v>203</v>
      </c>
      <c r="B193" s="183" t="s">
        <v>93</v>
      </c>
      <c r="C193" s="183" t="s">
        <v>120</v>
      </c>
      <c r="D193" s="183" t="s">
        <v>220</v>
      </c>
      <c r="E193" s="183" t="s">
        <v>165</v>
      </c>
      <c r="F193" s="224" t="s">
        <v>143</v>
      </c>
      <c r="G193" s="178">
        <v>0</v>
      </c>
    </row>
    <row r="194" spans="1:7" s="173" customFormat="1" ht="38.25" hidden="1">
      <c r="A194" s="190"/>
      <c r="B194" s="183" t="s">
        <v>94</v>
      </c>
      <c r="C194" s="183" t="s">
        <v>120</v>
      </c>
      <c r="D194" s="183" t="s">
        <v>92</v>
      </c>
      <c r="E194" s="183"/>
      <c r="F194" s="224" t="s">
        <v>32</v>
      </c>
      <c r="G194" s="178">
        <f>G195</f>
        <v>0</v>
      </c>
    </row>
    <row r="195" spans="1:7" s="173" customFormat="1" ht="12.75" hidden="1">
      <c r="A195" s="190" t="s">
        <v>204</v>
      </c>
      <c r="B195" s="183" t="s">
        <v>95</v>
      </c>
      <c r="C195" s="183" t="s">
        <v>120</v>
      </c>
      <c r="D195" s="183" t="s">
        <v>92</v>
      </c>
      <c r="E195" s="183" t="s">
        <v>165</v>
      </c>
      <c r="F195" s="224" t="s">
        <v>143</v>
      </c>
      <c r="G195" s="178">
        <v>0</v>
      </c>
    </row>
    <row r="196" spans="1:7" s="173" customFormat="1" ht="38.25" hidden="1">
      <c r="A196" s="190"/>
      <c r="B196" s="183" t="s">
        <v>96</v>
      </c>
      <c r="C196" s="183" t="s">
        <v>120</v>
      </c>
      <c r="D196" s="183" t="s">
        <v>64</v>
      </c>
      <c r="E196" s="183"/>
      <c r="F196" s="224" t="s">
        <v>176</v>
      </c>
      <c r="G196" s="178">
        <f>G197</f>
        <v>0</v>
      </c>
    </row>
    <row r="197" spans="1:7" s="173" customFormat="1" ht="12.75" hidden="1">
      <c r="A197" s="190" t="s">
        <v>204</v>
      </c>
      <c r="B197" s="183" t="s">
        <v>95</v>
      </c>
      <c r="C197" s="183" t="s">
        <v>120</v>
      </c>
      <c r="D197" s="183" t="s">
        <v>64</v>
      </c>
      <c r="E197" s="183" t="s">
        <v>165</v>
      </c>
      <c r="F197" s="224" t="s">
        <v>143</v>
      </c>
      <c r="G197" s="178">
        <v>0</v>
      </c>
    </row>
    <row r="198" spans="1:7" s="173" customFormat="1" ht="12.75" hidden="1">
      <c r="A198" s="190"/>
      <c r="B198" s="183" t="s">
        <v>30</v>
      </c>
      <c r="C198" s="183" t="s">
        <v>138</v>
      </c>
      <c r="D198" s="183"/>
      <c r="E198" s="183"/>
      <c r="F198" s="224" t="s">
        <v>33</v>
      </c>
      <c r="G198" s="178">
        <v>0</v>
      </c>
    </row>
    <row r="199" spans="1:7" s="173" customFormat="1" ht="12.75" hidden="1">
      <c r="A199" s="190"/>
      <c r="B199" s="183" t="s">
        <v>93</v>
      </c>
      <c r="C199" s="183" t="s">
        <v>138</v>
      </c>
      <c r="D199" s="183" t="s">
        <v>97</v>
      </c>
      <c r="E199" s="183"/>
      <c r="F199" s="224" t="s">
        <v>34</v>
      </c>
      <c r="G199" s="178">
        <v>0</v>
      </c>
    </row>
    <row r="200" spans="1:7" s="173" customFormat="1" ht="12.75" hidden="1">
      <c r="A200" s="190">
        <v>35</v>
      </c>
      <c r="B200" s="183" t="s">
        <v>93</v>
      </c>
      <c r="C200" s="183" t="s">
        <v>138</v>
      </c>
      <c r="D200" s="183" t="s">
        <v>97</v>
      </c>
      <c r="E200" s="183" t="s">
        <v>55</v>
      </c>
      <c r="F200" s="224" t="s">
        <v>139</v>
      </c>
      <c r="G200" s="178">
        <v>0</v>
      </c>
    </row>
    <row r="201" spans="1:7" s="173" customFormat="1" ht="12.75">
      <c r="A201" s="190"/>
      <c r="B201" s="183" t="s">
        <v>30</v>
      </c>
      <c r="C201" s="183" t="s">
        <v>166</v>
      </c>
      <c r="D201" s="183"/>
      <c r="E201" s="183"/>
      <c r="F201" s="224" t="s">
        <v>35</v>
      </c>
      <c r="G201" s="178">
        <f>G204</f>
        <v>150000</v>
      </c>
    </row>
    <row r="202" spans="1:7" s="173" customFormat="1" ht="12.75" hidden="1">
      <c r="A202" s="190"/>
      <c r="B202" s="183" t="s">
        <v>99</v>
      </c>
      <c r="C202" s="183" t="s">
        <v>166</v>
      </c>
      <c r="D202" s="183" t="s">
        <v>98</v>
      </c>
      <c r="E202" s="183"/>
      <c r="F202" s="194" t="s">
        <v>313</v>
      </c>
      <c r="G202" s="178">
        <f>G203</f>
        <v>0</v>
      </c>
    </row>
    <row r="203" spans="1:7" s="173" customFormat="1" ht="25.5" hidden="1">
      <c r="A203" s="190">
        <f>A182+1</f>
        <v>2</v>
      </c>
      <c r="B203" s="183" t="s">
        <v>94</v>
      </c>
      <c r="C203" s="183" t="s">
        <v>166</v>
      </c>
      <c r="D203" s="183" t="s">
        <v>98</v>
      </c>
      <c r="E203" s="183" t="s">
        <v>354</v>
      </c>
      <c r="F203" s="193" t="s">
        <v>139</v>
      </c>
      <c r="G203" s="178">
        <v>0</v>
      </c>
    </row>
    <row r="204" spans="1:7" s="173" customFormat="1" ht="27" customHeight="1">
      <c r="A204" s="190">
        <v>23</v>
      </c>
      <c r="B204" s="183" t="s">
        <v>166</v>
      </c>
      <c r="C204" s="183" t="s">
        <v>166</v>
      </c>
      <c r="D204" s="183" t="s">
        <v>653</v>
      </c>
      <c r="E204" s="211"/>
      <c r="F204" s="191" t="s">
        <v>640</v>
      </c>
      <c r="G204" s="178">
        <f>G205</f>
        <v>150000</v>
      </c>
    </row>
    <row r="205" spans="1:7" s="173" customFormat="1" ht="27.75" customHeight="1">
      <c r="A205" s="190"/>
      <c r="B205" s="183" t="s">
        <v>166</v>
      </c>
      <c r="C205" s="183" t="s">
        <v>166</v>
      </c>
      <c r="D205" s="183" t="s">
        <v>595</v>
      </c>
      <c r="E205" s="211"/>
      <c r="F205" s="191" t="s">
        <v>655</v>
      </c>
      <c r="G205" s="178">
        <f>G206</f>
        <v>150000</v>
      </c>
    </row>
    <row r="206" spans="1:7" s="173" customFormat="1" ht="20.25" customHeight="1">
      <c r="A206" s="131"/>
      <c r="B206" s="183" t="s">
        <v>166</v>
      </c>
      <c r="C206" s="183" t="s">
        <v>166</v>
      </c>
      <c r="D206" s="183" t="s">
        <v>595</v>
      </c>
      <c r="E206" s="12" t="s">
        <v>55</v>
      </c>
      <c r="F206" s="13" t="s">
        <v>48</v>
      </c>
      <c r="G206" s="14">
        <f>G207</f>
        <v>150000</v>
      </c>
    </row>
    <row r="207" spans="1:7" s="173" customFormat="1" ht="12.75">
      <c r="A207" s="190"/>
      <c r="B207" s="183" t="s">
        <v>166</v>
      </c>
      <c r="C207" s="183" t="s">
        <v>166</v>
      </c>
      <c r="D207" s="183" t="s">
        <v>595</v>
      </c>
      <c r="E207" s="12" t="s">
        <v>356</v>
      </c>
      <c r="F207" s="15" t="s">
        <v>157</v>
      </c>
      <c r="G207" s="178">
        <v>150000</v>
      </c>
    </row>
    <row r="208" spans="1:7" s="187" customFormat="1" ht="12.75">
      <c r="A208" s="184"/>
      <c r="B208" s="185" t="s">
        <v>36</v>
      </c>
      <c r="C208" s="185"/>
      <c r="D208" s="212"/>
      <c r="E208" s="212"/>
      <c r="F208" s="223" t="s">
        <v>8</v>
      </c>
      <c r="G208" s="177">
        <f>G209</f>
        <v>11411069</v>
      </c>
    </row>
    <row r="209" spans="1:7" s="173" customFormat="1" ht="12.75">
      <c r="A209" s="190"/>
      <c r="B209" s="183" t="s">
        <v>100</v>
      </c>
      <c r="C209" s="183" t="s">
        <v>121</v>
      </c>
      <c r="D209" s="211"/>
      <c r="E209" s="211"/>
      <c r="F209" s="224" t="s">
        <v>144</v>
      </c>
      <c r="G209" s="178">
        <f>G211</f>
        <v>11411069</v>
      </c>
    </row>
    <row r="210" spans="1:7" s="173" customFormat="1" ht="12.75" hidden="1">
      <c r="A210" s="190"/>
      <c r="B210" s="183" t="s">
        <v>101</v>
      </c>
      <c r="C210" s="183" t="s">
        <v>121</v>
      </c>
      <c r="D210" s="211" t="s">
        <v>363</v>
      </c>
      <c r="E210" s="211"/>
      <c r="F210" s="191" t="s">
        <v>364</v>
      </c>
      <c r="G210" s="178">
        <f>G214+G220+G233+G223+G227</f>
        <v>9570989</v>
      </c>
    </row>
    <row r="211" spans="1:7" s="173" customFormat="1" ht="25.5">
      <c r="A211" s="190"/>
      <c r="B211" s="183" t="s">
        <v>101</v>
      </c>
      <c r="C211" s="183" t="s">
        <v>121</v>
      </c>
      <c r="D211" s="183" t="s">
        <v>482</v>
      </c>
      <c r="E211" s="183"/>
      <c r="F211" s="225" t="s">
        <v>656</v>
      </c>
      <c r="G211" s="178">
        <f>G212+G221</f>
        <v>11411069</v>
      </c>
    </row>
    <row r="212" spans="1:7" s="173" customFormat="1" ht="12.75">
      <c r="A212" s="190">
        <v>24</v>
      </c>
      <c r="B212" s="183" t="s">
        <v>36</v>
      </c>
      <c r="C212" s="183" t="s">
        <v>121</v>
      </c>
      <c r="D212" s="183" t="s">
        <v>669</v>
      </c>
      <c r="E212" s="183"/>
      <c r="F212" s="191" t="s">
        <v>671</v>
      </c>
      <c r="G212" s="178">
        <f>G213+G215+G217</f>
        <v>10111587</v>
      </c>
    </row>
    <row r="213" spans="1:7" s="173" customFormat="1" ht="51" customHeight="1">
      <c r="A213" s="131"/>
      <c r="B213" s="183" t="s">
        <v>36</v>
      </c>
      <c r="C213" s="183" t="s">
        <v>121</v>
      </c>
      <c r="D213" s="183" t="s">
        <v>669</v>
      </c>
      <c r="E213" s="12" t="s">
        <v>492</v>
      </c>
      <c r="F213" s="13" t="s">
        <v>598</v>
      </c>
      <c r="G213" s="14">
        <f>G214</f>
        <v>8471507</v>
      </c>
    </row>
    <row r="214" spans="1:7" s="173" customFormat="1" ht="12.75">
      <c r="A214" s="190"/>
      <c r="B214" s="183" t="s">
        <v>36</v>
      </c>
      <c r="C214" s="183" t="s">
        <v>121</v>
      </c>
      <c r="D214" s="183" t="s">
        <v>669</v>
      </c>
      <c r="E214" s="183" t="s">
        <v>529</v>
      </c>
      <c r="F214" s="15" t="s">
        <v>530</v>
      </c>
      <c r="G214" s="178">
        <v>8471507</v>
      </c>
    </row>
    <row r="215" spans="1:7" s="173" customFormat="1" ht="25.5" customHeight="1">
      <c r="A215" s="131"/>
      <c r="B215" s="183" t="s">
        <v>36</v>
      </c>
      <c r="C215" s="183" t="s">
        <v>121</v>
      </c>
      <c r="D215" s="183" t="s">
        <v>669</v>
      </c>
      <c r="E215" s="12" t="s">
        <v>489</v>
      </c>
      <c r="F215" s="13" t="s">
        <v>597</v>
      </c>
      <c r="G215" s="14">
        <f>G216</f>
        <v>1628080</v>
      </c>
    </row>
    <row r="216" spans="1:7" s="173" customFormat="1" ht="25.5">
      <c r="A216" s="190"/>
      <c r="B216" s="183" t="s">
        <v>36</v>
      </c>
      <c r="C216" s="183" t="s">
        <v>121</v>
      </c>
      <c r="D216" s="183" t="s">
        <v>669</v>
      </c>
      <c r="E216" s="183" t="s">
        <v>437</v>
      </c>
      <c r="F216" s="15" t="s">
        <v>438</v>
      </c>
      <c r="G216" s="178">
        <v>1628080</v>
      </c>
    </row>
    <row r="217" spans="1:7" s="173" customFormat="1" ht="12.75">
      <c r="A217" s="131"/>
      <c r="B217" s="183" t="s">
        <v>36</v>
      </c>
      <c r="C217" s="183" t="s">
        <v>121</v>
      </c>
      <c r="D217" s="183" t="s">
        <v>669</v>
      </c>
      <c r="E217" s="12" t="s">
        <v>355</v>
      </c>
      <c r="F217" s="13" t="s">
        <v>372</v>
      </c>
      <c r="G217" s="14">
        <f>G218</f>
        <v>12000</v>
      </c>
    </row>
    <row r="218" spans="1:7" s="173" customFormat="1" ht="12.75">
      <c r="A218" s="190"/>
      <c r="B218" s="183" t="s">
        <v>36</v>
      </c>
      <c r="C218" s="183" t="s">
        <v>121</v>
      </c>
      <c r="D218" s="183" t="s">
        <v>669</v>
      </c>
      <c r="E218" s="183" t="s">
        <v>441</v>
      </c>
      <c r="F218" s="15" t="s">
        <v>444</v>
      </c>
      <c r="G218" s="178">
        <v>12000</v>
      </c>
    </row>
    <row r="219" spans="1:7" s="173" customFormat="1" ht="51" hidden="1">
      <c r="A219" s="190">
        <v>20</v>
      </c>
      <c r="B219" s="183" t="s">
        <v>102</v>
      </c>
      <c r="C219" s="183" t="s">
        <v>121</v>
      </c>
      <c r="D219" s="183" t="s">
        <v>669</v>
      </c>
      <c r="E219" s="211"/>
      <c r="F219" s="194" t="s">
        <v>432</v>
      </c>
      <c r="G219" s="178">
        <f>G220</f>
        <v>0</v>
      </c>
    </row>
    <row r="220" spans="1:7" s="173" customFormat="1" ht="12.75" hidden="1">
      <c r="A220" s="190"/>
      <c r="B220" s="183" t="s">
        <v>36</v>
      </c>
      <c r="C220" s="183" t="s">
        <v>121</v>
      </c>
      <c r="D220" s="183" t="s">
        <v>669</v>
      </c>
      <c r="E220" s="211"/>
      <c r="F220" s="193" t="s">
        <v>357</v>
      </c>
      <c r="G220" s="178"/>
    </row>
    <row r="221" spans="1:7" s="173" customFormat="1" ht="25.5">
      <c r="A221" s="190">
        <v>25</v>
      </c>
      <c r="B221" s="183" t="s">
        <v>36</v>
      </c>
      <c r="C221" s="183" t="s">
        <v>121</v>
      </c>
      <c r="D221" s="183" t="s">
        <v>670</v>
      </c>
      <c r="E221" s="183"/>
      <c r="F221" s="191" t="s">
        <v>672</v>
      </c>
      <c r="G221" s="178">
        <f>G222+G224</f>
        <v>1299482</v>
      </c>
    </row>
    <row r="222" spans="1:7" s="173" customFormat="1" ht="51" customHeight="1">
      <c r="A222" s="131"/>
      <c r="B222" s="183" t="s">
        <v>36</v>
      </c>
      <c r="C222" s="183" t="s">
        <v>121</v>
      </c>
      <c r="D222" s="183" t="s">
        <v>670</v>
      </c>
      <c r="E222" s="12" t="s">
        <v>492</v>
      </c>
      <c r="F222" s="13" t="s">
        <v>598</v>
      </c>
      <c r="G222" s="14">
        <f>G223</f>
        <v>1099482</v>
      </c>
    </row>
    <row r="223" spans="1:7" s="173" customFormat="1" ht="12.75">
      <c r="A223" s="190"/>
      <c r="B223" s="183" t="s">
        <v>36</v>
      </c>
      <c r="C223" s="183" t="s">
        <v>121</v>
      </c>
      <c r="D223" s="183" t="s">
        <v>670</v>
      </c>
      <c r="E223" s="183" t="s">
        <v>529</v>
      </c>
      <c r="F223" s="15" t="s">
        <v>530</v>
      </c>
      <c r="G223" s="178">
        <v>1099482</v>
      </c>
    </row>
    <row r="224" spans="1:7" s="173" customFormat="1" ht="25.5" customHeight="1">
      <c r="A224" s="131"/>
      <c r="B224" s="183" t="s">
        <v>36</v>
      </c>
      <c r="C224" s="183" t="s">
        <v>121</v>
      </c>
      <c r="D224" s="183" t="s">
        <v>670</v>
      </c>
      <c r="E224" s="12" t="s">
        <v>489</v>
      </c>
      <c r="F224" s="13" t="s">
        <v>597</v>
      </c>
      <c r="G224" s="14">
        <f>G225</f>
        <v>200000</v>
      </c>
    </row>
    <row r="225" spans="1:7" s="173" customFormat="1" ht="25.5">
      <c r="A225" s="190"/>
      <c r="B225" s="183" t="s">
        <v>36</v>
      </c>
      <c r="C225" s="183" t="s">
        <v>121</v>
      </c>
      <c r="D225" s="183" t="s">
        <v>670</v>
      </c>
      <c r="E225" s="183" t="s">
        <v>437</v>
      </c>
      <c r="F225" s="15" t="s">
        <v>438</v>
      </c>
      <c r="G225" s="178">
        <v>200000</v>
      </c>
    </row>
    <row r="226" spans="1:7" s="173" customFormat="1" ht="38.25" hidden="1">
      <c r="A226" s="190"/>
      <c r="B226" s="183" t="s">
        <v>102</v>
      </c>
      <c r="C226" s="183" t="s">
        <v>121</v>
      </c>
      <c r="D226" s="211" t="s">
        <v>314</v>
      </c>
      <c r="E226" s="211"/>
      <c r="F226" s="194" t="s">
        <v>315</v>
      </c>
      <c r="G226" s="178">
        <f>G227</f>
        <v>0</v>
      </c>
    </row>
    <row r="227" spans="1:7" s="173" customFormat="1" ht="12.75" hidden="1">
      <c r="A227" s="190">
        <f>A223+1</f>
        <v>1</v>
      </c>
      <c r="B227" s="183" t="s">
        <v>104</v>
      </c>
      <c r="C227" s="183" t="s">
        <v>121</v>
      </c>
      <c r="D227" s="211" t="s">
        <v>314</v>
      </c>
      <c r="E227" s="211" t="s">
        <v>76</v>
      </c>
      <c r="F227" s="193" t="s">
        <v>357</v>
      </c>
      <c r="G227" s="178">
        <v>0</v>
      </c>
    </row>
    <row r="228" spans="1:7" s="173" customFormat="1" ht="25.5" hidden="1">
      <c r="A228" s="190"/>
      <c r="B228" s="183" t="s">
        <v>104</v>
      </c>
      <c r="C228" s="183" t="s">
        <v>121</v>
      </c>
      <c r="D228" s="211" t="s">
        <v>105</v>
      </c>
      <c r="E228" s="211"/>
      <c r="F228" s="194" t="s">
        <v>37</v>
      </c>
      <c r="G228" s="178">
        <f>G229</f>
        <v>0</v>
      </c>
    </row>
    <row r="229" spans="1:7" s="173" customFormat="1" ht="12.75" hidden="1">
      <c r="A229" s="190" t="s">
        <v>205</v>
      </c>
      <c r="B229" s="183" t="s">
        <v>36</v>
      </c>
      <c r="C229" s="183" t="s">
        <v>121</v>
      </c>
      <c r="D229" s="211" t="s">
        <v>105</v>
      </c>
      <c r="E229" s="211" t="s">
        <v>165</v>
      </c>
      <c r="F229" s="193" t="s">
        <v>143</v>
      </c>
      <c r="G229" s="178">
        <v>0</v>
      </c>
    </row>
    <row r="230" spans="1:7" s="173" customFormat="1" ht="38.25" hidden="1">
      <c r="A230" s="190"/>
      <c r="B230" s="183" t="s">
        <v>107</v>
      </c>
      <c r="C230" s="183" t="s">
        <v>121</v>
      </c>
      <c r="D230" s="211" t="s">
        <v>106</v>
      </c>
      <c r="E230" s="211"/>
      <c r="F230" s="194" t="s">
        <v>38</v>
      </c>
      <c r="G230" s="178">
        <f>G231</f>
        <v>0</v>
      </c>
    </row>
    <row r="231" spans="1:7" s="173" customFormat="1" ht="12.75" hidden="1">
      <c r="A231" s="190" t="s">
        <v>206</v>
      </c>
      <c r="B231" s="183" t="s">
        <v>103</v>
      </c>
      <c r="C231" s="183" t="s">
        <v>121</v>
      </c>
      <c r="D231" s="211" t="s">
        <v>106</v>
      </c>
      <c r="E231" s="211" t="s">
        <v>165</v>
      </c>
      <c r="F231" s="193" t="s">
        <v>143</v>
      </c>
      <c r="G231" s="178">
        <v>0</v>
      </c>
    </row>
    <row r="232" spans="1:7" s="173" customFormat="1" ht="38.25" hidden="1">
      <c r="A232" s="190"/>
      <c r="B232" s="183" t="s">
        <v>36</v>
      </c>
      <c r="C232" s="183" t="s">
        <v>121</v>
      </c>
      <c r="D232" s="211" t="s">
        <v>64</v>
      </c>
      <c r="E232" s="211"/>
      <c r="F232" s="194" t="s">
        <v>176</v>
      </c>
      <c r="G232" s="178">
        <f>G233</f>
        <v>0</v>
      </c>
    </row>
    <row r="233" spans="1:7" s="173" customFormat="1" ht="12.75" hidden="1">
      <c r="A233" s="190">
        <f>A227+1</f>
        <v>2</v>
      </c>
      <c r="B233" s="183" t="s">
        <v>107</v>
      </c>
      <c r="C233" s="183" t="s">
        <v>121</v>
      </c>
      <c r="D233" s="211" t="s">
        <v>64</v>
      </c>
      <c r="E233" s="211" t="s">
        <v>76</v>
      </c>
      <c r="F233" s="193" t="s">
        <v>357</v>
      </c>
      <c r="G233" s="178">
        <v>0</v>
      </c>
    </row>
    <row r="234" spans="1:7" s="173" customFormat="1" ht="25.5" hidden="1">
      <c r="A234" s="190"/>
      <c r="B234" s="183" t="s">
        <v>163</v>
      </c>
      <c r="C234" s="183" t="s">
        <v>121</v>
      </c>
      <c r="D234" s="211" t="s">
        <v>109</v>
      </c>
      <c r="E234" s="211"/>
      <c r="F234" s="194" t="s">
        <v>41</v>
      </c>
      <c r="G234" s="178">
        <f>G235</f>
        <v>0</v>
      </c>
    </row>
    <row r="235" spans="1:7" s="173" customFormat="1" ht="25.5" hidden="1">
      <c r="A235" s="190" t="s">
        <v>226</v>
      </c>
      <c r="B235" s="183" t="s">
        <v>163</v>
      </c>
      <c r="C235" s="183" t="s">
        <v>121</v>
      </c>
      <c r="D235" s="211" t="s">
        <v>109</v>
      </c>
      <c r="E235" s="211" t="s">
        <v>55</v>
      </c>
      <c r="F235" s="193" t="s">
        <v>139</v>
      </c>
      <c r="G235" s="178">
        <v>0</v>
      </c>
    </row>
    <row r="236" spans="1:7" s="173" customFormat="1" ht="25.5" hidden="1">
      <c r="A236" s="190"/>
      <c r="B236" s="183" t="s">
        <v>108</v>
      </c>
      <c r="C236" s="183" t="s">
        <v>123</v>
      </c>
      <c r="D236" s="211" t="s">
        <v>111</v>
      </c>
      <c r="E236" s="211"/>
      <c r="F236" s="194" t="s">
        <v>42</v>
      </c>
      <c r="G236" s="178">
        <f>G237</f>
        <v>0</v>
      </c>
    </row>
    <row r="237" spans="1:7" s="173" customFormat="1" ht="25.5" hidden="1">
      <c r="A237" s="190" t="s">
        <v>207</v>
      </c>
      <c r="B237" s="183" t="s">
        <v>110</v>
      </c>
      <c r="C237" s="183" t="s">
        <v>123</v>
      </c>
      <c r="D237" s="211" t="s">
        <v>111</v>
      </c>
      <c r="E237" s="211" t="s">
        <v>55</v>
      </c>
      <c r="F237" s="193" t="s">
        <v>139</v>
      </c>
      <c r="G237" s="178">
        <v>0</v>
      </c>
    </row>
    <row r="238" spans="1:7" s="173" customFormat="1" ht="25.5" hidden="1">
      <c r="A238" s="190"/>
      <c r="B238" s="183" t="s">
        <v>110</v>
      </c>
      <c r="C238" s="183" t="s">
        <v>123</v>
      </c>
      <c r="D238" s="211" t="s">
        <v>112</v>
      </c>
      <c r="E238" s="211"/>
      <c r="F238" s="194" t="s">
        <v>43</v>
      </c>
      <c r="G238" s="178">
        <v>0</v>
      </c>
    </row>
    <row r="239" spans="1:7" s="173" customFormat="1" ht="25.5" hidden="1">
      <c r="A239" s="190">
        <v>49</v>
      </c>
      <c r="B239" s="183" t="s">
        <v>113</v>
      </c>
      <c r="C239" s="183" t="s">
        <v>123</v>
      </c>
      <c r="D239" s="211" t="s">
        <v>112</v>
      </c>
      <c r="E239" s="211" t="s">
        <v>55</v>
      </c>
      <c r="F239" s="193" t="s">
        <v>139</v>
      </c>
      <c r="G239" s="178">
        <v>0</v>
      </c>
    </row>
    <row r="240" spans="1:7" s="187" customFormat="1" ht="12.75">
      <c r="A240" s="184"/>
      <c r="B240" s="185" t="s">
        <v>44</v>
      </c>
      <c r="C240" s="185"/>
      <c r="D240" s="212"/>
      <c r="E240" s="212"/>
      <c r="F240" s="223" t="s">
        <v>45</v>
      </c>
      <c r="G240" s="177">
        <f>G241</f>
        <v>1335000</v>
      </c>
    </row>
    <row r="241" spans="1:7" s="173" customFormat="1" ht="12.75">
      <c r="A241" s="190"/>
      <c r="B241" s="183" t="s">
        <v>44</v>
      </c>
      <c r="C241" s="183" t="s">
        <v>122</v>
      </c>
      <c r="D241" s="211"/>
      <c r="E241" s="211"/>
      <c r="F241" s="224" t="s">
        <v>46</v>
      </c>
      <c r="G241" s="178">
        <f>G244+G254+G260</f>
        <v>1335000</v>
      </c>
    </row>
    <row r="242" spans="1:7" s="188" customFormat="1" ht="21.75" customHeight="1" hidden="1">
      <c r="A242" s="214" t="s">
        <v>198</v>
      </c>
      <c r="B242" s="215" t="s">
        <v>53</v>
      </c>
      <c r="C242" s="215" t="s">
        <v>50</v>
      </c>
      <c r="D242" s="243" t="s">
        <v>51</v>
      </c>
      <c r="E242" s="243" t="s">
        <v>52</v>
      </c>
      <c r="F242" s="216" t="s">
        <v>168</v>
      </c>
      <c r="G242" s="213" t="s">
        <v>230</v>
      </c>
    </row>
    <row r="243" spans="1:7" s="195" customFormat="1" ht="12.75" hidden="1">
      <c r="A243" s="226">
        <v>1</v>
      </c>
      <c r="B243" s="230" t="s">
        <v>125</v>
      </c>
      <c r="C243" s="230" t="s">
        <v>126</v>
      </c>
      <c r="D243" s="244" t="s">
        <v>127</v>
      </c>
      <c r="E243" s="244" t="s">
        <v>148</v>
      </c>
      <c r="F243" s="228">
        <v>6</v>
      </c>
      <c r="G243" s="228">
        <v>7</v>
      </c>
    </row>
    <row r="244" spans="1:7" s="173" customFormat="1" ht="37.5" customHeight="1">
      <c r="A244" s="190"/>
      <c r="B244" s="183" t="s">
        <v>115</v>
      </c>
      <c r="C244" s="183" t="s">
        <v>122</v>
      </c>
      <c r="D244" s="183" t="s">
        <v>505</v>
      </c>
      <c r="E244" s="211"/>
      <c r="F244" s="225" t="s">
        <v>632</v>
      </c>
      <c r="G244" s="178">
        <f>G245</f>
        <v>1135000</v>
      </c>
    </row>
    <row r="245" spans="1:7" s="173" customFormat="1" ht="12.75">
      <c r="A245" s="190">
        <v>26</v>
      </c>
      <c r="B245" s="183" t="s">
        <v>115</v>
      </c>
      <c r="C245" s="183" t="s">
        <v>122</v>
      </c>
      <c r="D245" s="183" t="s">
        <v>507</v>
      </c>
      <c r="E245" s="211"/>
      <c r="F245" s="191" t="s">
        <v>425</v>
      </c>
      <c r="G245" s="178">
        <f>G246+G248+G252</f>
        <v>1135000</v>
      </c>
    </row>
    <row r="246" spans="1:7" s="173" customFormat="1" ht="25.5" customHeight="1">
      <c r="A246" s="131"/>
      <c r="B246" s="183" t="s">
        <v>116</v>
      </c>
      <c r="C246" s="183" t="s">
        <v>122</v>
      </c>
      <c r="D246" s="183" t="s">
        <v>507</v>
      </c>
      <c r="E246" s="12" t="s">
        <v>489</v>
      </c>
      <c r="F246" s="13" t="s">
        <v>597</v>
      </c>
      <c r="G246" s="14">
        <f>G247</f>
        <v>500000</v>
      </c>
    </row>
    <row r="247" spans="1:7" s="173" customFormat="1" ht="25.5">
      <c r="A247" s="190"/>
      <c r="B247" s="183" t="s">
        <v>116</v>
      </c>
      <c r="C247" s="183" t="s">
        <v>122</v>
      </c>
      <c r="D247" s="183" t="s">
        <v>507</v>
      </c>
      <c r="E247" s="183" t="s">
        <v>437</v>
      </c>
      <c r="F247" s="193" t="s">
        <v>438</v>
      </c>
      <c r="G247" s="178">
        <v>500000</v>
      </c>
    </row>
    <row r="248" spans="1:7" s="173" customFormat="1" ht="12.75" customHeight="1">
      <c r="A248" s="131"/>
      <c r="B248" s="183" t="s">
        <v>116</v>
      </c>
      <c r="C248" s="183" t="s">
        <v>122</v>
      </c>
      <c r="D248" s="183" t="s">
        <v>507</v>
      </c>
      <c r="E248" s="12" t="s">
        <v>525</v>
      </c>
      <c r="F248" s="18" t="s">
        <v>526</v>
      </c>
      <c r="G248" s="14">
        <f>G249</f>
        <v>485000</v>
      </c>
    </row>
    <row r="249" spans="1:7" s="173" customFormat="1" ht="12.75">
      <c r="A249" s="190"/>
      <c r="B249" s="183" t="s">
        <v>116</v>
      </c>
      <c r="C249" s="183" t="s">
        <v>122</v>
      </c>
      <c r="D249" s="183" t="s">
        <v>507</v>
      </c>
      <c r="E249" s="183" t="s">
        <v>527</v>
      </c>
      <c r="F249" s="193" t="s">
        <v>528</v>
      </c>
      <c r="G249" s="178">
        <v>485000</v>
      </c>
    </row>
    <row r="250" spans="1:7" s="173" customFormat="1" ht="12.75" hidden="1">
      <c r="A250" s="190"/>
      <c r="B250" s="183" t="s">
        <v>115</v>
      </c>
      <c r="C250" s="183" t="s">
        <v>122</v>
      </c>
      <c r="D250" s="211" t="s">
        <v>309</v>
      </c>
      <c r="E250" s="183"/>
      <c r="F250" s="194" t="s">
        <v>310</v>
      </c>
      <c r="G250" s="178">
        <f>G251</f>
        <v>0</v>
      </c>
    </row>
    <row r="251" spans="1:7" s="173" customFormat="1" ht="12.75" hidden="1">
      <c r="A251" s="190" t="s">
        <v>227</v>
      </c>
      <c r="B251" s="183" t="s">
        <v>116</v>
      </c>
      <c r="C251" s="183" t="s">
        <v>122</v>
      </c>
      <c r="D251" s="211" t="s">
        <v>309</v>
      </c>
      <c r="E251" s="183" t="s">
        <v>114</v>
      </c>
      <c r="F251" s="193" t="s">
        <v>47</v>
      </c>
      <c r="G251" s="178">
        <v>0</v>
      </c>
    </row>
    <row r="252" spans="1:7" s="173" customFormat="1" ht="12.75">
      <c r="A252" s="190"/>
      <c r="B252" s="183" t="s">
        <v>137</v>
      </c>
      <c r="C252" s="183" t="s">
        <v>122</v>
      </c>
      <c r="D252" s="211" t="s">
        <v>507</v>
      </c>
      <c r="E252" s="183" t="s">
        <v>355</v>
      </c>
      <c r="F252" s="193" t="s">
        <v>657</v>
      </c>
      <c r="G252" s="178">
        <f>G253</f>
        <v>150000</v>
      </c>
    </row>
    <row r="253" spans="1:7" s="173" customFormat="1" ht="38.25">
      <c r="A253" s="190"/>
      <c r="B253" s="183" t="s">
        <v>137</v>
      </c>
      <c r="C253" s="183" t="s">
        <v>122</v>
      </c>
      <c r="D253" s="211" t="s">
        <v>507</v>
      </c>
      <c r="E253" s="183" t="s">
        <v>371</v>
      </c>
      <c r="F253" s="193" t="s">
        <v>599</v>
      </c>
      <c r="G253" s="178">
        <v>150000</v>
      </c>
    </row>
    <row r="254" spans="1:7" s="173" customFormat="1" ht="25.5">
      <c r="A254" s="190"/>
      <c r="B254" s="183" t="s">
        <v>117</v>
      </c>
      <c r="C254" s="183" t="s">
        <v>122</v>
      </c>
      <c r="D254" s="183" t="s">
        <v>508</v>
      </c>
      <c r="E254" s="183"/>
      <c r="F254" s="225" t="s">
        <v>600</v>
      </c>
      <c r="G254" s="178">
        <f>G255</f>
        <v>50000</v>
      </c>
    </row>
    <row r="255" spans="1:7" s="173" customFormat="1" ht="25.5">
      <c r="A255" s="190">
        <v>27</v>
      </c>
      <c r="B255" s="183" t="s">
        <v>137</v>
      </c>
      <c r="C255" s="183" t="s">
        <v>122</v>
      </c>
      <c r="D255" s="183" t="s">
        <v>488</v>
      </c>
      <c r="E255" s="183"/>
      <c r="F255" s="191" t="s">
        <v>521</v>
      </c>
      <c r="G255" s="178">
        <f>G256+G258</f>
        <v>50000</v>
      </c>
    </row>
    <row r="256" spans="1:7" s="173" customFormat="1" ht="25.5" customHeight="1" hidden="1">
      <c r="A256" s="131"/>
      <c r="B256" s="183" t="s">
        <v>44</v>
      </c>
      <c r="C256" s="183" t="s">
        <v>122</v>
      </c>
      <c r="D256" s="183" t="s">
        <v>488</v>
      </c>
      <c r="E256" s="12" t="s">
        <v>489</v>
      </c>
      <c r="F256" s="13" t="s">
        <v>491</v>
      </c>
      <c r="G256" s="14">
        <f>G257</f>
        <v>0</v>
      </c>
    </row>
    <row r="257" spans="1:7" s="173" customFormat="1" ht="25.5" hidden="1">
      <c r="A257" s="190"/>
      <c r="B257" s="183" t="s">
        <v>44</v>
      </c>
      <c r="C257" s="183" t="s">
        <v>122</v>
      </c>
      <c r="D257" s="183" t="s">
        <v>488</v>
      </c>
      <c r="E257" s="183" t="s">
        <v>437</v>
      </c>
      <c r="F257" s="193" t="s">
        <v>438</v>
      </c>
      <c r="G257" s="178"/>
    </row>
    <row r="258" spans="1:7" s="173" customFormat="1" ht="12.75" customHeight="1">
      <c r="A258" s="131"/>
      <c r="B258" s="183" t="s">
        <v>116</v>
      </c>
      <c r="C258" s="183" t="s">
        <v>122</v>
      </c>
      <c r="D258" s="183" t="s">
        <v>488</v>
      </c>
      <c r="E258" s="12" t="s">
        <v>525</v>
      </c>
      <c r="F258" s="13" t="s">
        <v>526</v>
      </c>
      <c r="G258" s="14">
        <f>G259</f>
        <v>50000</v>
      </c>
    </row>
    <row r="259" spans="1:7" s="173" customFormat="1" ht="12.75">
      <c r="A259" s="190"/>
      <c r="B259" s="183" t="s">
        <v>116</v>
      </c>
      <c r="C259" s="183" t="s">
        <v>122</v>
      </c>
      <c r="D259" s="183" t="s">
        <v>488</v>
      </c>
      <c r="E259" s="183" t="s">
        <v>527</v>
      </c>
      <c r="F259" s="193" t="s">
        <v>528</v>
      </c>
      <c r="G259" s="178">
        <v>50000</v>
      </c>
    </row>
    <row r="260" spans="1:7" s="173" customFormat="1" ht="25.5">
      <c r="A260" s="190"/>
      <c r="B260" s="183" t="s">
        <v>117</v>
      </c>
      <c r="C260" s="183" t="s">
        <v>122</v>
      </c>
      <c r="D260" s="183" t="s">
        <v>660</v>
      </c>
      <c r="E260" s="183"/>
      <c r="F260" s="259" t="s">
        <v>661</v>
      </c>
      <c r="G260" s="178">
        <f>G263</f>
        <v>150000</v>
      </c>
    </row>
    <row r="261" spans="1:7" s="188" customFormat="1" ht="21.75" customHeight="1" hidden="1">
      <c r="A261" s="214" t="s">
        <v>198</v>
      </c>
      <c r="B261" s="215" t="s">
        <v>53</v>
      </c>
      <c r="C261" s="215" t="s">
        <v>50</v>
      </c>
      <c r="D261" s="215" t="s">
        <v>51</v>
      </c>
      <c r="E261" s="215" t="s">
        <v>52</v>
      </c>
      <c r="F261" s="216" t="s">
        <v>168</v>
      </c>
      <c r="G261" s="213" t="s">
        <v>230</v>
      </c>
    </row>
    <row r="262" spans="1:7" s="195" customFormat="1" ht="12.75" hidden="1">
      <c r="A262" s="226">
        <v>1</v>
      </c>
      <c r="B262" s="230" t="s">
        <v>125</v>
      </c>
      <c r="C262" s="230" t="s">
        <v>126</v>
      </c>
      <c r="D262" s="227" t="s">
        <v>127</v>
      </c>
      <c r="E262" s="227" t="s">
        <v>148</v>
      </c>
      <c r="F262" s="228">
        <v>6</v>
      </c>
      <c r="G262" s="228">
        <v>7</v>
      </c>
    </row>
    <row r="263" spans="1:7" s="232" customFormat="1" ht="36.75" customHeight="1">
      <c r="A263" s="229">
        <v>28</v>
      </c>
      <c r="B263" s="183" t="s">
        <v>117</v>
      </c>
      <c r="C263" s="183" t="s">
        <v>122</v>
      </c>
      <c r="D263" s="183" t="s">
        <v>659</v>
      </c>
      <c r="E263" s="231"/>
      <c r="F263" s="237" t="s">
        <v>32</v>
      </c>
      <c r="G263" s="238">
        <f>G264</f>
        <v>150000</v>
      </c>
    </row>
    <row r="264" spans="1:7" s="235" customFormat="1" ht="12.75">
      <c r="A264" s="233"/>
      <c r="B264" s="183" t="s">
        <v>117</v>
      </c>
      <c r="C264" s="183" t="s">
        <v>122</v>
      </c>
      <c r="D264" s="183" t="s">
        <v>659</v>
      </c>
      <c r="E264" s="234" t="s">
        <v>55</v>
      </c>
      <c r="F264" s="236" t="s">
        <v>48</v>
      </c>
      <c r="G264" s="238">
        <f>G265</f>
        <v>150000</v>
      </c>
    </row>
    <row r="265" spans="1:7" s="173" customFormat="1" ht="12.75">
      <c r="A265" s="190"/>
      <c r="B265" s="183" t="s">
        <v>44</v>
      </c>
      <c r="C265" s="183" t="s">
        <v>122</v>
      </c>
      <c r="D265" s="183" t="s">
        <v>659</v>
      </c>
      <c r="E265" s="183" t="s">
        <v>356</v>
      </c>
      <c r="F265" s="193" t="s">
        <v>157</v>
      </c>
      <c r="G265" s="178">
        <v>150000</v>
      </c>
    </row>
    <row r="266" spans="1:7" s="187" customFormat="1" ht="12.75">
      <c r="A266" s="184"/>
      <c r="B266" s="185" t="s">
        <v>163</v>
      </c>
      <c r="C266" s="185"/>
      <c r="D266" s="212"/>
      <c r="E266" s="212"/>
      <c r="F266" s="223" t="s">
        <v>40</v>
      </c>
      <c r="G266" s="177">
        <f>G267</f>
        <v>9273472</v>
      </c>
    </row>
    <row r="267" spans="1:7" s="173" customFormat="1" ht="12.75">
      <c r="A267" s="190"/>
      <c r="B267" s="183" t="s">
        <v>163</v>
      </c>
      <c r="C267" s="183" t="s">
        <v>121</v>
      </c>
      <c r="D267" s="211"/>
      <c r="E267" s="211"/>
      <c r="F267" s="224" t="s">
        <v>6</v>
      </c>
      <c r="G267" s="178">
        <f>G268</f>
        <v>9273472</v>
      </c>
    </row>
    <row r="268" spans="1:7" s="173" customFormat="1" ht="38.25">
      <c r="A268" s="190"/>
      <c r="B268" s="183" t="s">
        <v>163</v>
      </c>
      <c r="C268" s="183" t="s">
        <v>121</v>
      </c>
      <c r="D268" s="183" t="s">
        <v>483</v>
      </c>
      <c r="E268" s="183"/>
      <c r="F268" s="225" t="s">
        <v>662</v>
      </c>
      <c r="G268" s="178">
        <f>G269</f>
        <v>9273472</v>
      </c>
    </row>
    <row r="269" spans="1:7" s="173" customFormat="1" ht="25.5">
      <c r="A269" s="190">
        <v>29</v>
      </c>
      <c r="B269" s="183" t="s">
        <v>163</v>
      </c>
      <c r="C269" s="183" t="s">
        <v>121</v>
      </c>
      <c r="D269" s="183" t="s">
        <v>480</v>
      </c>
      <c r="E269" s="183"/>
      <c r="F269" s="191" t="s">
        <v>506</v>
      </c>
      <c r="G269" s="178">
        <f>G270+G272+G274</f>
        <v>9273472</v>
      </c>
    </row>
    <row r="270" spans="1:7" s="173" customFormat="1" ht="51" customHeight="1">
      <c r="A270" s="131"/>
      <c r="B270" s="183" t="s">
        <v>163</v>
      </c>
      <c r="C270" s="183" t="s">
        <v>121</v>
      </c>
      <c r="D270" s="183" t="s">
        <v>480</v>
      </c>
      <c r="E270" s="12" t="s">
        <v>492</v>
      </c>
      <c r="F270" s="13" t="s">
        <v>598</v>
      </c>
      <c r="G270" s="14">
        <f>G271</f>
        <v>7073472</v>
      </c>
    </row>
    <row r="271" spans="1:7" s="173" customFormat="1" ht="12.75">
      <c r="A271" s="190"/>
      <c r="B271" s="183" t="s">
        <v>163</v>
      </c>
      <c r="C271" s="183" t="s">
        <v>121</v>
      </c>
      <c r="D271" s="183" t="s">
        <v>480</v>
      </c>
      <c r="E271" s="183" t="s">
        <v>529</v>
      </c>
      <c r="F271" s="15" t="s">
        <v>530</v>
      </c>
      <c r="G271" s="178">
        <v>7073472</v>
      </c>
    </row>
    <row r="272" spans="1:7" s="173" customFormat="1" ht="25.5" customHeight="1">
      <c r="A272" s="131"/>
      <c r="B272" s="183" t="s">
        <v>163</v>
      </c>
      <c r="C272" s="183" t="s">
        <v>121</v>
      </c>
      <c r="D272" s="183" t="s">
        <v>480</v>
      </c>
      <c r="E272" s="12" t="s">
        <v>489</v>
      </c>
      <c r="F272" s="13" t="s">
        <v>597</v>
      </c>
      <c r="G272" s="14">
        <f>G273</f>
        <v>2190000</v>
      </c>
    </row>
    <row r="273" spans="1:7" s="173" customFormat="1" ht="25.5">
      <c r="A273" s="190"/>
      <c r="B273" s="183" t="s">
        <v>163</v>
      </c>
      <c r="C273" s="183" t="s">
        <v>121</v>
      </c>
      <c r="D273" s="183" t="s">
        <v>480</v>
      </c>
      <c r="E273" s="183" t="s">
        <v>437</v>
      </c>
      <c r="F273" s="15" t="s">
        <v>438</v>
      </c>
      <c r="G273" s="178">
        <v>2190000</v>
      </c>
    </row>
    <row r="274" spans="1:7" s="173" customFormat="1" ht="15" customHeight="1">
      <c r="A274" s="131"/>
      <c r="B274" s="183" t="s">
        <v>163</v>
      </c>
      <c r="C274" s="183" t="s">
        <v>121</v>
      </c>
      <c r="D274" s="183" t="s">
        <v>480</v>
      </c>
      <c r="E274" s="12" t="s">
        <v>355</v>
      </c>
      <c r="F274" s="13" t="s">
        <v>372</v>
      </c>
      <c r="G274" s="14">
        <f>G275</f>
        <v>10000</v>
      </c>
    </row>
    <row r="275" spans="1:7" s="173" customFormat="1" ht="12.75">
      <c r="A275" s="190"/>
      <c r="B275" s="183" t="s">
        <v>163</v>
      </c>
      <c r="C275" s="183" t="s">
        <v>121</v>
      </c>
      <c r="D275" s="183" t="s">
        <v>480</v>
      </c>
      <c r="E275" s="183" t="s">
        <v>441</v>
      </c>
      <c r="F275" s="15" t="s">
        <v>444</v>
      </c>
      <c r="G275" s="178">
        <v>10000</v>
      </c>
    </row>
    <row r="276" spans="1:7" s="173" customFormat="1" ht="25.5" hidden="1">
      <c r="A276" s="190"/>
      <c r="B276" s="183" t="s">
        <v>163</v>
      </c>
      <c r="C276" s="183" t="s">
        <v>121</v>
      </c>
      <c r="D276" s="183" t="s">
        <v>112</v>
      </c>
      <c r="E276" s="183"/>
      <c r="F276" s="194" t="s">
        <v>13</v>
      </c>
      <c r="G276" s="178">
        <f>G277</f>
        <v>0</v>
      </c>
    </row>
    <row r="277" spans="1:7" s="173" customFormat="1" ht="12.75" hidden="1">
      <c r="A277" s="190">
        <f>A271+1</f>
        <v>1</v>
      </c>
      <c r="B277" s="183" t="s">
        <v>163</v>
      </c>
      <c r="C277" s="183" t="s">
        <v>121</v>
      </c>
      <c r="D277" s="183" t="s">
        <v>112</v>
      </c>
      <c r="E277" s="183" t="s">
        <v>267</v>
      </c>
      <c r="F277" s="193" t="s">
        <v>357</v>
      </c>
      <c r="G277" s="178"/>
    </row>
    <row r="278" spans="1:7" s="187" customFormat="1" ht="12.75">
      <c r="A278" s="184"/>
      <c r="B278" s="329" t="s">
        <v>61</v>
      </c>
      <c r="C278" s="329"/>
      <c r="D278" s="185"/>
      <c r="E278" s="185"/>
      <c r="F278" s="223" t="s">
        <v>7</v>
      </c>
      <c r="G278" s="177">
        <f>G279</f>
        <v>2975993</v>
      </c>
    </row>
    <row r="279" spans="1:7" s="173" customFormat="1" ht="12.75">
      <c r="A279" s="190"/>
      <c r="B279" s="183" t="s">
        <v>61</v>
      </c>
      <c r="C279" s="183" t="s">
        <v>120</v>
      </c>
      <c r="D279" s="183"/>
      <c r="E279" s="183"/>
      <c r="F279" s="224" t="s">
        <v>39</v>
      </c>
      <c r="G279" s="178">
        <f>G280</f>
        <v>2975993</v>
      </c>
    </row>
    <row r="280" spans="1:7" s="173" customFormat="1" ht="36.75" customHeight="1">
      <c r="A280" s="190"/>
      <c r="B280" s="183" t="s">
        <v>61</v>
      </c>
      <c r="C280" s="183" t="s">
        <v>120</v>
      </c>
      <c r="D280" s="183" t="s">
        <v>484</v>
      </c>
      <c r="E280" s="183"/>
      <c r="F280" s="225" t="s">
        <v>663</v>
      </c>
      <c r="G280" s="178">
        <f>G281</f>
        <v>2975993</v>
      </c>
    </row>
    <row r="281" spans="1:7" s="173" customFormat="1" ht="25.5">
      <c r="A281" s="190">
        <v>30</v>
      </c>
      <c r="B281" s="183" t="s">
        <v>61</v>
      </c>
      <c r="C281" s="183" t="s">
        <v>120</v>
      </c>
      <c r="D281" s="183" t="s">
        <v>481</v>
      </c>
      <c r="E281" s="183"/>
      <c r="F281" s="191" t="s">
        <v>506</v>
      </c>
      <c r="G281" s="178">
        <f>G282+G284+G286</f>
        <v>2975993</v>
      </c>
    </row>
    <row r="282" spans="1:7" s="173" customFormat="1" ht="51" customHeight="1">
      <c r="A282" s="131"/>
      <c r="B282" s="183" t="s">
        <v>61</v>
      </c>
      <c r="C282" s="183" t="s">
        <v>120</v>
      </c>
      <c r="D282" s="183" t="s">
        <v>481</v>
      </c>
      <c r="E282" s="12" t="s">
        <v>492</v>
      </c>
      <c r="F282" s="13" t="s">
        <v>598</v>
      </c>
      <c r="G282" s="14">
        <f>G283</f>
        <v>2673993</v>
      </c>
    </row>
    <row r="283" spans="1:7" s="173" customFormat="1" ht="12.75">
      <c r="A283" s="190"/>
      <c r="B283" s="183" t="s">
        <v>61</v>
      </c>
      <c r="C283" s="183" t="s">
        <v>120</v>
      </c>
      <c r="D283" s="183" t="s">
        <v>481</v>
      </c>
      <c r="E283" s="183" t="s">
        <v>529</v>
      </c>
      <c r="F283" s="15" t="s">
        <v>530</v>
      </c>
      <c r="G283" s="178">
        <v>2673993</v>
      </c>
    </row>
    <row r="284" spans="1:7" s="173" customFormat="1" ht="25.5" customHeight="1">
      <c r="A284" s="131"/>
      <c r="B284" s="183" t="s">
        <v>61</v>
      </c>
      <c r="C284" s="183" t="s">
        <v>120</v>
      </c>
      <c r="D284" s="183" t="s">
        <v>481</v>
      </c>
      <c r="E284" s="12" t="s">
        <v>489</v>
      </c>
      <c r="F284" s="13" t="s">
        <v>597</v>
      </c>
      <c r="G284" s="14">
        <f>G285</f>
        <v>299000</v>
      </c>
    </row>
    <row r="285" spans="1:7" s="173" customFormat="1" ht="25.5">
      <c r="A285" s="190"/>
      <c r="B285" s="183" t="s">
        <v>61</v>
      </c>
      <c r="C285" s="183" t="s">
        <v>120</v>
      </c>
      <c r="D285" s="183" t="s">
        <v>481</v>
      </c>
      <c r="E285" s="183" t="s">
        <v>437</v>
      </c>
      <c r="F285" s="15" t="s">
        <v>438</v>
      </c>
      <c r="G285" s="178">
        <v>299000</v>
      </c>
    </row>
    <row r="286" spans="1:7" s="173" customFormat="1" ht="15" customHeight="1">
      <c r="A286" s="131"/>
      <c r="B286" s="183" t="s">
        <v>61</v>
      </c>
      <c r="C286" s="183" t="s">
        <v>120</v>
      </c>
      <c r="D286" s="183" t="s">
        <v>481</v>
      </c>
      <c r="E286" s="12" t="s">
        <v>355</v>
      </c>
      <c r="F286" s="13" t="s">
        <v>372</v>
      </c>
      <c r="G286" s="14">
        <f>G287</f>
        <v>3000</v>
      </c>
    </row>
    <row r="287" spans="1:7" s="173" customFormat="1" ht="12.75">
      <c r="A287" s="190"/>
      <c r="B287" s="183" t="s">
        <v>61</v>
      </c>
      <c r="C287" s="183" t="s">
        <v>120</v>
      </c>
      <c r="D287" s="183" t="s">
        <v>481</v>
      </c>
      <c r="E287" s="183" t="s">
        <v>441</v>
      </c>
      <c r="F287" s="15" t="s">
        <v>444</v>
      </c>
      <c r="G287" s="178">
        <v>3000</v>
      </c>
    </row>
    <row r="288" spans="1:7" s="173" customFormat="1" ht="38.25" hidden="1">
      <c r="A288" s="190">
        <v>27</v>
      </c>
      <c r="B288" s="183" t="s">
        <v>61</v>
      </c>
      <c r="C288" s="183"/>
      <c r="D288" s="211"/>
      <c r="E288" s="211"/>
      <c r="F288" s="194" t="s">
        <v>433</v>
      </c>
      <c r="G288" s="178">
        <f>G289</f>
        <v>0</v>
      </c>
    </row>
    <row r="289" spans="1:7" s="173" customFormat="1" ht="12.75" hidden="1">
      <c r="A289" s="190"/>
      <c r="B289" s="183" t="s">
        <v>61</v>
      </c>
      <c r="C289" s="183"/>
      <c r="D289" s="211"/>
      <c r="E289" s="211"/>
      <c r="F289" s="193" t="s">
        <v>357</v>
      </c>
      <c r="G289" s="178"/>
    </row>
    <row r="290" spans="1:7" s="173" customFormat="1" ht="15" customHeight="1">
      <c r="A290" s="229"/>
      <c r="B290" s="329" t="s">
        <v>199</v>
      </c>
      <c r="C290" s="330"/>
      <c r="D290" s="183"/>
      <c r="E290" s="183"/>
      <c r="F290" s="223" t="s">
        <v>172</v>
      </c>
      <c r="G290" s="177">
        <f>G291</f>
        <v>566507</v>
      </c>
    </row>
    <row r="291" spans="1:7" s="239" customFormat="1" ht="25.5" customHeight="1">
      <c r="A291" s="229"/>
      <c r="B291" s="183" t="s">
        <v>199</v>
      </c>
      <c r="C291" s="183" t="s">
        <v>121</v>
      </c>
      <c r="D291" s="183"/>
      <c r="E291" s="183"/>
      <c r="F291" s="224" t="s">
        <v>326</v>
      </c>
      <c r="G291" s="178">
        <f>G292</f>
        <v>566507</v>
      </c>
    </row>
    <row r="292" spans="1:7" s="173" customFormat="1" ht="39" customHeight="1">
      <c r="A292" s="229"/>
      <c r="B292" s="183" t="s">
        <v>199</v>
      </c>
      <c r="C292" s="183" t="s">
        <v>121</v>
      </c>
      <c r="D292" s="183" t="s">
        <v>439</v>
      </c>
      <c r="E292" s="183"/>
      <c r="F292" s="225" t="s">
        <v>601</v>
      </c>
      <c r="G292" s="178">
        <f>G293</f>
        <v>566507</v>
      </c>
    </row>
    <row r="293" spans="1:7" s="173" customFormat="1" ht="12.75">
      <c r="A293" s="229">
        <v>31</v>
      </c>
      <c r="B293" s="183" t="s">
        <v>199</v>
      </c>
      <c r="C293" s="183" t="s">
        <v>121</v>
      </c>
      <c r="D293" s="183" t="s">
        <v>470</v>
      </c>
      <c r="E293" s="183"/>
      <c r="F293" s="191" t="s">
        <v>173</v>
      </c>
      <c r="G293" s="178">
        <f>G294</f>
        <v>566507</v>
      </c>
    </row>
    <row r="294" spans="1:7" s="173" customFormat="1" ht="12.75">
      <c r="A294" s="229"/>
      <c r="B294" s="183" t="s">
        <v>199</v>
      </c>
      <c r="C294" s="183" t="s">
        <v>121</v>
      </c>
      <c r="D294" s="183" t="s">
        <v>470</v>
      </c>
      <c r="E294" s="183" t="s">
        <v>509</v>
      </c>
      <c r="F294" s="194" t="s">
        <v>510</v>
      </c>
      <c r="G294" s="178">
        <f>G295</f>
        <v>566507</v>
      </c>
    </row>
    <row r="295" spans="1:7" s="173" customFormat="1" ht="12.75">
      <c r="A295" s="229"/>
      <c r="B295" s="183" t="s">
        <v>199</v>
      </c>
      <c r="C295" s="183" t="s">
        <v>121</v>
      </c>
      <c r="D295" s="183" t="s">
        <v>470</v>
      </c>
      <c r="E295" s="183" t="s">
        <v>471</v>
      </c>
      <c r="F295" s="193" t="s">
        <v>472</v>
      </c>
      <c r="G295" s="178">
        <v>566507</v>
      </c>
    </row>
    <row r="296" spans="1:7" s="187" customFormat="1" ht="12.75" hidden="1">
      <c r="A296" s="196"/>
      <c r="B296" s="185" t="s">
        <v>0</v>
      </c>
      <c r="C296" s="185"/>
      <c r="D296" s="185"/>
      <c r="E296" s="185"/>
      <c r="F296" s="186" t="s">
        <v>48</v>
      </c>
      <c r="G296" s="177">
        <f>G297</f>
        <v>0</v>
      </c>
    </row>
    <row r="297" spans="1:7" s="173" customFormat="1" ht="25.5" hidden="1">
      <c r="A297" s="197"/>
      <c r="B297" s="183" t="s">
        <v>1</v>
      </c>
      <c r="C297" s="183" t="s">
        <v>122</v>
      </c>
      <c r="D297" s="183"/>
      <c r="E297" s="183"/>
      <c r="F297" s="191" t="s">
        <v>5</v>
      </c>
      <c r="G297" s="178">
        <f>G298+G300</f>
        <v>0</v>
      </c>
    </row>
    <row r="298" spans="1:7" s="173" customFormat="1" ht="38.25" hidden="1">
      <c r="A298" s="197"/>
      <c r="B298" s="183" t="s">
        <v>0</v>
      </c>
      <c r="C298" s="183" t="s">
        <v>122</v>
      </c>
      <c r="D298" s="183" t="s">
        <v>4</v>
      </c>
      <c r="E298" s="183"/>
      <c r="F298" s="194" t="s">
        <v>32</v>
      </c>
      <c r="G298" s="178">
        <f>G299</f>
        <v>0</v>
      </c>
    </row>
    <row r="299" spans="1:7" s="173" customFormat="1" ht="12.75" hidden="1">
      <c r="A299" s="197" t="s">
        <v>311</v>
      </c>
      <c r="B299" s="183" t="s">
        <v>2</v>
      </c>
      <c r="C299" s="183" t="s">
        <v>122</v>
      </c>
      <c r="D299" s="183" t="s">
        <v>4</v>
      </c>
      <c r="E299" s="183" t="s">
        <v>119</v>
      </c>
      <c r="F299" s="193" t="s">
        <v>157</v>
      </c>
      <c r="G299" s="178">
        <v>0</v>
      </c>
    </row>
    <row r="300" spans="1:7" s="173" customFormat="1" ht="12.75" hidden="1">
      <c r="A300" s="197"/>
      <c r="B300" s="183" t="s">
        <v>3</v>
      </c>
      <c r="C300" s="183" t="s">
        <v>122</v>
      </c>
      <c r="D300" s="183" t="s">
        <v>118</v>
      </c>
      <c r="E300" s="183"/>
      <c r="F300" s="194" t="s">
        <v>49</v>
      </c>
      <c r="G300" s="178">
        <f>G301</f>
        <v>0</v>
      </c>
    </row>
    <row r="301" spans="1:7" s="173" customFormat="1" ht="12.75" hidden="1">
      <c r="A301" s="197" t="s">
        <v>207</v>
      </c>
      <c r="B301" s="183" t="s">
        <v>164</v>
      </c>
      <c r="C301" s="183" t="s">
        <v>122</v>
      </c>
      <c r="D301" s="183" t="s">
        <v>118</v>
      </c>
      <c r="E301" s="183" t="s">
        <v>119</v>
      </c>
      <c r="F301" s="193" t="s">
        <v>157</v>
      </c>
      <c r="G301" s="178">
        <v>0</v>
      </c>
    </row>
    <row r="302" spans="1:8" s="173" customFormat="1" ht="19.5" customHeight="1">
      <c r="A302" s="198"/>
      <c r="B302" s="198"/>
      <c r="C302" s="198"/>
      <c r="D302" s="198"/>
      <c r="E302" s="198"/>
      <c r="F302" s="199" t="s">
        <v>169</v>
      </c>
      <c r="G302" s="200">
        <f>G7+G56+G65+G75+G108+G188+G208+G240+G266+G278+G290+G296</f>
        <v>90579177.74000001</v>
      </c>
      <c r="H302" s="201"/>
    </row>
    <row r="303" spans="1:5" s="173" customFormat="1" ht="12.75">
      <c r="A303" s="202"/>
      <c r="B303" s="202"/>
      <c r="C303" s="202"/>
      <c r="D303" s="202"/>
      <c r="E303" s="202"/>
    </row>
    <row r="304" spans="1:5" s="173" customFormat="1" ht="12.75">
      <c r="A304" s="202"/>
      <c r="B304" s="202"/>
      <c r="C304" s="202"/>
      <c r="D304" s="202"/>
      <c r="E304" s="202"/>
    </row>
    <row r="305" spans="1:5" s="173" customFormat="1" ht="12.75">
      <c r="A305" s="202"/>
      <c r="B305" s="202"/>
      <c r="C305" s="202"/>
      <c r="D305" s="202"/>
      <c r="E305" s="202"/>
    </row>
    <row r="306" spans="1:5" s="173" customFormat="1" ht="12.75">
      <c r="A306" s="202"/>
      <c r="B306" s="202"/>
      <c r="C306" s="202"/>
      <c r="D306" s="202"/>
      <c r="E306" s="202"/>
    </row>
    <row r="307" spans="1:5" s="173" customFormat="1" ht="12.75">
      <c r="A307" s="202"/>
      <c r="B307" s="202"/>
      <c r="C307" s="202"/>
      <c r="D307" s="202"/>
      <c r="E307" s="202"/>
    </row>
    <row r="308" s="173" customFormat="1" ht="12.75">
      <c r="A308" s="202"/>
    </row>
    <row r="309" s="173" customFormat="1" ht="12.75">
      <c r="A309" s="202"/>
    </row>
    <row r="310" s="173" customFormat="1" ht="12.75">
      <c r="A310" s="202"/>
    </row>
    <row r="311" s="173" customFormat="1" ht="12.75">
      <c r="A311" s="202"/>
    </row>
    <row r="312" s="173" customFormat="1" ht="12.75">
      <c r="A312" s="202"/>
    </row>
    <row r="313" s="173" customFormat="1" ht="12.75">
      <c r="A313" s="202"/>
    </row>
    <row r="314" s="173" customFormat="1" ht="12.75">
      <c r="A314" s="202"/>
    </row>
    <row r="315" s="173" customFormat="1" ht="12.75">
      <c r="A315" s="202"/>
    </row>
    <row r="316" s="173" customFormat="1" ht="12.75">
      <c r="A316" s="202"/>
    </row>
    <row r="317" spans="1:5" ht="12.75">
      <c r="A317" s="3"/>
      <c r="B317"/>
      <c r="C317"/>
      <c r="D317"/>
      <c r="E317"/>
    </row>
    <row r="318" spans="1:5" ht="12.75">
      <c r="A318" s="3"/>
      <c r="B318"/>
      <c r="C318"/>
      <c r="D318"/>
      <c r="E318"/>
    </row>
    <row r="319" spans="1:5" ht="12.75">
      <c r="A319" s="3"/>
      <c r="B319"/>
      <c r="C319"/>
      <c r="D319"/>
      <c r="E319"/>
    </row>
    <row r="320" spans="1:5" ht="12.75">
      <c r="A320" s="3"/>
      <c r="B320"/>
      <c r="C320"/>
      <c r="D320"/>
      <c r="E320"/>
    </row>
    <row r="321" spans="1:5" ht="12.75">
      <c r="A321" s="3"/>
      <c r="B321"/>
      <c r="C321"/>
      <c r="D321"/>
      <c r="E321"/>
    </row>
    <row r="322" spans="1:5" ht="12.75">
      <c r="A322" s="3"/>
      <c r="B322"/>
      <c r="C322"/>
      <c r="D322"/>
      <c r="E322"/>
    </row>
    <row r="323" spans="1:5" ht="12.75">
      <c r="A323" s="3"/>
      <c r="B323"/>
      <c r="C323"/>
      <c r="D323"/>
      <c r="E323"/>
    </row>
    <row r="324" spans="1:5" ht="12.75">
      <c r="A324" s="3"/>
      <c r="B324"/>
      <c r="C324"/>
      <c r="D324"/>
      <c r="E324"/>
    </row>
    <row r="325" spans="1:5" ht="12.75">
      <c r="A325" s="3"/>
      <c r="B325"/>
      <c r="C325"/>
      <c r="D325"/>
      <c r="E325"/>
    </row>
    <row r="326" spans="1:5" ht="12.75">
      <c r="A326" s="3"/>
      <c r="B326"/>
      <c r="C326"/>
      <c r="D326"/>
      <c r="E326"/>
    </row>
    <row r="327" spans="1:5" ht="12.75">
      <c r="A327" s="3"/>
      <c r="B327"/>
      <c r="C327"/>
      <c r="D327"/>
      <c r="E327"/>
    </row>
    <row r="328" spans="1:5" ht="12.75">
      <c r="A328" s="3"/>
      <c r="B328"/>
      <c r="C328"/>
      <c r="D328"/>
      <c r="E328"/>
    </row>
    <row r="329" spans="1:5" ht="12.75">
      <c r="A329" s="3"/>
      <c r="B329"/>
      <c r="C329"/>
      <c r="D329"/>
      <c r="E329"/>
    </row>
    <row r="330" spans="1:5" ht="12.75">
      <c r="A330" s="3"/>
      <c r="B330"/>
      <c r="C330"/>
      <c r="D330"/>
      <c r="E330"/>
    </row>
    <row r="331" spans="1:5" ht="12.75">
      <c r="A331" s="3"/>
      <c r="B331"/>
      <c r="C331"/>
      <c r="D331"/>
      <c r="E331"/>
    </row>
    <row r="332" spans="1:5" ht="12.75">
      <c r="A332" s="3"/>
      <c r="B332"/>
      <c r="C332"/>
      <c r="D332"/>
      <c r="E332"/>
    </row>
    <row r="333" spans="1:5" ht="12.75">
      <c r="A333" s="3"/>
      <c r="B333"/>
      <c r="C333"/>
      <c r="D333"/>
      <c r="E333"/>
    </row>
    <row r="334" spans="1:5" ht="12.75">
      <c r="A334" s="3"/>
      <c r="B334"/>
      <c r="C334"/>
      <c r="D334"/>
      <c r="E334"/>
    </row>
    <row r="335" spans="1:5" ht="12.75">
      <c r="A335" s="3"/>
      <c r="B335"/>
      <c r="C335"/>
      <c r="D335"/>
      <c r="E335"/>
    </row>
    <row r="336" spans="1:5" ht="12.75">
      <c r="A336" s="3"/>
      <c r="B336"/>
      <c r="C336"/>
      <c r="D336"/>
      <c r="E336"/>
    </row>
    <row r="337" spans="1:5" ht="12.75">
      <c r="A337" s="3"/>
      <c r="B337"/>
      <c r="C337"/>
      <c r="D337"/>
      <c r="E337"/>
    </row>
    <row r="338" spans="1:5" ht="12.75">
      <c r="A338" s="3"/>
      <c r="B338"/>
      <c r="C338"/>
      <c r="D338"/>
      <c r="E338"/>
    </row>
  </sheetData>
  <sheetProtection/>
  <mergeCells count="11">
    <mergeCell ref="E189:E190"/>
    <mergeCell ref="F189:F190"/>
    <mergeCell ref="G189:G190"/>
    <mergeCell ref="B278:C278"/>
    <mergeCell ref="B290:C290"/>
    <mergeCell ref="A2:G2"/>
    <mergeCell ref="A3:G3"/>
    <mergeCell ref="A189:A190"/>
    <mergeCell ref="B189:B190"/>
    <mergeCell ref="C189:C190"/>
    <mergeCell ref="D189:D190"/>
  </mergeCells>
  <printOptions/>
  <pageMargins left="0.984251968503937" right="0.15748031496062992" top="0.15748031496062992" bottom="0.1968503937007874" header="0.15748031496062992" footer="0.2362204724409449"/>
  <pageSetup horizontalDpi="600" verticalDpi="600" orientation="portrait" paperSize="9" scale="92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H333"/>
  <sheetViews>
    <sheetView zoomScaleSheetLayoutView="100" workbookViewId="0" topLeftCell="A222">
      <selection activeCell="F225" sqref="F225"/>
    </sheetView>
  </sheetViews>
  <sheetFormatPr defaultColWidth="9.00390625" defaultRowHeight="12.75"/>
  <cols>
    <col min="1" max="1" width="5.625" style="0" customWidth="1"/>
    <col min="2" max="2" width="3.875" style="3" customWidth="1"/>
    <col min="3" max="3" width="5.00390625" style="3" customWidth="1"/>
    <col min="4" max="4" width="8.625" style="3" customWidth="1"/>
    <col min="5" max="5" width="5.125" style="3" customWidth="1"/>
    <col min="6" max="6" width="55.875" style="0" customWidth="1"/>
    <col min="7" max="7" width="16.00390625" style="0" customWidth="1"/>
    <col min="8" max="8" width="15.00390625" style="173" customWidth="1"/>
  </cols>
  <sheetData>
    <row r="1" spans="1:8" ht="50.25" customHeight="1">
      <c r="A1" s="1"/>
      <c r="B1" s="7"/>
      <c r="C1" s="7"/>
      <c r="D1" s="7"/>
      <c r="E1" s="7"/>
      <c r="F1" s="1"/>
      <c r="G1" s="334" t="s">
        <v>629</v>
      </c>
      <c r="H1" s="334"/>
    </row>
    <row r="2" spans="1:8" ht="33.75" customHeight="1">
      <c r="A2" s="317" t="s">
        <v>542</v>
      </c>
      <c r="B2" s="317"/>
      <c r="C2" s="317"/>
      <c r="D2" s="317"/>
      <c r="E2" s="317"/>
      <c r="F2" s="317"/>
      <c r="G2" s="317"/>
      <c r="H2" s="317"/>
    </row>
    <row r="3" spans="1:7" ht="14.25" customHeight="1">
      <c r="A3" s="331"/>
      <c r="B3" s="331"/>
      <c r="C3" s="331"/>
      <c r="D3" s="331"/>
      <c r="E3" s="331"/>
      <c r="F3" s="331"/>
      <c r="G3" s="331"/>
    </row>
    <row r="4" spans="1:8" ht="15" customHeight="1">
      <c r="A4" s="1"/>
      <c r="B4" s="7"/>
      <c r="C4" s="7"/>
      <c r="D4" s="7"/>
      <c r="E4" s="7"/>
      <c r="F4" s="1"/>
      <c r="G4" s="21"/>
      <c r="H4" s="21" t="s">
        <v>167</v>
      </c>
    </row>
    <row r="5" spans="1:8" s="4" customFormat="1" ht="21.75" customHeight="1">
      <c r="A5" s="220" t="s">
        <v>198</v>
      </c>
      <c r="B5" s="219" t="s">
        <v>53</v>
      </c>
      <c r="C5" s="219" t="s">
        <v>50</v>
      </c>
      <c r="D5" s="219" t="s">
        <v>51</v>
      </c>
      <c r="E5" s="219" t="s">
        <v>52</v>
      </c>
      <c r="F5" s="220" t="s">
        <v>168</v>
      </c>
      <c r="G5" s="217" t="s">
        <v>434</v>
      </c>
      <c r="H5" s="270" t="s">
        <v>628</v>
      </c>
    </row>
    <row r="6" spans="1:8" s="2" customFormat="1" ht="12.75">
      <c r="A6" s="240">
        <v>1</v>
      </c>
      <c r="B6" s="241" t="s">
        <v>125</v>
      </c>
      <c r="C6" s="241" t="s">
        <v>126</v>
      </c>
      <c r="D6" s="241" t="s">
        <v>127</v>
      </c>
      <c r="E6" s="241" t="s">
        <v>148</v>
      </c>
      <c r="F6" s="240">
        <v>6</v>
      </c>
      <c r="G6" s="240">
        <v>7</v>
      </c>
      <c r="H6" s="240">
        <v>8</v>
      </c>
    </row>
    <row r="7" spans="1:8" s="8" customFormat="1" ht="12.75">
      <c r="A7" s="132"/>
      <c r="B7" s="11" t="s">
        <v>170</v>
      </c>
      <c r="C7" s="11"/>
      <c r="D7" s="11"/>
      <c r="E7" s="11"/>
      <c r="F7" s="221" t="s">
        <v>124</v>
      </c>
      <c r="G7" s="17">
        <f>G8+G13+G32+G35+G28+G39</f>
        <v>12170722</v>
      </c>
      <c r="H7" s="17">
        <f>H8+H13+H32+H35+H28+H39</f>
        <v>12080720</v>
      </c>
    </row>
    <row r="8" spans="1:8" ht="39" customHeight="1">
      <c r="A8" s="131"/>
      <c r="B8" s="12" t="s">
        <v>54</v>
      </c>
      <c r="C8" s="12" t="s">
        <v>122</v>
      </c>
      <c r="D8" s="12"/>
      <c r="E8" s="12"/>
      <c r="F8" s="222" t="s">
        <v>147</v>
      </c>
      <c r="G8" s="14">
        <f aca="true" t="shared" si="0" ref="G8:H11">G9</f>
        <v>1096956</v>
      </c>
      <c r="H8" s="14">
        <f t="shared" si="0"/>
        <v>1096956</v>
      </c>
    </row>
    <row r="9" spans="1:8" ht="38.25" customHeight="1">
      <c r="A9" s="131"/>
      <c r="B9" s="12" t="s">
        <v>170</v>
      </c>
      <c r="C9" s="12" t="s">
        <v>122</v>
      </c>
      <c r="D9" s="12" t="s">
        <v>435</v>
      </c>
      <c r="E9" s="12"/>
      <c r="F9" s="159" t="s">
        <v>473</v>
      </c>
      <c r="G9" s="14">
        <f t="shared" si="0"/>
        <v>1096956</v>
      </c>
      <c r="H9" s="14">
        <f t="shared" si="0"/>
        <v>1096956</v>
      </c>
    </row>
    <row r="10" spans="1:8" ht="25.5">
      <c r="A10" s="131">
        <v>1</v>
      </c>
      <c r="B10" s="12" t="s">
        <v>170</v>
      </c>
      <c r="C10" s="12" t="s">
        <v>122</v>
      </c>
      <c r="D10" s="12" t="s">
        <v>436</v>
      </c>
      <c r="E10" s="12"/>
      <c r="F10" s="18" t="s">
        <v>490</v>
      </c>
      <c r="G10" s="14">
        <f t="shared" si="0"/>
        <v>1096956</v>
      </c>
      <c r="H10" s="14">
        <f t="shared" si="0"/>
        <v>1096956</v>
      </c>
    </row>
    <row r="11" spans="1:8" ht="51" customHeight="1">
      <c r="A11" s="131"/>
      <c r="B11" s="12" t="s">
        <v>170</v>
      </c>
      <c r="C11" s="12" t="s">
        <v>122</v>
      </c>
      <c r="D11" s="12" t="s">
        <v>436</v>
      </c>
      <c r="E11" s="12" t="s">
        <v>492</v>
      </c>
      <c r="F11" s="13" t="s">
        <v>598</v>
      </c>
      <c r="G11" s="14">
        <f t="shared" si="0"/>
        <v>1096956</v>
      </c>
      <c r="H11" s="14">
        <f t="shared" si="0"/>
        <v>1096956</v>
      </c>
    </row>
    <row r="12" spans="1:8" ht="28.5" customHeight="1">
      <c r="A12" s="131"/>
      <c r="B12" s="12" t="s">
        <v>56</v>
      </c>
      <c r="C12" s="12" t="s">
        <v>122</v>
      </c>
      <c r="D12" s="12" t="s">
        <v>436</v>
      </c>
      <c r="E12" s="12" t="s">
        <v>440</v>
      </c>
      <c r="F12" s="15" t="s">
        <v>443</v>
      </c>
      <c r="G12" s="14">
        <v>1096956</v>
      </c>
      <c r="H12" s="14">
        <v>1096956</v>
      </c>
    </row>
    <row r="13" spans="1:8" ht="38.25" customHeight="1">
      <c r="A13" s="131"/>
      <c r="B13" s="12" t="s">
        <v>57</v>
      </c>
      <c r="C13" s="12" t="s">
        <v>161</v>
      </c>
      <c r="D13" s="12"/>
      <c r="E13" s="12"/>
      <c r="F13" s="222" t="s">
        <v>171</v>
      </c>
      <c r="G13" s="14">
        <f>G14+G22</f>
        <v>9968559</v>
      </c>
      <c r="H13" s="14">
        <f>H14+H22</f>
        <v>9878557</v>
      </c>
    </row>
    <row r="14" spans="1:8" ht="39" customHeight="1">
      <c r="A14" s="131"/>
      <c r="B14" s="12" t="s">
        <v>57</v>
      </c>
      <c r="C14" s="12" t="s">
        <v>161</v>
      </c>
      <c r="D14" s="12" t="s">
        <v>439</v>
      </c>
      <c r="E14" s="12"/>
      <c r="F14" s="159" t="s">
        <v>511</v>
      </c>
      <c r="G14" s="14">
        <f>G15</f>
        <v>9320616</v>
      </c>
      <c r="H14" s="14">
        <f>H15</f>
        <v>9230614</v>
      </c>
    </row>
    <row r="15" spans="1:8" ht="15" customHeight="1">
      <c r="A15" s="131">
        <v>2</v>
      </c>
      <c r="B15" s="12" t="s">
        <v>57</v>
      </c>
      <c r="C15" s="12" t="s">
        <v>161</v>
      </c>
      <c r="D15" s="12" t="s">
        <v>442</v>
      </c>
      <c r="E15" s="12"/>
      <c r="F15" s="18" t="s">
        <v>131</v>
      </c>
      <c r="G15" s="14">
        <f>G17+G19+G21</f>
        <v>9320616</v>
      </c>
      <c r="H15" s="14">
        <f>H17+H19+H21</f>
        <v>9230614</v>
      </c>
    </row>
    <row r="16" spans="1:8" ht="51" customHeight="1">
      <c r="A16" s="131"/>
      <c r="B16" s="12" t="s">
        <v>57</v>
      </c>
      <c r="C16" s="12" t="s">
        <v>161</v>
      </c>
      <c r="D16" s="12" t="s">
        <v>442</v>
      </c>
      <c r="E16" s="12" t="s">
        <v>492</v>
      </c>
      <c r="F16" s="13" t="s">
        <v>598</v>
      </c>
      <c r="G16" s="14">
        <f>G17</f>
        <v>7050311</v>
      </c>
      <c r="H16" s="14">
        <f>H17</f>
        <v>7050310</v>
      </c>
    </row>
    <row r="17" spans="1:8" ht="25.5">
      <c r="A17" s="131"/>
      <c r="B17" s="12" t="s">
        <v>170</v>
      </c>
      <c r="C17" s="12" t="s">
        <v>161</v>
      </c>
      <c r="D17" s="12" t="s">
        <v>442</v>
      </c>
      <c r="E17" s="12" t="s">
        <v>440</v>
      </c>
      <c r="F17" s="15" t="s">
        <v>443</v>
      </c>
      <c r="G17" s="14">
        <v>7050311</v>
      </c>
      <c r="H17" s="178">
        <v>7050310</v>
      </c>
    </row>
    <row r="18" spans="1:8" s="254" customFormat="1" ht="25.5">
      <c r="A18" s="250"/>
      <c r="B18" s="251" t="s">
        <v>170</v>
      </c>
      <c r="C18" s="251" t="s">
        <v>161</v>
      </c>
      <c r="D18" s="251" t="s">
        <v>442</v>
      </c>
      <c r="E18" s="251" t="s">
        <v>489</v>
      </c>
      <c r="F18" s="255" t="s">
        <v>491</v>
      </c>
      <c r="G18" s="253">
        <f>G19</f>
        <v>2260305</v>
      </c>
      <c r="H18" s="253">
        <f>H19</f>
        <v>2170304</v>
      </c>
    </row>
    <row r="19" spans="1:8" s="254" customFormat="1" ht="25.5">
      <c r="A19" s="250"/>
      <c r="B19" s="251" t="s">
        <v>170</v>
      </c>
      <c r="C19" s="251" t="s">
        <v>161</v>
      </c>
      <c r="D19" s="251" t="s">
        <v>442</v>
      </c>
      <c r="E19" s="251" t="s">
        <v>437</v>
      </c>
      <c r="F19" s="252" t="s">
        <v>438</v>
      </c>
      <c r="G19" s="253">
        <v>2260305</v>
      </c>
      <c r="H19" s="253">
        <v>2170304</v>
      </c>
    </row>
    <row r="20" spans="1:8" ht="12.75">
      <c r="A20" s="131"/>
      <c r="B20" s="12" t="s">
        <v>170</v>
      </c>
      <c r="C20" s="12" t="s">
        <v>161</v>
      </c>
      <c r="D20" s="12" t="s">
        <v>442</v>
      </c>
      <c r="E20" s="12" t="s">
        <v>355</v>
      </c>
      <c r="F20" s="13" t="s">
        <v>372</v>
      </c>
      <c r="G20" s="14">
        <f>G21</f>
        <v>10000</v>
      </c>
      <c r="H20" s="14">
        <f>H21</f>
        <v>10000</v>
      </c>
    </row>
    <row r="21" spans="1:8" ht="12.75">
      <c r="A21" s="131"/>
      <c r="B21" s="12" t="s">
        <v>170</v>
      </c>
      <c r="C21" s="12" t="s">
        <v>161</v>
      </c>
      <c r="D21" s="12" t="s">
        <v>442</v>
      </c>
      <c r="E21" s="12" t="s">
        <v>441</v>
      </c>
      <c r="F21" s="15" t="s">
        <v>444</v>
      </c>
      <c r="G21" s="14">
        <v>10000</v>
      </c>
      <c r="H21" s="14">
        <v>10000</v>
      </c>
    </row>
    <row r="22" spans="1:8" ht="18.75" customHeight="1">
      <c r="A22" s="131"/>
      <c r="B22" s="12" t="s">
        <v>170</v>
      </c>
      <c r="C22" s="12" t="s">
        <v>161</v>
      </c>
      <c r="D22" s="12" t="s">
        <v>446</v>
      </c>
      <c r="E22" s="12"/>
      <c r="F22" s="159" t="s">
        <v>447</v>
      </c>
      <c r="G22" s="14">
        <f aca="true" t="shared" si="1" ref="G22:H24">G23</f>
        <v>647943</v>
      </c>
      <c r="H22" s="14">
        <f t="shared" si="1"/>
        <v>647943</v>
      </c>
    </row>
    <row r="23" spans="1:8" ht="26.25" customHeight="1">
      <c r="A23" s="131">
        <v>3</v>
      </c>
      <c r="B23" s="12" t="s">
        <v>170</v>
      </c>
      <c r="C23" s="12" t="s">
        <v>161</v>
      </c>
      <c r="D23" s="12" t="s">
        <v>445</v>
      </c>
      <c r="E23" s="12"/>
      <c r="F23" s="18" t="s">
        <v>493</v>
      </c>
      <c r="G23" s="14">
        <f t="shared" si="1"/>
        <v>647943</v>
      </c>
      <c r="H23" s="14">
        <f t="shared" si="1"/>
        <v>647943</v>
      </c>
    </row>
    <row r="24" spans="1:8" ht="51" customHeight="1">
      <c r="A24" s="131"/>
      <c r="B24" s="12" t="s">
        <v>170</v>
      </c>
      <c r="C24" s="12" t="s">
        <v>161</v>
      </c>
      <c r="D24" s="12" t="s">
        <v>445</v>
      </c>
      <c r="E24" s="12" t="s">
        <v>492</v>
      </c>
      <c r="F24" s="13" t="s">
        <v>598</v>
      </c>
      <c r="G24" s="14">
        <f t="shared" si="1"/>
        <v>647943</v>
      </c>
      <c r="H24" s="14">
        <f t="shared" si="1"/>
        <v>647943</v>
      </c>
    </row>
    <row r="25" spans="1:8" s="254" customFormat="1" ht="25.5">
      <c r="A25" s="250"/>
      <c r="B25" s="251" t="s">
        <v>170</v>
      </c>
      <c r="C25" s="251" t="s">
        <v>161</v>
      </c>
      <c r="D25" s="251" t="s">
        <v>445</v>
      </c>
      <c r="E25" s="251" t="s">
        <v>440</v>
      </c>
      <c r="F25" s="252" t="s">
        <v>443</v>
      </c>
      <c r="G25" s="253">
        <v>647943</v>
      </c>
      <c r="H25" s="253">
        <v>647943</v>
      </c>
    </row>
    <row r="26" spans="1:8" s="254" customFormat="1" ht="38.25" hidden="1">
      <c r="A26" s="250"/>
      <c r="B26" s="251" t="s">
        <v>60</v>
      </c>
      <c r="C26" s="251" t="s">
        <v>161</v>
      </c>
      <c r="D26" s="251" t="s">
        <v>64</v>
      </c>
      <c r="E26" s="251"/>
      <c r="F26" s="255" t="s">
        <v>176</v>
      </c>
      <c r="G26" s="253">
        <f>G27</f>
        <v>0</v>
      </c>
      <c r="H26" s="269"/>
    </row>
    <row r="27" spans="1:8" s="254" customFormat="1" ht="12.75" hidden="1">
      <c r="A27" s="250" t="s">
        <v>127</v>
      </c>
      <c r="B27" s="251" t="s">
        <v>170</v>
      </c>
      <c r="C27" s="251" t="s">
        <v>161</v>
      </c>
      <c r="D27" s="251" t="s">
        <v>64</v>
      </c>
      <c r="E27" s="251" t="s">
        <v>165</v>
      </c>
      <c r="F27" s="252" t="s">
        <v>143</v>
      </c>
      <c r="G27" s="253">
        <v>0</v>
      </c>
      <c r="H27" s="269"/>
    </row>
    <row r="28" spans="1:8" s="254" customFormat="1" ht="12.75" hidden="1">
      <c r="A28" s="250"/>
      <c r="B28" s="251" t="s">
        <v>60</v>
      </c>
      <c r="C28" s="251" t="s">
        <v>166</v>
      </c>
      <c r="D28" s="251"/>
      <c r="E28" s="251"/>
      <c r="F28" s="256" t="s">
        <v>222</v>
      </c>
      <c r="G28" s="253">
        <f aca="true" t="shared" si="2" ref="G28:H30">G29</f>
        <v>0</v>
      </c>
      <c r="H28" s="253">
        <f t="shared" si="2"/>
        <v>0</v>
      </c>
    </row>
    <row r="29" spans="1:8" s="254" customFormat="1" ht="25.5" hidden="1">
      <c r="A29" s="250"/>
      <c r="B29" s="251" t="s">
        <v>59</v>
      </c>
      <c r="C29" s="251" t="s">
        <v>166</v>
      </c>
      <c r="D29" s="251" t="s">
        <v>450</v>
      </c>
      <c r="E29" s="251"/>
      <c r="F29" s="255" t="s">
        <v>223</v>
      </c>
      <c r="G29" s="253">
        <f t="shared" si="2"/>
        <v>0</v>
      </c>
      <c r="H29" s="253">
        <f t="shared" si="2"/>
        <v>0</v>
      </c>
    </row>
    <row r="30" spans="1:8" s="254" customFormat="1" ht="25.5" hidden="1">
      <c r="A30" s="250" t="s">
        <v>126</v>
      </c>
      <c r="B30" s="251" t="s">
        <v>59</v>
      </c>
      <c r="C30" s="251" t="s">
        <v>166</v>
      </c>
      <c r="D30" s="251" t="s">
        <v>450</v>
      </c>
      <c r="E30" s="251" t="s">
        <v>489</v>
      </c>
      <c r="F30" s="252" t="s">
        <v>597</v>
      </c>
      <c r="G30" s="253">
        <f t="shared" si="2"/>
        <v>0</v>
      </c>
      <c r="H30" s="253">
        <f t="shared" si="2"/>
        <v>0</v>
      </c>
    </row>
    <row r="31" spans="1:8" s="254" customFormat="1" ht="25.5" customHeight="1" hidden="1">
      <c r="A31" s="250"/>
      <c r="B31" s="251" t="s">
        <v>121</v>
      </c>
      <c r="C31" s="251" t="s">
        <v>166</v>
      </c>
      <c r="D31" s="251" t="s">
        <v>450</v>
      </c>
      <c r="E31" s="251" t="s">
        <v>437</v>
      </c>
      <c r="F31" s="252" t="s">
        <v>438</v>
      </c>
      <c r="G31" s="253"/>
      <c r="H31" s="269"/>
    </row>
    <row r="32" spans="1:8" s="254" customFormat="1" ht="12.75" hidden="1">
      <c r="A32" s="250"/>
      <c r="B32" s="251" t="s">
        <v>60</v>
      </c>
      <c r="C32" s="251" t="s">
        <v>163</v>
      </c>
      <c r="D32" s="251"/>
      <c r="E32" s="251"/>
      <c r="F32" s="256" t="s">
        <v>172</v>
      </c>
      <c r="G32" s="253">
        <f>G33</f>
        <v>0</v>
      </c>
      <c r="H32" s="269"/>
    </row>
    <row r="33" spans="1:8" s="254" customFormat="1" ht="12.75" hidden="1">
      <c r="A33" s="250"/>
      <c r="B33" s="251" t="s">
        <v>59</v>
      </c>
      <c r="C33" s="251" t="s">
        <v>163</v>
      </c>
      <c r="D33" s="251" t="s">
        <v>58</v>
      </c>
      <c r="E33" s="251"/>
      <c r="F33" s="255" t="s">
        <v>173</v>
      </c>
      <c r="G33" s="253">
        <f>G34</f>
        <v>0</v>
      </c>
      <c r="H33" s="269"/>
    </row>
    <row r="34" spans="1:8" s="254" customFormat="1" ht="12.75" hidden="1">
      <c r="A34" s="250" t="s">
        <v>127</v>
      </c>
      <c r="B34" s="251" t="s">
        <v>59</v>
      </c>
      <c r="C34" s="251" t="s">
        <v>163</v>
      </c>
      <c r="D34" s="251" t="s">
        <v>58</v>
      </c>
      <c r="E34" s="251" t="s">
        <v>160</v>
      </c>
      <c r="F34" s="252" t="s">
        <v>133</v>
      </c>
      <c r="G34" s="253"/>
      <c r="H34" s="269"/>
    </row>
    <row r="35" spans="1:8" s="254" customFormat="1" ht="12.75">
      <c r="A35" s="250"/>
      <c r="B35" s="251" t="s">
        <v>57</v>
      </c>
      <c r="C35" s="251" t="s">
        <v>163</v>
      </c>
      <c r="D35" s="251"/>
      <c r="E35" s="251"/>
      <c r="F35" s="257" t="s">
        <v>135</v>
      </c>
      <c r="G35" s="253">
        <f aca="true" t="shared" si="3" ref="G35:H37">G36</f>
        <v>100000</v>
      </c>
      <c r="H35" s="253">
        <f t="shared" si="3"/>
        <v>100000</v>
      </c>
    </row>
    <row r="36" spans="1:8" ht="12.75">
      <c r="A36" s="131"/>
      <c r="B36" s="12" t="s">
        <v>121</v>
      </c>
      <c r="C36" s="12" t="s">
        <v>163</v>
      </c>
      <c r="D36" s="12" t="s">
        <v>587</v>
      </c>
      <c r="E36" s="12"/>
      <c r="F36" s="259" t="s">
        <v>174</v>
      </c>
      <c r="G36" s="14">
        <f t="shared" si="3"/>
        <v>100000</v>
      </c>
      <c r="H36" s="14">
        <f t="shared" si="3"/>
        <v>100000</v>
      </c>
    </row>
    <row r="37" spans="1:8" ht="12.75">
      <c r="A37" s="131"/>
      <c r="B37" s="12" t="s">
        <v>57</v>
      </c>
      <c r="C37" s="12" t="s">
        <v>163</v>
      </c>
      <c r="D37" s="12" t="s">
        <v>587</v>
      </c>
      <c r="E37" s="12" t="s">
        <v>355</v>
      </c>
      <c r="F37" s="13" t="s">
        <v>372</v>
      </c>
      <c r="G37" s="14">
        <f t="shared" si="3"/>
        <v>100000</v>
      </c>
      <c r="H37" s="14">
        <f t="shared" si="3"/>
        <v>100000</v>
      </c>
    </row>
    <row r="38" spans="1:8" s="173" customFormat="1" ht="12.75">
      <c r="A38" s="229"/>
      <c r="B38" s="183" t="s">
        <v>62</v>
      </c>
      <c r="C38" s="183" t="s">
        <v>163</v>
      </c>
      <c r="D38" s="183" t="s">
        <v>587</v>
      </c>
      <c r="E38" s="183" t="s">
        <v>448</v>
      </c>
      <c r="F38" s="193" t="s">
        <v>449</v>
      </c>
      <c r="G38" s="178">
        <v>100000</v>
      </c>
      <c r="H38" s="178">
        <v>100000</v>
      </c>
    </row>
    <row r="39" spans="1:8" ht="12.75">
      <c r="A39" s="131"/>
      <c r="B39" s="12" t="s">
        <v>121</v>
      </c>
      <c r="C39" s="12" t="s">
        <v>199</v>
      </c>
      <c r="D39" s="12"/>
      <c r="E39" s="12"/>
      <c r="F39" s="222" t="s">
        <v>132</v>
      </c>
      <c r="G39" s="14">
        <f>G40+G43+G49</f>
        <v>1005207</v>
      </c>
      <c r="H39" s="14">
        <f>H40+H43+H49</f>
        <v>1005207</v>
      </c>
    </row>
    <row r="40" spans="1:8" ht="15.75" customHeight="1">
      <c r="A40" s="131">
        <v>5</v>
      </c>
      <c r="B40" s="12" t="s">
        <v>170</v>
      </c>
      <c r="C40" s="12" t="s">
        <v>199</v>
      </c>
      <c r="D40" s="12" t="s">
        <v>450</v>
      </c>
      <c r="E40" s="12"/>
      <c r="F40" s="18" t="s">
        <v>175</v>
      </c>
      <c r="G40" s="14">
        <f>G41</f>
        <v>721357</v>
      </c>
      <c r="H40" s="14">
        <f>H41</f>
        <v>721357</v>
      </c>
    </row>
    <row r="41" spans="1:8" ht="25.5" customHeight="1">
      <c r="A41" s="131"/>
      <c r="B41" s="12" t="s">
        <v>170</v>
      </c>
      <c r="C41" s="12" t="s">
        <v>199</v>
      </c>
      <c r="D41" s="12" t="s">
        <v>450</v>
      </c>
      <c r="E41" s="12" t="s">
        <v>489</v>
      </c>
      <c r="F41" s="13" t="s">
        <v>597</v>
      </c>
      <c r="G41" s="14">
        <f>G42</f>
        <v>721357</v>
      </c>
      <c r="H41" s="14">
        <f>H42</f>
        <v>721357</v>
      </c>
    </row>
    <row r="42" spans="1:8" ht="25.5" customHeight="1">
      <c r="A42" s="131"/>
      <c r="B42" s="12" t="s">
        <v>170</v>
      </c>
      <c r="C42" s="12" t="s">
        <v>199</v>
      </c>
      <c r="D42" s="12" t="s">
        <v>450</v>
      </c>
      <c r="E42" s="12" t="s">
        <v>437</v>
      </c>
      <c r="F42" s="15" t="s">
        <v>438</v>
      </c>
      <c r="G42" s="14">
        <v>721357</v>
      </c>
      <c r="H42" s="14">
        <v>721357</v>
      </c>
    </row>
    <row r="43" spans="1:8" ht="16.5" customHeight="1">
      <c r="A43" s="131"/>
      <c r="B43" s="12" t="s">
        <v>121</v>
      </c>
      <c r="C43" s="12" t="s">
        <v>199</v>
      </c>
      <c r="D43" s="12" t="s">
        <v>452</v>
      </c>
      <c r="E43" s="12"/>
      <c r="F43" s="159" t="s">
        <v>606</v>
      </c>
      <c r="G43" s="14">
        <f>G44</f>
        <v>83850</v>
      </c>
      <c r="H43" s="14">
        <f>H44</f>
        <v>83850</v>
      </c>
    </row>
    <row r="44" spans="1:8" ht="38.25">
      <c r="A44" s="131">
        <v>6</v>
      </c>
      <c r="B44" s="12" t="s">
        <v>121</v>
      </c>
      <c r="C44" s="12" t="s">
        <v>199</v>
      </c>
      <c r="D44" s="12" t="s">
        <v>453</v>
      </c>
      <c r="E44" s="12"/>
      <c r="F44" s="18" t="s">
        <v>494</v>
      </c>
      <c r="G44" s="14">
        <f>G45+G47</f>
        <v>83850</v>
      </c>
      <c r="H44" s="14">
        <f>H45+H47</f>
        <v>83850</v>
      </c>
    </row>
    <row r="45" spans="1:8" ht="51" customHeight="1">
      <c r="A45" s="131"/>
      <c r="B45" s="12" t="s">
        <v>121</v>
      </c>
      <c r="C45" s="12" t="s">
        <v>199</v>
      </c>
      <c r="D45" s="12" t="s">
        <v>453</v>
      </c>
      <c r="E45" s="12" t="s">
        <v>492</v>
      </c>
      <c r="F45" s="13" t="s">
        <v>598</v>
      </c>
      <c r="G45" s="14">
        <f>G46</f>
        <v>30850</v>
      </c>
      <c r="H45" s="14">
        <f>H46</f>
        <v>30850</v>
      </c>
    </row>
    <row r="46" spans="1:8" ht="25.5">
      <c r="A46" s="131"/>
      <c r="B46" s="12" t="s">
        <v>121</v>
      </c>
      <c r="C46" s="12" t="s">
        <v>199</v>
      </c>
      <c r="D46" s="12" t="s">
        <v>453</v>
      </c>
      <c r="E46" s="12" t="s">
        <v>440</v>
      </c>
      <c r="F46" s="15" t="s">
        <v>443</v>
      </c>
      <c r="G46" s="14">
        <v>30850</v>
      </c>
      <c r="H46" s="14">
        <v>30850</v>
      </c>
    </row>
    <row r="47" spans="1:8" ht="25.5" customHeight="1">
      <c r="A47" s="131"/>
      <c r="B47" s="12" t="s">
        <v>121</v>
      </c>
      <c r="C47" s="12" t="s">
        <v>199</v>
      </c>
      <c r="D47" s="12" t="s">
        <v>453</v>
      </c>
      <c r="E47" s="12" t="s">
        <v>489</v>
      </c>
      <c r="F47" s="13" t="s">
        <v>597</v>
      </c>
      <c r="G47" s="14">
        <f>G48</f>
        <v>53000</v>
      </c>
      <c r="H47" s="14">
        <f>H48</f>
        <v>53000</v>
      </c>
    </row>
    <row r="48" spans="1:8" ht="29.25" customHeight="1">
      <c r="A48" s="131"/>
      <c r="B48" s="12" t="s">
        <v>121</v>
      </c>
      <c r="C48" s="12" t="s">
        <v>199</v>
      </c>
      <c r="D48" s="12" t="s">
        <v>453</v>
      </c>
      <c r="E48" s="12" t="s">
        <v>437</v>
      </c>
      <c r="F48" s="15" t="s">
        <v>438</v>
      </c>
      <c r="G48" s="14">
        <v>53000</v>
      </c>
      <c r="H48" s="14">
        <v>53000</v>
      </c>
    </row>
    <row r="49" spans="1:8" s="254" customFormat="1" ht="25.5" customHeight="1">
      <c r="A49" s="250">
        <v>7</v>
      </c>
      <c r="B49" s="251" t="s">
        <v>121</v>
      </c>
      <c r="C49" s="251" t="s">
        <v>199</v>
      </c>
      <c r="D49" s="251" t="s">
        <v>451</v>
      </c>
      <c r="E49" s="251"/>
      <c r="F49" s="259" t="s">
        <v>605</v>
      </c>
      <c r="G49" s="253">
        <f>G50</f>
        <v>200000</v>
      </c>
      <c r="H49" s="253">
        <f>H50</f>
        <v>200000</v>
      </c>
    </row>
    <row r="50" spans="1:8" s="254" customFormat="1" ht="25.5" customHeight="1">
      <c r="A50" s="250"/>
      <c r="B50" s="251" t="s">
        <v>121</v>
      </c>
      <c r="C50" s="251" t="s">
        <v>199</v>
      </c>
      <c r="D50" s="251" t="s">
        <v>451</v>
      </c>
      <c r="E50" s="251" t="s">
        <v>489</v>
      </c>
      <c r="F50" s="255" t="s">
        <v>597</v>
      </c>
      <c r="G50" s="253">
        <f>G51</f>
        <v>200000</v>
      </c>
      <c r="H50" s="253">
        <f>H51</f>
        <v>200000</v>
      </c>
    </row>
    <row r="51" spans="1:8" s="254" customFormat="1" ht="27.75" customHeight="1">
      <c r="A51" s="250"/>
      <c r="B51" s="251" t="s">
        <v>121</v>
      </c>
      <c r="C51" s="251" t="s">
        <v>199</v>
      </c>
      <c r="D51" s="251" t="s">
        <v>451</v>
      </c>
      <c r="E51" s="251" t="s">
        <v>437</v>
      </c>
      <c r="F51" s="252" t="s">
        <v>438</v>
      </c>
      <c r="G51" s="253">
        <v>200000</v>
      </c>
      <c r="H51" s="253">
        <v>200000</v>
      </c>
    </row>
    <row r="52" spans="1:8" s="254" customFormat="1" ht="38.25" customHeight="1" hidden="1">
      <c r="A52" s="250"/>
      <c r="B52" s="251" t="s">
        <v>121</v>
      </c>
      <c r="C52" s="251" t="s">
        <v>199</v>
      </c>
      <c r="D52" s="251" t="s">
        <v>439</v>
      </c>
      <c r="E52" s="251"/>
      <c r="F52" s="259" t="s">
        <v>511</v>
      </c>
      <c r="G52" s="253">
        <f>G53</f>
        <v>0</v>
      </c>
      <c r="H52" s="269"/>
    </row>
    <row r="53" spans="1:8" s="254" customFormat="1" ht="12.75" hidden="1">
      <c r="A53" s="250">
        <v>8</v>
      </c>
      <c r="B53" s="251" t="s">
        <v>62</v>
      </c>
      <c r="C53" s="251" t="s">
        <v>199</v>
      </c>
      <c r="D53" s="251" t="s">
        <v>450</v>
      </c>
      <c r="E53" s="251"/>
      <c r="F53" s="256" t="s">
        <v>175</v>
      </c>
      <c r="G53" s="253">
        <f>G54</f>
        <v>0</v>
      </c>
      <c r="H53" s="269"/>
    </row>
    <row r="54" spans="1:8" s="254" customFormat="1" ht="25.5" customHeight="1" hidden="1">
      <c r="A54" s="250"/>
      <c r="B54" s="251" t="s">
        <v>62</v>
      </c>
      <c r="C54" s="251" t="s">
        <v>199</v>
      </c>
      <c r="D54" s="251" t="s">
        <v>450</v>
      </c>
      <c r="E54" s="251" t="s">
        <v>489</v>
      </c>
      <c r="F54" s="255" t="s">
        <v>491</v>
      </c>
      <c r="G54" s="253">
        <f>G55</f>
        <v>0</v>
      </c>
      <c r="H54" s="269"/>
    </row>
    <row r="55" spans="1:8" s="254" customFormat="1" ht="27" customHeight="1" hidden="1">
      <c r="A55" s="250"/>
      <c r="B55" s="251" t="s">
        <v>170</v>
      </c>
      <c r="C55" s="251" t="s">
        <v>199</v>
      </c>
      <c r="D55" s="251" t="s">
        <v>450</v>
      </c>
      <c r="E55" s="251" t="s">
        <v>437</v>
      </c>
      <c r="F55" s="252" t="s">
        <v>438</v>
      </c>
      <c r="G55" s="253"/>
      <c r="H55" s="269"/>
    </row>
    <row r="56" spans="1:8" s="8" customFormat="1" ht="12.75">
      <c r="A56" s="132"/>
      <c r="B56" s="11" t="s">
        <v>177</v>
      </c>
      <c r="C56" s="11"/>
      <c r="D56" s="11"/>
      <c r="E56" s="11"/>
      <c r="F56" s="221" t="s">
        <v>146</v>
      </c>
      <c r="G56" s="17">
        <f>G57</f>
        <v>578312</v>
      </c>
      <c r="H56" s="17">
        <f>H57</f>
        <v>552186</v>
      </c>
    </row>
    <row r="57" spans="1:8" ht="12.75">
      <c r="A57" s="131"/>
      <c r="B57" s="12" t="s">
        <v>65</v>
      </c>
      <c r="C57" s="12" t="s">
        <v>122</v>
      </c>
      <c r="D57" s="12"/>
      <c r="E57" s="12"/>
      <c r="F57" s="222" t="s">
        <v>178</v>
      </c>
      <c r="G57" s="14">
        <f>G59</f>
        <v>578312</v>
      </c>
      <c r="H57" s="14">
        <f>H59</f>
        <v>552186</v>
      </c>
    </row>
    <row r="58" spans="1:8" ht="25.5">
      <c r="A58" s="131"/>
      <c r="B58" s="12" t="s">
        <v>120</v>
      </c>
      <c r="C58" s="12" t="s">
        <v>122</v>
      </c>
      <c r="D58" s="12" t="s">
        <v>512</v>
      </c>
      <c r="E58" s="12"/>
      <c r="F58" s="159" t="s">
        <v>513</v>
      </c>
      <c r="G58" s="14">
        <f>G59</f>
        <v>578312</v>
      </c>
      <c r="H58" s="14">
        <f>H59</f>
        <v>552186</v>
      </c>
    </row>
    <row r="59" spans="1:8" ht="12.75">
      <c r="A59" s="131"/>
      <c r="B59" s="12" t="s">
        <v>120</v>
      </c>
      <c r="C59" s="12" t="s">
        <v>122</v>
      </c>
      <c r="D59" s="12" t="s">
        <v>495</v>
      </c>
      <c r="E59" s="12"/>
      <c r="F59" s="159" t="s">
        <v>496</v>
      </c>
      <c r="G59" s="14">
        <f>G60</f>
        <v>578312</v>
      </c>
      <c r="H59" s="14">
        <f>H60</f>
        <v>552186</v>
      </c>
    </row>
    <row r="60" spans="1:8" ht="25.5">
      <c r="A60" s="131">
        <v>9</v>
      </c>
      <c r="B60" s="12" t="s">
        <v>66</v>
      </c>
      <c r="C60" s="12" t="s">
        <v>122</v>
      </c>
      <c r="D60" s="12" t="s">
        <v>454</v>
      </c>
      <c r="E60" s="12"/>
      <c r="F60" s="18" t="s">
        <v>179</v>
      </c>
      <c r="G60" s="14">
        <f>G61+G63</f>
        <v>578312</v>
      </c>
      <c r="H60" s="14">
        <f>H61+H63</f>
        <v>552186</v>
      </c>
    </row>
    <row r="61" spans="1:8" ht="51" customHeight="1">
      <c r="A61" s="131"/>
      <c r="B61" s="12" t="s">
        <v>67</v>
      </c>
      <c r="C61" s="12" t="s">
        <v>122</v>
      </c>
      <c r="D61" s="12" t="s">
        <v>454</v>
      </c>
      <c r="E61" s="12" t="s">
        <v>492</v>
      </c>
      <c r="F61" s="13" t="s">
        <v>598</v>
      </c>
      <c r="G61" s="14">
        <f>G62</f>
        <v>491689.55</v>
      </c>
      <c r="H61" s="14">
        <f>H62</f>
        <v>491689.55</v>
      </c>
    </row>
    <row r="62" spans="1:8" ht="25.5">
      <c r="A62" s="131"/>
      <c r="B62" s="12" t="s">
        <v>67</v>
      </c>
      <c r="C62" s="12" t="s">
        <v>122</v>
      </c>
      <c r="D62" s="12" t="s">
        <v>454</v>
      </c>
      <c r="E62" s="12" t="s">
        <v>440</v>
      </c>
      <c r="F62" s="15" t="s">
        <v>443</v>
      </c>
      <c r="G62" s="14">
        <v>491689.55</v>
      </c>
      <c r="H62" s="14">
        <v>491689.55</v>
      </c>
    </row>
    <row r="63" spans="1:8" ht="25.5" customHeight="1">
      <c r="A63" s="131"/>
      <c r="B63" s="12" t="s">
        <v>67</v>
      </c>
      <c r="C63" s="12" t="s">
        <v>122</v>
      </c>
      <c r="D63" s="12" t="s">
        <v>454</v>
      </c>
      <c r="E63" s="12" t="s">
        <v>489</v>
      </c>
      <c r="F63" s="13" t="s">
        <v>597</v>
      </c>
      <c r="G63" s="14">
        <f>G64</f>
        <v>86622.45</v>
      </c>
      <c r="H63" s="14">
        <f>H64</f>
        <v>60496.45</v>
      </c>
    </row>
    <row r="64" spans="1:8" ht="25.5">
      <c r="A64" s="131"/>
      <c r="B64" s="12" t="s">
        <v>67</v>
      </c>
      <c r="C64" s="12" t="s">
        <v>122</v>
      </c>
      <c r="D64" s="12" t="s">
        <v>454</v>
      </c>
      <c r="E64" s="12" t="s">
        <v>437</v>
      </c>
      <c r="F64" s="15" t="s">
        <v>438</v>
      </c>
      <c r="G64" s="14">
        <v>86622.45</v>
      </c>
      <c r="H64" s="178">
        <v>60496.45</v>
      </c>
    </row>
    <row r="65" spans="1:8" ht="16.5" customHeight="1">
      <c r="A65" s="132"/>
      <c r="B65" s="11" t="s">
        <v>180</v>
      </c>
      <c r="C65" s="11"/>
      <c r="D65" s="11"/>
      <c r="E65" s="11"/>
      <c r="F65" s="221" t="s">
        <v>181</v>
      </c>
      <c r="G65" s="17">
        <f>G66</f>
        <v>100000</v>
      </c>
      <c r="H65" s="17">
        <f>H66</f>
        <v>100000</v>
      </c>
    </row>
    <row r="66" spans="1:8" ht="25.5">
      <c r="A66" s="131"/>
      <c r="B66" s="12" t="s">
        <v>180</v>
      </c>
      <c r="C66" s="12" t="s">
        <v>162</v>
      </c>
      <c r="D66" s="12"/>
      <c r="E66" s="12"/>
      <c r="F66" s="222" t="s">
        <v>9</v>
      </c>
      <c r="G66" s="14">
        <f>G69</f>
        <v>100000</v>
      </c>
      <c r="H66" s="14">
        <f>H69</f>
        <v>100000</v>
      </c>
    </row>
    <row r="67" spans="1:8" ht="12.75" hidden="1">
      <c r="A67" s="131"/>
      <c r="B67" s="12" t="s">
        <v>180</v>
      </c>
      <c r="C67" s="12" t="s">
        <v>162</v>
      </c>
      <c r="D67" s="12" t="s">
        <v>63</v>
      </c>
      <c r="E67" s="12"/>
      <c r="F67" s="13" t="s">
        <v>131</v>
      </c>
      <c r="G67" s="14">
        <v>0</v>
      </c>
      <c r="H67" s="14">
        <v>0</v>
      </c>
    </row>
    <row r="68" spans="1:8" ht="25.5" hidden="1">
      <c r="A68" s="131"/>
      <c r="B68" s="12" t="s">
        <v>69</v>
      </c>
      <c r="C68" s="12" t="s">
        <v>162</v>
      </c>
      <c r="D68" s="12" t="s">
        <v>63</v>
      </c>
      <c r="E68" s="12" t="s">
        <v>55</v>
      </c>
      <c r="F68" s="15" t="s">
        <v>139</v>
      </c>
      <c r="G68" s="14">
        <v>0</v>
      </c>
      <c r="H68" s="14">
        <v>0</v>
      </c>
    </row>
    <row r="69" spans="1:8" ht="38.25">
      <c r="A69" s="131"/>
      <c r="B69" s="12" t="s">
        <v>122</v>
      </c>
      <c r="C69" s="12" t="s">
        <v>162</v>
      </c>
      <c r="D69" s="12" t="s">
        <v>498</v>
      </c>
      <c r="E69" s="12"/>
      <c r="F69" s="159" t="s">
        <v>224</v>
      </c>
      <c r="G69" s="14">
        <f aca="true" t="shared" si="4" ref="G69:H71">G70</f>
        <v>100000</v>
      </c>
      <c r="H69" s="14">
        <f t="shared" si="4"/>
        <v>100000</v>
      </c>
    </row>
    <row r="70" spans="1:8" ht="25.5">
      <c r="A70" s="131">
        <v>10</v>
      </c>
      <c r="B70" s="12" t="s">
        <v>122</v>
      </c>
      <c r="C70" s="12" t="s">
        <v>162</v>
      </c>
      <c r="D70" s="12" t="s">
        <v>455</v>
      </c>
      <c r="E70" s="12"/>
      <c r="F70" s="18" t="s">
        <v>514</v>
      </c>
      <c r="G70" s="14">
        <f t="shared" si="4"/>
        <v>100000</v>
      </c>
      <c r="H70" s="14">
        <f t="shared" si="4"/>
        <v>100000</v>
      </c>
    </row>
    <row r="71" spans="1:8" ht="25.5" customHeight="1">
      <c r="A71" s="131"/>
      <c r="B71" s="12" t="s">
        <v>122</v>
      </c>
      <c r="C71" s="12" t="s">
        <v>162</v>
      </c>
      <c r="D71" s="12" t="s">
        <v>455</v>
      </c>
      <c r="E71" s="12" t="s">
        <v>489</v>
      </c>
      <c r="F71" s="13" t="s">
        <v>597</v>
      </c>
      <c r="G71" s="14">
        <f t="shared" si="4"/>
        <v>100000</v>
      </c>
      <c r="H71" s="14">
        <f t="shared" si="4"/>
        <v>100000</v>
      </c>
    </row>
    <row r="72" spans="1:8" ht="25.5">
      <c r="A72" s="131"/>
      <c r="B72" s="12" t="s">
        <v>122</v>
      </c>
      <c r="C72" s="12" t="s">
        <v>162</v>
      </c>
      <c r="D72" s="12" t="s">
        <v>455</v>
      </c>
      <c r="E72" s="12" t="s">
        <v>437</v>
      </c>
      <c r="F72" s="15" t="s">
        <v>438</v>
      </c>
      <c r="G72" s="14">
        <v>100000</v>
      </c>
      <c r="H72" s="14">
        <v>100000</v>
      </c>
    </row>
    <row r="73" spans="1:8" ht="25.5" hidden="1">
      <c r="A73" s="131"/>
      <c r="B73" s="12" t="s">
        <v>180</v>
      </c>
      <c r="C73" s="12" t="s">
        <v>162</v>
      </c>
      <c r="D73" s="12" t="s">
        <v>68</v>
      </c>
      <c r="E73" s="12"/>
      <c r="F73" s="13" t="s">
        <v>217</v>
      </c>
      <c r="G73" s="14">
        <f>G74</f>
        <v>0</v>
      </c>
      <c r="H73" s="14">
        <f>H74</f>
        <v>1</v>
      </c>
    </row>
    <row r="74" spans="1:8" ht="25.5" hidden="1">
      <c r="A74" s="131" t="s">
        <v>163</v>
      </c>
      <c r="B74" s="12" t="s">
        <v>70</v>
      </c>
      <c r="C74" s="12" t="s">
        <v>162</v>
      </c>
      <c r="D74" s="12" t="s">
        <v>68</v>
      </c>
      <c r="E74" s="12" t="s">
        <v>55</v>
      </c>
      <c r="F74" s="15" t="s">
        <v>139</v>
      </c>
      <c r="G74" s="14">
        <v>0</v>
      </c>
      <c r="H74" s="14">
        <v>1</v>
      </c>
    </row>
    <row r="75" spans="1:8" s="8" customFormat="1" ht="12.75">
      <c r="A75" s="132"/>
      <c r="B75" s="11" t="s">
        <v>182</v>
      </c>
      <c r="C75" s="11"/>
      <c r="D75" s="11"/>
      <c r="E75" s="11"/>
      <c r="F75" s="221" t="s">
        <v>183</v>
      </c>
      <c r="G75" s="17">
        <f>G101+G76</f>
        <v>17578028.18</v>
      </c>
      <c r="H75" s="17">
        <f>H101+H76</f>
        <v>13402980.469999999</v>
      </c>
    </row>
    <row r="76" spans="1:8" s="160" customFormat="1" ht="12.75">
      <c r="A76" s="131"/>
      <c r="B76" s="12" t="s">
        <v>161</v>
      </c>
      <c r="C76" s="12" t="s">
        <v>162</v>
      </c>
      <c r="D76" s="12"/>
      <c r="E76" s="12"/>
      <c r="F76" s="18" t="s">
        <v>215</v>
      </c>
      <c r="G76" s="253">
        <f>G77+G94</f>
        <v>17378028.18</v>
      </c>
      <c r="H76" s="253">
        <f>H77+H94</f>
        <v>13202980.469999999</v>
      </c>
    </row>
    <row r="77" spans="1:8" s="160" customFormat="1" ht="25.5">
      <c r="A77" s="131"/>
      <c r="B77" s="12" t="s">
        <v>161</v>
      </c>
      <c r="C77" s="12" t="s">
        <v>162</v>
      </c>
      <c r="D77" s="12" t="s">
        <v>463</v>
      </c>
      <c r="E77" s="12"/>
      <c r="F77" s="159" t="s">
        <v>604</v>
      </c>
      <c r="G77" s="14">
        <f aca="true" t="shared" si="5" ref="G77:H79">G78</f>
        <v>15000000</v>
      </c>
      <c r="H77" s="14">
        <f t="shared" si="5"/>
        <v>10889294</v>
      </c>
    </row>
    <row r="78" spans="1:8" s="160" customFormat="1" ht="12.75">
      <c r="A78" s="131"/>
      <c r="B78" s="12" t="s">
        <v>161</v>
      </c>
      <c r="C78" s="12" t="s">
        <v>162</v>
      </c>
      <c r="D78" s="12" t="s">
        <v>465</v>
      </c>
      <c r="E78" s="12"/>
      <c r="F78" s="18" t="s">
        <v>466</v>
      </c>
      <c r="G78" s="14">
        <f t="shared" si="5"/>
        <v>15000000</v>
      </c>
      <c r="H78" s="14">
        <f t="shared" si="5"/>
        <v>10889294</v>
      </c>
    </row>
    <row r="79" spans="1:8" s="160" customFormat="1" ht="24" customHeight="1">
      <c r="A79" s="131"/>
      <c r="B79" s="12" t="s">
        <v>161</v>
      </c>
      <c r="C79" s="12" t="s">
        <v>162</v>
      </c>
      <c r="D79" s="12" t="s">
        <v>465</v>
      </c>
      <c r="E79" s="12" t="s">
        <v>489</v>
      </c>
      <c r="F79" s="13" t="s">
        <v>597</v>
      </c>
      <c r="G79" s="14">
        <f t="shared" si="5"/>
        <v>15000000</v>
      </c>
      <c r="H79" s="14">
        <f t="shared" si="5"/>
        <v>10889294</v>
      </c>
    </row>
    <row r="80" spans="1:8" s="160" customFormat="1" ht="28.5" customHeight="1">
      <c r="A80" s="131"/>
      <c r="B80" s="12" t="s">
        <v>161</v>
      </c>
      <c r="C80" s="12" t="s">
        <v>162</v>
      </c>
      <c r="D80" s="12" t="s">
        <v>465</v>
      </c>
      <c r="E80" s="12" t="s">
        <v>437</v>
      </c>
      <c r="F80" s="13" t="s">
        <v>438</v>
      </c>
      <c r="G80" s="14">
        <v>15000000</v>
      </c>
      <c r="H80" s="14">
        <f>15000000-4110706</f>
        <v>10889294</v>
      </c>
    </row>
    <row r="81" spans="1:8" s="260" customFormat="1" ht="50.25" customHeight="1" hidden="1">
      <c r="A81" s="250"/>
      <c r="B81" s="251" t="s">
        <v>161</v>
      </c>
      <c r="C81" s="251" t="s">
        <v>162</v>
      </c>
      <c r="D81" s="251" t="s">
        <v>458</v>
      </c>
      <c r="E81" s="251"/>
      <c r="F81" s="259" t="s">
        <v>515</v>
      </c>
      <c r="G81" s="253">
        <f>G82+G85</f>
        <v>0</v>
      </c>
      <c r="H81" s="253">
        <f>H82+H85</f>
        <v>0</v>
      </c>
    </row>
    <row r="82" spans="1:8" s="260" customFormat="1" ht="39" customHeight="1" hidden="1">
      <c r="A82" s="250">
        <v>11</v>
      </c>
      <c r="B82" s="251" t="s">
        <v>161</v>
      </c>
      <c r="C82" s="251" t="s">
        <v>162</v>
      </c>
      <c r="D82" s="251" t="s">
        <v>456</v>
      </c>
      <c r="E82" s="251"/>
      <c r="F82" s="256" t="s">
        <v>516</v>
      </c>
      <c r="G82" s="253">
        <f>G83</f>
        <v>0</v>
      </c>
      <c r="H82" s="253">
        <f>H83</f>
        <v>0</v>
      </c>
    </row>
    <row r="83" spans="1:8" s="254" customFormat="1" ht="25.5" customHeight="1" hidden="1">
      <c r="A83" s="250"/>
      <c r="B83" s="251" t="s">
        <v>161</v>
      </c>
      <c r="C83" s="251" t="s">
        <v>162</v>
      </c>
      <c r="D83" s="251" t="s">
        <v>456</v>
      </c>
      <c r="E83" s="251" t="s">
        <v>489</v>
      </c>
      <c r="F83" s="255" t="s">
        <v>491</v>
      </c>
      <c r="G83" s="253">
        <f>G84</f>
        <v>0</v>
      </c>
      <c r="H83" s="253">
        <f>H84</f>
        <v>0</v>
      </c>
    </row>
    <row r="84" spans="1:8" s="260" customFormat="1" ht="24" customHeight="1" hidden="1">
      <c r="A84" s="250"/>
      <c r="B84" s="251" t="s">
        <v>161</v>
      </c>
      <c r="C84" s="251" t="s">
        <v>162</v>
      </c>
      <c r="D84" s="251" t="s">
        <v>456</v>
      </c>
      <c r="E84" s="251" t="s">
        <v>437</v>
      </c>
      <c r="F84" s="252" t="s">
        <v>438</v>
      </c>
      <c r="G84" s="253"/>
      <c r="H84" s="253"/>
    </row>
    <row r="85" spans="1:8" s="260" customFormat="1" ht="51" customHeight="1" hidden="1">
      <c r="A85" s="250">
        <v>12</v>
      </c>
      <c r="B85" s="251" t="s">
        <v>161</v>
      </c>
      <c r="C85" s="251" t="s">
        <v>162</v>
      </c>
      <c r="D85" s="251" t="s">
        <v>457</v>
      </c>
      <c r="E85" s="251"/>
      <c r="F85" s="256" t="s">
        <v>517</v>
      </c>
      <c r="G85" s="253">
        <f>G86</f>
        <v>0</v>
      </c>
      <c r="H85" s="253">
        <f>H86</f>
        <v>0</v>
      </c>
    </row>
    <row r="86" spans="1:8" s="254" customFormat="1" ht="25.5" customHeight="1" hidden="1">
      <c r="A86" s="250"/>
      <c r="B86" s="251" t="s">
        <v>161</v>
      </c>
      <c r="C86" s="251" t="s">
        <v>162</v>
      </c>
      <c r="D86" s="251" t="s">
        <v>457</v>
      </c>
      <c r="E86" s="251" t="s">
        <v>489</v>
      </c>
      <c r="F86" s="255" t="s">
        <v>491</v>
      </c>
      <c r="G86" s="253">
        <f>G87</f>
        <v>0</v>
      </c>
      <c r="H86" s="253">
        <f>H87</f>
        <v>0</v>
      </c>
    </row>
    <row r="87" spans="1:8" s="260" customFormat="1" ht="25.5" hidden="1">
      <c r="A87" s="250"/>
      <c r="B87" s="251" t="s">
        <v>161</v>
      </c>
      <c r="C87" s="251" t="s">
        <v>162</v>
      </c>
      <c r="D87" s="251" t="s">
        <v>457</v>
      </c>
      <c r="E87" s="251" t="s">
        <v>437</v>
      </c>
      <c r="F87" s="252" t="s">
        <v>438</v>
      </c>
      <c r="G87" s="253"/>
      <c r="H87" s="253"/>
    </row>
    <row r="88" spans="1:8" ht="25.5" hidden="1">
      <c r="A88" s="134"/>
      <c r="B88" s="12" t="s">
        <v>161</v>
      </c>
      <c r="C88" s="12" t="s">
        <v>162</v>
      </c>
      <c r="D88" s="12" t="s">
        <v>306</v>
      </c>
      <c r="E88" s="12"/>
      <c r="F88" s="51" t="s">
        <v>152</v>
      </c>
      <c r="G88" s="14">
        <f>G89+G90</f>
        <v>0</v>
      </c>
      <c r="H88" s="14">
        <f>H89+H90</f>
        <v>0</v>
      </c>
    </row>
    <row r="89" spans="1:8" s="8" customFormat="1" ht="12.75" hidden="1">
      <c r="A89" s="134">
        <f>A66+1</f>
        <v>1</v>
      </c>
      <c r="B89" s="12" t="s">
        <v>185</v>
      </c>
      <c r="C89" s="12" t="s">
        <v>122</v>
      </c>
      <c r="D89" s="12" t="s">
        <v>306</v>
      </c>
      <c r="E89" s="12" t="s">
        <v>160</v>
      </c>
      <c r="F89" s="15" t="s">
        <v>133</v>
      </c>
      <c r="G89" s="14">
        <v>0</v>
      </c>
      <c r="H89" s="14">
        <v>0</v>
      </c>
    </row>
    <row r="90" spans="1:8" s="8" customFormat="1" ht="12.75" hidden="1">
      <c r="A90" s="134"/>
      <c r="B90" s="12" t="s">
        <v>161</v>
      </c>
      <c r="C90" s="12" t="s">
        <v>162</v>
      </c>
      <c r="D90" s="12" t="s">
        <v>306</v>
      </c>
      <c r="E90" s="12" t="s">
        <v>355</v>
      </c>
      <c r="F90" s="15" t="s">
        <v>372</v>
      </c>
      <c r="G90" s="14">
        <f>G91</f>
        <v>0</v>
      </c>
      <c r="H90" s="14">
        <f>H91</f>
        <v>0</v>
      </c>
    </row>
    <row r="91" spans="1:8" s="8" customFormat="1" ht="38.25" hidden="1">
      <c r="A91" s="134">
        <f>A87+1</f>
        <v>1</v>
      </c>
      <c r="B91" s="12" t="s">
        <v>161</v>
      </c>
      <c r="C91" s="12" t="s">
        <v>162</v>
      </c>
      <c r="D91" s="12" t="s">
        <v>306</v>
      </c>
      <c r="E91" s="12" t="s">
        <v>371</v>
      </c>
      <c r="F91" s="15" t="s">
        <v>373</v>
      </c>
      <c r="G91" s="14"/>
      <c r="H91" s="14"/>
    </row>
    <row r="92" spans="1:8" s="4" customFormat="1" ht="21.75" customHeight="1" hidden="1">
      <c r="A92" s="218" t="s">
        <v>198</v>
      </c>
      <c r="B92" s="219" t="s">
        <v>53</v>
      </c>
      <c r="C92" s="219" t="s">
        <v>50</v>
      </c>
      <c r="D92" s="219" t="s">
        <v>51</v>
      </c>
      <c r="E92" s="219" t="s">
        <v>52</v>
      </c>
      <c r="F92" s="220" t="s">
        <v>168</v>
      </c>
      <c r="G92" s="217" t="s">
        <v>230</v>
      </c>
      <c r="H92" s="217" t="s">
        <v>230</v>
      </c>
    </row>
    <row r="93" spans="1:8" s="2" customFormat="1" ht="12.75" hidden="1">
      <c r="A93" s="242">
        <v>1</v>
      </c>
      <c r="B93" s="241" t="s">
        <v>125</v>
      </c>
      <c r="C93" s="241" t="s">
        <v>126</v>
      </c>
      <c r="D93" s="241" t="s">
        <v>127</v>
      </c>
      <c r="E93" s="241" t="s">
        <v>148</v>
      </c>
      <c r="F93" s="240">
        <v>6</v>
      </c>
      <c r="G93" s="240">
        <v>7</v>
      </c>
      <c r="H93" s="240">
        <v>8</v>
      </c>
    </row>
    <row r="94" spans="1:8" s="8" customFormat="1" ht="38.25">
      <c r="A94" s="134"/>
      <c r="B94" s="12" t="s">
        <v>161</v>
      </c>
      <c r="C94" s="12" t="s">
        <v>162</v>
      </c>
      <c r="D94" s="12" t="s">
        <v>459</v>
      </c>
      <c r="E94" s="135"/>
      <c r="F94" s="159" t="s">
        <v>518</v>
      </c>
      <c r="G94" s="14">
        <f>G95+G98</f>
        <v>2378028.18</v>
      </c>
      <c r="H94" s="14">
        <f>H95+H98</f>
        <v>2313686.4699999997</v>
      </c>
    </row>
    <row r="95" spans="1:8" s="8" customFormat="1" ht="12.75">
      <c r="A95" s="134">
        <v>13</v>
      </c>
      <c r="B95" s="12" t="s">
        <v>161</v>
      </c>
      <c r="C95" s="12" t="s">
        <v>162</v>
      </c>
      <c r="D95" s="12" t="s">
        <v>460</v>
      </c>
      <c r="E95" s="135"/>
      <c r="F95" s="18" t="s">
        <v>497</v>
      </c>
      <c r="G95" s="14">
        <f>G96</f>
        <v>1400000</v>
      </c>
      <c r="H95" s="14">
        <f>H96</f>
        <v>1400000</v>
      </c>
    </row>
    <row r="96" spans="1:8" ht="25.5" customHeight="1">
      <c r="A96" s="131"/>
      <c r="B96" s="12" t="s">
        <v>161</v>
      </c>
      <c r="C96" s="12" t="s">
        <v>162</v>
      </c>
      <c r="D96" s="12" t="s">
        <v>460</v>
      </c>
      <c r="E96" s="12" t="s">
        <v>489</v>
      </c>
      <c r="F96" s="13" t="s">
        <v>597</v>
      </c>
      <c r="G96" s="14">
        <f>G97</f>
        <v>1400000</v>
      </c>
      <c r="H96" s="14">
        <f>H97</f>
        <v>1400000</v>
      </c>
    </row>
    <row r="97" spans="1:8" s="8" customFormat="1" ht="25.5">
      <c r="A97" s="134"/>
      <c r="B97" s="12" t="s">
        <v>161</v>
      </c>
      <c r="C97" s="12" t="s">
        <v>162</v>
      </c>
      <c r="D97" s="12" t="s">
        <v>460</v>
      </c>
      <c r="E97" s="12" t="s">
        <v>437</v>
      </c>
      <c r="F97" s="15" t="s">
        <v>438</v>
      </c>
      <c r="G97" s="14">
        <v>1400000</v>
      </c>
      <c r="H97" s="14">
        <v>1400000</v>
      </c>
    </row>
    <row r="98" spans="1:8" s="271" customFormat="1" ht="25.5">
      <c r="A98" s="261"/>
      <c r="B98" s="251" t="s">
        <v>161</v>
      </c>
      <c r="C98" s="251" t="s">
        <v>162</v>
      </c>
      <c r="D98" s="251" t="s">
        <v>630</v>
      </c>
      <c r="E98" s="251"/>
      <c r="F98" s="256" t="s">
        <v>633</v>
      </c>
      <c r="G98" s="253">
        <f>G99</f>
        <v>978028.18</v>
      </c>
      <c r="H98" s="253">
        <f>H99</f>
        <v>913686.47</v>
      </c>
    </row>
    <row r="99" spans="1:8" s="271" customFormat="1" ht="25.5">
      <c r="A99" s="261"/>
      <c r="B99" s="251" t="s">
        <v>161</v>
      </c>
      <c r="C99" s="251" t="s">
        <v>162</v>
      </c>
      <c r="D99" s="251" t="s">
        <v>630</v>
      </c>
      <c r="E99" s="251" t="s">
        <v>489</v>
      </c>
      <c r="F99" s="252" t="s">
        <v>491</v>
      </c>
      <c r="G99" s="253">
        <f>G100</f>
        <v>978028.18</v>
      </c>
      <c r="H99" s="253">
        <f>H100</f>
        <v>913686.47</v>
      </c>
    </row>
    <row r="100" spans="1:8" s="271" customFormat="1" ht="25.5">
      <c r="A100" s="261"/>
      <c r="B100" s="251" t="s">
        <v>161</v>
      </c>
      <c r="C100" s="251" t="s">
        <v>162</v>
      </c>
      <c r="D100" s="251" t="s">
        <v>630</v>
      </c>
      <c r="E100" s="251" t="s">
        <v>437</v>
      </c>
      <c r="F100" s="252" t="s">
        <v>438</v>
      </c>
      <c r="G100" s="253">
        <v>978028.18</v>
      </c>
      <c r="H100" s="253">
        <v>913686.47</v>
      </c>
    </row>
    <row r="101" spans="1:8" ht="12.75">
      <c r="A101" s="131"/>
      <c r="B101" s="12" t="s">
        <v>71</v>
      </c>
      <c r="C101" s="12" t="s">
        <v>61</v>
      </c>
      <c r="D101" s="12"/>
      <c r="E101" s="12"/>
      <c r="F101" s="222" t="s">
        <v>149</v>
      </c>
      <c r="G101" s="14">
        <f>G102+G104</f>
        <v>200000</v>
      </c>
      <c r="H101" s="14">
        <f>H102+H104</f>
        <v>200000</v>
      </c>
    </row>
    <row r="102" spans="1:8" ht="25.5" customHeight="1" hidden="1">
      <c r="A102" s="131"/>
      <c r="B102" s="12" t="s">
        <v>73</v>
      </c>
      <c r="C102" s="12" t="s">
        <v>61</v>
      </c>
      <c r="D102" s="12" t="s">
        <v>72</v>
      </c>
      <c r="E102" s="12"/>
      <c r="F102" s="13" t="s">
        <v>150</v>
      </c>
      <c r="G102" s="14">
        <f>G103</f>
        <v>0</v>
      </c>
      <c r="H102" s="14">
        <f>H103</f>
        <v>0</v>
      </c>
    </row>
    <row r="103" spans="1:8" ht="25.5" customHeight="1" hidden="1">
      <c r="A103" s="131" t="s">
        <v>61</v>
      </c>
      <c r="B103" s="12" t="s">
        <v>182</v>
      </c>
      <c r="C103" s="12" t="s">
        <v>61</v>
      </c>
      <c r="D103" s="12" t="s">
        <v>72</v>
      </c>
      <c r="E103" s="12" t="s">
        <v>55</v>
      </c>
      <c r="F103" s="15" t="s">
        <v>218</v>
      </c>
      <c r="G103" s="14">
        <v>0</v>
      </c>
      <c r="H103" s="14"/>
    </row>
    <row r="104" spans="1:8" ht="12.75">
      <c r="A104" s="131"/>
      <c r="B104" s="12" t="s">
        <v>71</v>
      </c>
      <c r="C104" s="12" t="s">
        <v>61</v>
      </c>
      <c r="D104" s="183" t="s">
        <v>503</v>
      </c>
      <c r="E104" s="183"/>
      <c r="F104" s="159" t="s">
        <v>499</v>
      </c>
      <c r="G104" s="14">
        <f aca="true" t="shared" si="6" ref="G104:H106">G105</f>
        <v>200000</v>
      </c>
      <c r="H104" s="14">
        <f t="shared" si="6"/>
        <v>200000</v>
      </c>
    </row>
    <row r="105" spans="1:8" ht="12.75">
      <c r="A105" s="131">
        <v>14</v>
      </c>
      <c r="B105" s="12" t="s">
        <v>182</v>
      </c>
      <c r="C105" s="12" t="s">
        <v>61</v>
      </c>
      <c r="D105" s="183" t="s">
        <v>485</v>
      </c>
      <c r="E105" s="183"/>
      <c r="F105" s="18" t="s">
        <v>184</v>
      </c>
      <c r="G105" s="14">
        <f t="shared" si="6"/>
        <v>200000</v>
      </c>
      <c r="H105" s="14">
        <f t="shared" si="6"/>
        <v>200000</v>
      </c>
    </row>
    <row r="106" spans="1:8" ht="25.5" customHeight="1">
      <c r="A106" s="131"/>
      <c r="B106" s="12" t="s">
        <v>182</v>
      </c>
      <c r="C106" s="12" t="s">
        <v>61</v>
      </c>
      <c r="D106" s="183" t="s">
        <v>485</v>
      </c>
      <c r="E106" s="12" t="s">
        <v>489</v>
      </c>
      <c r="F106" s="13" t="s">
        <v>597</v>
      </c>
      <c r="G106" s="14">
        <f t="shared" si="6"/>
        <v>200000</v>
      </c>
      <c r="H106" s="14">
        <f t="shared" si="6"/>
        <v>200000</v>
      </c>
    </row>
    <row r="107" spans="1:8" ht="25.5">
      <c r="A107" s="131"/>
      <c r="B107" s="12" t="s">
        <v>182</v>
      </c>
      <c r="C107" s="12" t="s">
        <v>61</v>
      </c>
      <c r="D107" s="183" t="s">
        <v>485</v>
      </c>
      <c r="E107" s="183" t="s">
        <v>437</v>
      </c>
      <c r="F107" s="15" t="s">
        <v>438</v>
      </c>
      <c r="G107" s="14">
        <v>200000</v>
      </c>
      <c r="H107" s="14">
        <v>200000</v>
      </c>
    </row>
    <row r="108" spans="1:8" s="8" customFormat="1" ht="12.75">
      <c r="A108" s="133"/>
      <c r="B108" s="11" t="s">
        <v>185</v>
      </c>
      <c r="C108" s="11"/>
      <c r="D108" s="11"/>
      <c r="E108" s="11"/>
      <c r="F108" s="221" t="s">
        <v>128</v>
      </c>
      <c r="G108" s="17">
        <f>G109+G132+G160</f>
        <v>19634342</v>
      </c>
      <c r="H108" s="17">
        <f>H109+H132+H160</f>
        <v>18350000</v>
      </c>
    </row>
    <row r="109" spans="1:8" ht="15" customHeight="1">
      <c r="A109" s="134"/>
      <c r="B109" s="12" t="s">
        <v>74</v>
      </c>
      <c r="C109" s="12" t="s">
        <v>121</v>
      </c>
      <c r="D109" s="12"/>
      <c r="E109" s="12"/>
      <c r="F109" s="222" t="s">
        <v>129</v>
      </c>
      <c r="G109" s="14">
        <f>G114+G120</f>
        <v>1000000</v>
      </c>
      <c r="H109" s="14">
        <f>H114+H120</f>
        <v>1000000</v>
      </c>
    </row>
    <row r="110" spans="1:8" ht="12.75" hidden="1">
      <c r="A110" s="134"/>
      <c r="B110" s="12" t="s">
        <v>77</v>
      </c>
      <c r="C110" s="12" t="s">
        <v>121</v>
      </c>
      <c r="D110" s="12" t="s">
        <v>10</v>
      </c>
      <c r="E110" s="12"/>
      <c r="F110" s="13" t="s">
        <v>11</v>
      </c>
      <c r="G110" s="14">
        <f>G111</f>
        <v>0</v>
      </c>
      <c r="H110" s="14">
        <f>H111</f>
        <v>1</v>
      </c>
    </row>
    <row r="111" spans="1:8" ht="25.5" hidden="1">
      <c r="A111" s="134"/>
      <c r="B111" s="12" t="s">
        <v>77</v>
      </c>
      <c r="C111" s="12" t="s">
        <v>121</v>
      </c>
      <c r="D111" s="12" t="s">
        <v>10</v>
      </c>
      <c r="E111" s="12" t="s">
        <v>55</v>
      </c>
      <c r="F111" s="15" t="s">
        <v>139</v>
      </c>
      <c r="G111" s="14">
        <v>0</v>
      </c>
      <c r="H111" s="14">
        <v>1</v>
      </c>
    </row>
    <row r="112" spans="1:8" ht="51" hidden="1">
      <c r="A112" s="134"/>
      <c r="B112" s="12" t="s">
        <v>78</v>
      </c>
      <c r="C112" s="12" t="s">
        <v>121</v>
      </c>
      <c r="D112" s="12" t="s">
        <v>80</v>
      </c>
      <c r="E112" s="12"/>
      <c r="F112" s="13" t="s">
        <v>216</v>
      </c>
      <c r="G112" s="14">
        <f>G113</f>
        <v>0</v>
      </c>
      <c r="H112" s="14">
        <f>H113</f>
        <v>1</v>
      </c>
    </row>
    <row r="113" spans="1:8" ht="25.5" hidden="1">
      <c r="A113" s="134">
        <f>A107+1</f>
        <v>1</v>
      </c>
      <c r="B113" s="12" t="s">
        <v>74</v>
      </c>
      <c r="C113" s="12" t="s">
        <v>121</v>
      </c>
      <c r="D113" s="12" t="s">
        <v>80</v>
      </c>
      <c r="E113" s="12" t="s">
        <v>354</v>
      </c>
      <c r="F113" s="15" t="s">
        <v>139</v>
      </c>
      <c r="G113" s="14">
        <v>0</v>
      </c>
      <c r="H113" s="14">
        <v>1</v>
      </c>
    </row>
    <row r="114" spans="1:8" ht="38.25">
      <c r="A114" s="134"/>
      <c r="B114" s="12" t="s">
        <v>138</v>
      </c>
      <c r="C114" s="12" t="s">
        <v>121</v>
      </c>
      <c r="D114" s="183" t="s">
        <v>500</v>
      </c>
      <c r="E114" s="12"/>
      <c r="F114" s="159" t="s">
        <v>596</v>
      </c>
      <c r="G114" s="14">
        <f aca="true" t="shared" si="7" ref="G114:H116">G115</f>
        <v>1000000</v>
      </c>
      <c r="H114" s="14">
        <f t="shared" si="7"/>
        <v>1000000</v>
      </c>
    </row>
    <row r="115" spans="1:8" ht="12.75">
      <c r="A115" s="134">
        <v>15</v>
      </c>
      <c r="B115" s="12" t="s">
        <v>138</v>
      </c>
      <c r="C115" s="12" t="s">
        <v>121</v>
      </c>
      <c r="D115" s="183" t="s">
        <v>486</v>
      </c>
      <c r="E115" s="183"/>
      <c r="F115" s="18" t="s">
        <v>501</v>
      </c>
      <c r="G115" s="14">
        <f t="shared" si="7"/>
        <v>1000000</v>
      </c>
      <c r="H115" s="14">
        <f t="shared" si="7"/>
        <v>1000000</v>
      </c>
    </row>
    <row r="116" spans="1:8" ht="29.25" customHeight="1">
      <c r="A116" s="134"/>
      <c r="B116" s="12" t="s">
        <v>138</v>
      </c>
      <c r="C116" s="12" t="s">
        <v>121</v>
      </c>
      <c r="D116" s="183" t="s">
        <v>486</v>
      </c>
      <c r="E116" s="183" t="s">
        <v>489</v>
      </c>
      <c r="F116" s="13" t="s">
        <v>597</v>
      </c>
      <c r="G116" s="14">
        <f t="shared" si="7"/>
        <v>1000000</v>
      </c>
      <c r="H116" s="14">
        <f t="shared" si="7"/>
        <v>1000000</v>
      </c>
    </row>
    <row r="117" spans="1:8" ht="27.75" customHeight="1">
      <c r="A117" s="134"/>
      <c r="B117" s="12" t="s">
        <v>138</v>
      </c>
      <c r="C117" s="12" t="s">
        <v>121</v>
      </c>
      <c r="D117" s="183" t="s">
        <v>486</v>
      </c>
      <c r="E117" s="183" t="s">
        <v>437</v>
      </c>
      <c r="F117" s="15" t="s">
        <v>438</v>
      </c>
      <c r="G117" s="14">
        <v>1000000</v>
      </c>
      <c r="H117" s="14">
        <v>1000000</v>
      </c>
    </row>
    <row r="118" spans="1:8" ht="38.25" hidden="1">
      <c r="A118" s="134"/>
      <c r="B118" s="12" t="s">
        <v>78</v>
      </c>
      <c r="C118" s="12" t="s">
        <v>121</v>
      </c>
      <c r="D118" s="183" t="s">
        <v>81</v>
      </c>
      <c r="E118" s="183"/>
      <c r="F118" s="13" t="s">
        <v>219</v>
      </c>
      <c r="G118" s="14">
        <f>G119</f>
        <v>0</v>
      </c>
      <c r="H118" s="14">
        <f>H119</f>
        <v>1</v>
      </c>
    </row>
    <row r="119" spans="1:8" ht="25.5" hidden="1">
      <c r="A119" s="134">
        <f>A117+1</f>
        <v>1</v>
      </c>
      <c r="B119" s="12" t="s">
        <v>74</v>
      </c>
      <c r="C119" s="12" t="s">
        <v>121</v>
      </c>
      <c r="D119" s="183" t="s">
        <v>81</v>
      </c>
      <c r="E119" s="183" t="s">
        <v>354</v>
      </c>
      <c r="F119" s="15" t="s">
        <v>139</v>
      </c>
      <c r="G119" s="14">
        <v>0</v>
      </c>
      <c r="H119" s="14">
        <v>1</v>
      </c>
    </row>
    <row r="120" spans="1:8" ht="51" customHeight="1" hidden="1">
      <c r="A120" s="134"/>
      <c r="B120" s="12" t="s">
        <v>78</v>
      </c>
      <c r="C120" s="12" t="s">
        <v>121</v>
      </c>
      <c r="D120" s="183" t="s">
        <v>502</v>
      </c>
      <c r="E120" s="183"/>
      <c r="F120" s="159" t="s">
        <v>519</v>
      </c>
      <c r="G120" s="14">
        <f>G122</f>
        <v>0</v>
      </c>
      <c r="H120" s="14">
        <f>H122</f>
        <v>0</v>
      </c>
    </row>
    <row r="121" spans="1:8" ht="38.25" customHeight="1" hidden="1">
      <c r="A121" s="134">
        <v>16</v>
      </c>
      <c r="B121" s="12" t="s">
        <v>74</v>
      </c>
      <c r="C121" s="12" t="s">
        <v>121</v>
      </c>
      <c r="D121" s="183" t="s">
        <v>487</v>
      </c>
      <c r="E121" s="183"/>
      <c r="F121" s="18" t="s">
        <v>504</v>
      </c>
      <c r="G121" s="14"/>
      <c r="H121" s="14"/>
    </row>
    <row r="122" spans="1:8" ht="12.75" hidden="1">
      <c r="A122" s="134"/>
      <c r="B122" s="12" t="s">
        <v>74</v>
      </c>
      <c r="C122" s="12" t="s">
        <v>121</v>
      </c>
      <c r="D122" s="183" t="s">
        <v>487</v>
      </c>
      <c r="E122" s="183" t="s">
        <v>355</v>
      </c>
      <c r="F122" s="13" t="s">
        <v>372</v>
      </c>
      <c r="G122" s="14">
        <f>G123</f>
        <v>0</v>
      </c>
      <c r="H122" s="14">
        <f>H123</f>
        <v>0</v>
      </c>
    </row>
    <row r="123" spans="1:8" ht="38.25" hidden="1">
      <c r="A123" s="134"/>
      <c r="B123" s="12" t="s">
        <v>74</v>
      </c>
      <c r="C123" s="12" t="s">
        <v>121</v>
      </c>
      <c r="D123" s="183" t="s">
        <v>487</v>
      </c>
      <c r="E123" s="183" t="s">
        <v>371</v>
      </c>
      <c r="F123" s="15" t="s">
        <v>373</v>
      </c>
      <c r="G123" s="14"/>
      <c r="H123" s="14"/>
    </row>
    <row r="124" spans="1:8" ht="25.5" hidden="1">
      <c r="A124" s="134"/>
      <c r="B124" s="12" t="s">
        <v>74</v>
      </c>
      <c r="C124" s="12" t="s">
        <v>121</v>
      </c>
      <c r="D124" s="12" t="s">
        <v>75</v>
      </c>
      <c r="E124" s="12"/>
      <c r="F124" s="13" t="s">
        <v>186</v>
      </c>
      <c r="G124" s="14">
        <f>G125</f>
        <v>0</v>
      </c>
      <c r="H124" s="14">
        <f>H125</f>
        <v>1</v>
      </c>
    </row>
    <row r="125" spans="1:8" ht="12.75" hidden="1">
      <c r="A125" s="134">
        <v>16</v>
      </c>
      <c r="B125" s="12" t="s">
        <v>185</v>
      </c>
      <c r="C125" s="12" t="s">
        <v>121</v>
      </c>
      <c r="D125" s="12" t="s">
        <v>75</v>
      </c>
      <c r="E125" s="12" t="s">
        <v>76</v>
      </c>
      <c r="F125" s="15" t="s">
        <v>140</v>
      </c>
      <c r="G125" s="14">
        <v>0</v>
      </c>
      <c r="H125" s="14">
        <v>1</v>
      </c>
    </row>
    <row r="126" spans="1:8" ht="25.5" hidden="1">
      <c r="A126" s="134"/>
      <c r="B126" s="12" t="s">
        <v>77</v>
      </c>
      <c r="C126" s="12" t="s">
        <v>121</v>
      </c>
      <c r="D126" s="12" t="s">
        <v>228</v>
      </c>
      <c r="E126" s="12"/>
      <c r="F126" s="13" t="s">
        <v>229</v>
      </c>
      <c r="G126" s="14">
        <f>G127</f>
        <v>0</v>
      </c>
      <c r="H126" s="14">
        <f>H127</f>
        <v>0</v>
      </c>
    </row>
    <row r="127" spans="1:8" ht="25.5" hidden="1">
      <c r="A127" s="134">
        <v>17</v>
      </c>
      <c r="B127" s="12" t="s">
        <v>79</v>
      </c>
      <c r="C127" s="12" t="s">
        <v>121</v>
      </c>
      <c r="D127" s="12" t="s">
        <v>228</v>
      </c>
      <c r="E127" s="12" t="s">
        <v>76</v>
      </c>
      <c r="F127" s="15" t="s">
        <v>225</v>
      </c>
      <c r="G127" s="14">
        <v>0</v>
      </c>
      <c r="H127" s="14">
        <v>0</v>
      </c>
    </row>
    <row r="128" spans="1:8" ht="38.25" hidden="1">
      <c r="A128" s="134"/>
      <c r="B128" s="12" t="s">
        <v>77</v>
      </c>
      <c r="C128" s="12" t="s">
        <v>121</v>
      </c>
      <c r="D128" s="12" t="s">
        <v>80</v>
      </c>
      <c r="E128" s="12"/>
      <c r="F128" s="13" t="s">
        <v>24</v>
      </c>
      <c r="G128" s="14">
        <v>0</v>
      </c>
      <c r="H128" s="14">
        <v>0</v>
      </c>
    </row>
    <row r="129" spans="1:8" ht="25.5" hidden="1">
      <c r="A129" s="134" t="s">
        <v>201</v>
      </c>
      <c r="B129" s="12" t="s">
        <v>77</v>
      </c>
      <c r="C129" s="12" t="s">
        <v>121</v>
      </c>
      <c r="D129" s="12" t="s">
        <v>80</v>
      </c>
      <c r="E129" s="12" t="s">
        <v>55</v>
      </c>
      <c r="F129" s="15" t="s">
        <v>139</v>
      </c>
      <c r="G129" s="14">
        <v>0</v>
      </c>
      <c r="H129" s="14">
        <v>0</v>
      </c>
    </row>
    <row r="130" spans="1:8" ht="12.75" hidden="1">
      <c r="A130" s="134"/>
      <c r="B130" s="12" t="s">
        <v>82</v>
      </c>
      <c r="C130" s="12" t="s">
        <v>121</v>
      </c>
      <c r="D130" s="12" t="s">
        <v>81</v>
      </c>
      <c r="E130" s="12"/>
      <c r="F130" s="13" t="s">
        <v>25</v>
      </c>
      <c r="G130" s="14">
        <v>0</v>
      </c>
      <c r="H130" s="14">
        <v>0</v>
      </c>
    </row>
    <row r="131" spans="1:8" ht="25.5" hidden="1">
      <c r="A131" s="134" t="s">
        <v>202</v>
      </c>
      <c r="B131" s="12" t="s">
        <v>83</v>
      </c>
      <c r="C131" s="12" t="s">
        <v>121</v>
      </c>
      <c r="D131" s="12" t="s">
        <v>81</v>
      </c>
      <c r="E131" s="12" t="s">
        <v>55</v>
      </c>
      <c r="F131" s="15" t="s">
        <v>139</v>
      </c>
      <c r="G131" s="14">
        <v>0</v>
      </c>
      <c r="H131" s="14">
        <v>0</v>
      </c>
    </row>
    <row r="132" spans="1:8" ht="12.75">
      <c r="A132" s="134"/>
      <c r="B132" s="12" t="s">
        <v>74</v>
      </c>
      <c r="C132" s="12" t="s">
        <v>120</v>
      </c>
      <c r="D132" s="12"/>
      <c r="E132" s="12"/>
      <c r="F132" s="222" t="s">
        <v>130</v>
      </c>
      <c r="G132" s="14">
        <f>G140</f>
        <v>2477342</v>
      </c>
      <c r="H132" s="14">
        <f>H140</f>
        <v>940000</v>
      </c>
    </row>
    <row r="133" spans="1:8" ht="38.25" hidden="1">
      <c r="A133" s="134"/>
      <c r="B133" s="12" t="s">
        <v>74</v>
      </c>
      <c r="C133" s="12" t="s">
        <v>120</v>
      </c>
      <c r="D133" s="12" t="s">
        <v>84</v>
      </c>
      <c r="E133" s="12"/>
      <c r="F133" s="13" t="s">
        <v>141</v>
      </c>
      <c r="G133" s="14">
        <f>G134</f>
        <v>0</v>
      </c>
      <c r="H133" s="14">
        <f>H134</f>
        <v>1</v>
      </c>
    </row>
    <row r="134" spans="1:8" ht="12.75" hidden="1">
      <c r="A134" s="134" t="s">
        <v>164</v>
      </c>
      <c r="B134" s="12" t="s">
        <v>78</v>
      </c>
      <c r="C134" s="12" t="s">
        <v>120</v>
      </c>
      <c r="D134" s="12" t="s">
        <v>84</v>
      </c>
      <c r="E134" s="12" t="s">
        <v>76</v>
      </c>
      <c r="F134" s="15" t="s">
        <v>140</v>
      </c>
      <c r="G134" s="14">
        <v>0</v>
      </c>
      <c r="H134" s="14">
        <v>1</v>
      </c>
    </row>
    <row r="135" spans="1:8" ht="51" hidden="1">
      <c r="A135" s="134"/>
      <c r="B135" s="12" t="s">
        <v>74</v>
      </c>
      <c r="C135" s="12" t="s">
        <v>120</v>
      </c>
      <c r="D135" s="12" t="s">
        <v>85</v>
      </c>
      <c r="E135" s="12"/>
      <c r="F135" s="13" t="s">
        <v>142</v>
      </c>
      <c r="G135" s="14">
        <f>G136</f>
        <v>0</v>
      </c>
      <c r="H135" s="14">
        <f>H136</f>
        <v>1</v>
      </c>
    </row>
    <row r="136" spans="1:8" ht="12.75" hidden="1">
      <c r="A136" s="134" t="s">
        <v>200</v>
      </c>
      <c r="B136" s="12" t="s">
        <v>185</v>
      </c>
      <c r="C136" s="12" t="s">
        <v>120</v>
      </c>
      <c r="D136" s="12" t="s">
        <v>85</v>
      </c>
      <c r="E136" s="12" t="s">
        <v>76</v>
      </c>
      <c r="F136" s="15" t="s">
        <v>140</v>
      </c>
      <c r="G136" s="14">
        <v>0</v>
      </c>
      <c r="H136" s="14">
        <v>1</v>
      </c>
    </row>
    <row r="137" spans="1:8" ht="12.75" hidden="1">
      <c r="A137" s="134"/>
      <c r="B137" s="12" t="s">
        <v>185</v>
      </c>
      <c r="C137" s="12" t="s">
        <v>120</v>
      </c>
      <c r="D137" s="12" t="s">
        <v>86</v>
      </c>
      <c r="E137" s="12"/>
      <c r="F137" s="13" t="s">
        <v>26</v>
      </c>
      <c r="G137" s="14">
        <f>G138</f>
        <v>0</v>
      </c>
      <c r="H137" s="14">
        <f>H138</f>
        <v>0</v>
      </c>
    </row>
    <row r="138" spans="1:8" ht="12.75" hidden="1">
      <c r="A138" s="134"/>
      <c r="B138" s="12" t="s">
        <v>79</v>
      </c>
      <c r="C138" s="12" t="s">
        <v>120</v>
      </c>
      <c r="D138" s="12" t="s">
        <v>86</v>
      </c>
      <c r="E138" s="12" t="s">
        <v>355</v>
      </c>
      <c r="F138" s="15" t="s">
        <v>372</v>
      </c>
      <c r="G138" s="14">
        <f>G139</f>
        <v>0</v>
      </c>
      <c r="H138" s="14">
        <f>H139</f>
        <v>0</v>
      </c>
    </row>
    <row r="139" spans="1:8" ht="38.25" hidden="1">
      <c r="A139" s="134" t="s">
        <v>200</v>
      </c>
      <c r="B139" s="12" t="s">
        <v>185</v>
      </c>
      <c r="C139" s="12" t="s">
        <v>120</v>
      </c>
      <c r="D139" s="12" t="s">
        <v>86</v>
      </c>
      <c r="E139" s="12" t="s">
        <v>371</v>
      </c>
      <c r="F139" s="15" t="s">
        <v>373</v>
      </c>
      <c r="G139" s="14"/>
      <c r="H139" s="14"/>
    </row>
    <row r="140" spans="1:8" ht="38.25">
      <c r="A140" s="134"/>
      <c r="B140" s="12" t="s">
        <v>87</v>
      </c>
      <c r="C140" s="12" t="s">
        <v>120</v>
      </c>
      <c r="D140" s="12" t="s">
        <v>461</v>
      </c>
      <c r="E140" s="12"/>
      <c r="F140" s="159" t="s">
        <v>592</v>
      </c>
      <c r="G140" s="14">
        <f>G141+G144+G147+G152+G157</f>
        <v>2477342</v>
      </c>
      <c r="H140" s="14">
        <f>H142+H145+H148+H150+H153+H155+H158</f>
        <v>940000</v>
      </c>
    </row>
    <row r="141" spans="1:8" ht="12.75">
      <c r="A141" s="134"/>
      <c r="B141" s="12" t="s">
        <v>138</v>
      </c>
      <c r="C141" s="12" t="s">
        <v>120</v>
      </c>
      <c r="D141" s="12" t="s">
        <v>462</v>
      </c>
      <c r="E141" s="12"/>
      <c r="F141" s="159" t="s">
        <v>644</v>
      </c>
      <c r="G141" s="14">
        <f>G142</f>
        <v>200000</v>
      </c>
      <c r="H141" s="14">
        <f>H142</f>
        <v>200000</v>
      </c>
    </row>
    <row r="142" spans="1:8" ht="25.5">
      <c r="A142" s="134"/>
      <c r="B142" s="12" t="s">
        <v>88</v>
      </c>
      <c r="C142" s="12" t="s">
        <v>120</v>
      </c>
      <c r="D142" s="12" t="s">
        <v>462</v>
      </c>
      <c r="E142" s="12" t="s">
        <v>489</v>
      </c>
      <c r="F142" s="13" t="s">
        <v>597</v>
      </c>
      <c r="G142" s="14">
        <f>G143</f>
        <v>200000</v>
      </c>
      <c r="H142" s="14">
        <f>H143</f>
        <v>200000</v>
      </c>
    </row>
    <row r="143" spans="1:8" ht="25.5">
      <c r="A143" s="134"/>
      <c r="B143" s="12" t="s">
        <v>74</v>
      </c>
      <c r="C143" s="12" t="s">
        <v>120</v>
      </c>
      <c r="D143" s="12" t="s">
        <v>462</v>
      </c>
      <c r="E143" s="12" t="s">
        <v>437</v>
      </c>
      <c r="F143" s="15" t="s">
        <v>438</v>
      </c>
      <c r="G143" s="14">
        <v>200000</v>
      </c>
      <c r="H143" s="14">
        <v>200000</v>
      </c>
    </row>
    <row r="144" spans="1:8" ht="23.25" customHeight="1">
      <c r="A144" s="134"/>
      <c r="B144" s="12" t="s">
        <v>138</v>
      </c>
      <c r="C144" s="12" t="s">
        <v>120</v>
      </c>
      <c r="D144" s="12" t="s">
        <v>588</v>
      </c>
      <c r="E144" s="12"/>
      <c r="F144" s="159" t="s">
        <v>645</v>
      </c>
      <c r="G144" s="14">
        <f>G145</f>
        <v>377342</v>
      </c>
      <c r="H144" s="14">
        <f>H145</f>
        <v>400000</v>
      </c>
    </row>
    <row r="145" spans="1:8" ht="25.5">
      <c r="A145" s="134"/>
      <c r="B145" s="12" t="s">
        <v>87</v>
      </c>
      <c r="C145" s="12" t="s">
        <v>120</v>
      </c>
      <c r="D145" s="12" t="s">
        <v>588</v>
      </c>
      <c r="E145" s="12" t="s">
        <v>489</v>
      </c>
      <c r="F145" s="13" t="s">
        <v>597</v>
      </c>
      <c r="G145" s="14">
        <f>G146</f>
        <v>377342</v>
      </c>
      <c r="H145" s="14">
        <f>H146</f>
        <v>400000</v>
      </c>
    </row>
    <row r="146" spans="1:8" ht="25.5">
      <c r="A146" s="134"/>
      <c r="B146" s="12" t="s">
        <v>88</v>
      </c>
      <c r="C146" s="12" t="s">
        <v>120</v>
      </c>
      <c r="D146" s="12" t="s">
        <v>588</v>
      </c>
      <c r="E146" s="12" t="s">
        <v>437</v>
      </c>
      <c r="F146" s="15" t="s">
        <v>438</v>
      </c>
      <c r="G146" s="14">
        <v>377342</v>
      </c>
      <c r="H146" s="14">
        <v>400000</v>
      </c>
    </row>
    <row r="147" spans="1:8" ht="12.75">
      <c r="A147" s="134"/>
      <c r="B147" s="12" t="s">
        <v>138</v>
      </c>
      <c r="C147" s="12" t="s">
        <v>120</v>
      </c>
      <c r="D147" s="12" t="s">
        <v>589</v>
      </c>
      <c r="E147" s="12"/>
      <c r="F147" s="159" t="s">
        <v>646</v>
      </c>
      <c r="G147" s="14">
        <f>G148+G150</f>
        <v>1200000</v>
      </c>
      <c r="H147" s="14">
        <f>H148</f>
        <v>0</v>
      </c>
    </row>
    <row r="148" spans="1:8" ht="25.5">
      <c r="A148" s="134">
        <f>A143+1</f>
        <v>1</v>
      </c>
      <c r="B148" s="12" t="s">
        <v>74</v>
      </c>
      <c r="C148" s="12" t="s">
        <v>120</v>
      </c>
      <c r="D148" s="12" t="s">
        <v>589</v>
      </c>
      <c r="E148" s="12" t="s">
        <v>489</v>
      </c>
      <c r="F148" s="15" t="s">
        <v>597</v>
      </c>
      <c r="G148" s="14">
        <f>G149</f>
        <v>1000000</v>
      </c>
      <c r="H148" s="14">
        <f>H149</f>
        <v>0</v>
      </c>
    </row>
    <row r="149" spans="1:8" ht="30" customHeight="1">
      <c r="A149" s="134"/>
      <c r="B149" s="12" t="s">
        <v>185</v>
      </c>
      <c r="C149" s="12" t="s">
        <v>120</v>
      </c>
      <c r="D149" s="12" t="s">
        <v>589</v>
      </c>
      <c r="E149" s="12" t="s">
        <v>437</v>
      </c>
      <c r="F149" s="13" t="s">
        <v>438</v>
      </c>
      <c r="G149" s="14">
        <v>1000000</v>
      </c>
      <c r="H149" s="14">
        <v>0</v>
      </c>
    </row>
    <row r="150" spans="1:8" ht="12.75">
      <c r="A150" s="134"/>
      <c r="B150" s="12" t="s">
        <v>138</v>
      </c>
      <c r="C150" s="12" t="s">
        <v>120</v>
      </c>
      <c r="D150" s="12" t="s">
        <v>589</v>
      </c>
      <c r="E150" s="12" t="s">
        <v>355</v>
      </c>
      <c r="F150" s="13" t="s">
        <v>372</v>
      </c>
      <c r="G150" s="14">
        <f>G151</f>
        <v>200000</v>
      </c>
      <c r="H150" s="14">
        <f>H151</f>
        <v>140000</v>
      </c>
    </row>
    <row r="151" spans="1:8" ht="38.25">
      <c r="A151" s="134">
        <f>A146+1</f>
        <v>1</v>
      </c>
      <c r="B151" s="12" t="s">
        <v>79</v>
      </c>
      <c r="C151" s="12" t="s">
        <v>120</v>
      </c>
      <c r="D151" s="12" t="s">
        <v>589</v>
      </c>
      <c r="E151" s="12" t="s">
        <v>371</v>
      </c>
      <c r="F151" s="15" t="s">
        <v>599</v>
      </c>
      <c r="G151" s="14">
        <v>200000</v>
      </c>
      <c r="H151" s="14">
        <v>140000</v>
      </c>
    </row>
    <row r="152" spans="1:8" ht="12.75">
      <c r="A152" s="134"/>
      <c r="B152" s="12" t="s">
        <v>138</v>
      </c>
      <c r="C152" s="12" t="s">
        <v>120</v>
      </c>
      <c r="D152" s="12" t="s">
        <v>590</v>
      </c>
      <c r="E152" s="12"/>
      <c r="F152" s="159" t="s">
        <v>647</v>
      </c>
      <c r="G152" s="14">
        <f>+G155+G153</f>
        <v>700000</v>
      </c>
      <c r="H152" s="14">
        <f>H153</f>
        <v>0</v>
      </c>
    </row>
    <row r="153" spans="1:8" ht="25.5">
      <c r="A153" s="134"/>
      <c r="B153" s="12" t="s">
        <v>138</v>
      </c>
      <c r="C153" s="12" t="s">
        <v>120</v>
      </c>
      <c r="D153" s="12" t="s">
        <v>590</v>
      </c>
      <c r="E153" s="12" t="s">
        <v>489</v>
      </c>
      <c r="F153" s="15" t="s">
        <v>597</v>
      </c>
      <c r="G153" s="14">
        <f>G154</f>
        <v>500000</v>
      </c>
      <c r="H153" s="14">
        <f>H154</f>
        <v>0</v>
      </c>
    </row>
    <row r="154" spans="1:8" ht="27" customHeight="1">
      <c r="A154" s="134"/>
      <c r="B154" s="12" t="s">
        <v>138</v>
      </c>
      <c r="C154" s="12" t="s">
        <v>120</v>
      </c>
      <c r="D154" s="12" t="s">
        <v>590</v>
      </c>
      <c r="E154" s="12" t="s">
        <v>437</v>
      </c>
      <c r="F154" s="15" t="s">
        <v>438</v>
      </c>
      <c r="G154" s="14">
        <v>500000</v>
      </c>
      <c r="H154" s="14">
        <v>0</v>
      </c>
    </row>
    <row r="155" spans="1:8" ht="12.75">
      <c r="A155" s="134"/>
      <c r="B155" s="12" t="s">
        <v>138</v>
      </c>
      <c r="C155" s="12" t="s">
        <v>120</v>
      </c>
      <c r="D155" s="12" t="s">
        <v>590</v>
      </c>
      <c r="E155" s="12" t="s">
        <v>355</v>
      </c>
      <c r="F155" s="15" t="s">
        <v>372</v>
      </c>
      <c r="G155" s="14">
        <f>G156</f>
        <v>200000</v>
      </c>
      <c r="H155" s="14">
        <f>H156</f>
        <v>200000</v>
      </c>
    </row>
    <row r="156" spans="1:8" ht="38.25">
      <c r="A156" s="134"/>
      <c r="B156" s="12" t="s">
        <v>138</v>
      </c>
      <c r="C156" s="12" t="s">
        <v>120</v>
      </c>
      <c r="D156" s="12" t="s">
        <v>590</v>
      </c>
      <c r="E156" s="12" t="s">
        <v>371</v>
      </c>
      <c r="F156" s="15" t="s">
        <v>599</v>
      </c>
      <c r="G156" s="14">
        <v>200000</v>
      </c>
      <c r="H156" s="14">
        <v>200000</v>
      </c>
    </row>
    <row r="157" spans="1:8" ht="51" hidden="1">
      <c r="A157" s="134"/>
      <c r="B157" s="12" t="s">
        <v>138</v>
      </c>
      <c r="C157" s="12" t="s">
        <v>120</v>
      </c>
      <c r="D157" s="12" t="s">
        <v>591</v>
      </c>
      <c r="E157" s="12"/>
      <c r="F157" s="15" t="s">
        <v>603</v>
      </c>
      <c r="G157" s="14">
        <f>G158</f>
        <v>0</v>
      </c>
      <c r="H157" s="14"/>
    </row>
    <row r="158" spans="1:8" ht="25.5" hidden="1">
      <c r="A158" s="134"/>
      <c r="B158" s="12" t="s">
        <v>138</v>
      </c>
      <c r="C158" s="12" t="s">
        <v>120</v>
      </c>
      <c r="D158" s="12" t="s">
        <v>591</v>
      </c>
      <c r="E158" s="12" t="s">
        <v>489</v>
      </c>
      <c r="F158" s="15" t="s">
        <v>597</v>
      </c>
      <c r="G158" s="14">
        <f>G159</f>
        <v>0</v>
      </c>
      <c r="H158" s="14">
        <f>H159</f>
        <v>0</v>
      </c>
    </row>
    <row r="159" spans="1:8" ht="26.25" customHeight="1" hidden="1">
      <c r="A159" s="134"/>
      <c r="B159" s="12" t="s">
        <v>138</v>
      </c>
      <c r="C159" s="12" t="s">
        <v>120</v>
      </c>
      <c r="D159" s="12" t="s">
        <v>591</v>
      </c>
      <c r="E159" s="12" t="s">
        <v>437</v>
      </c>
      <c r="F159" s="15" t="s">
        <v>438</v>
      </c>
      <c r="G159" s="14"/>
      <c r="H159" s="14"/>
    </row>
    <row r="160" spans="1:8" ht="12.75">
      <c r="A160" s="134"/>
      <c r="B160" s="12" t="s">
        <v>83</v>
      </c>
      <c r="C160" s="12" t="s">
        <v>122</v>
      </c>
      <c r="D160" s="12"/>
      <c r="E160" s="12"/>
      <c r="F160" s="222" t="s">
        <v>134</v>
      </c>
      <c r="G160" s="14">
        <f>G165</f>
        <v>16157000</v>
      </c>
      <c r="H160" s="14">
        <f>H165</f>
        <v>16410000</v>
      </c>
    </row>
    <row r="161" spans="1:8" ht="12.75" hidden="1">
      <c r="A161" s="134"/>
      <c r="B161" s="12" t="s">
        <v>88</v>
      </c>
      <c r="C161" s="12" t="s">
        <v>122</v>
      </c>
      <c r="D161" s="12" t="s">
        <v>89</v>
      </c>
      <c r="E161" s="12"/>
      <c r="F161" s="13" t="s">
        <v>27</v>
      </c>
      <c r="G161" s="14">
        <f>G162</f>
        <v>0</v>
      </c>
      <c r="H161" s="14">
        <f>H162</f>
        <v>1</v>
      </c>
    </row>
    <row r="162" spans="1:8" ht="25.5" hidden="1">
      <c r="A162" s="134">
        <f>A146+1</f>
        <v>1</v>
      </c>
      <c r="B162" s="12" t="s">
        <v>78</v>
      </c>
      <c r="C162" s="12" t="s">
        <v>122</v>
      </c>
      <c r="D162" s="12" t="s">
        <v>89</v>
      </c>
      <c r="E162" s="12" t="s">
        <v>354</v>
      </c>
      <c r="F162" s="15" t="s">
        <v>139</v>
      </c>
      <c r="G162" s="14">
        <v>0</v>
      </c>
      <c r="H162" s="14">
        <v>1</v>
      </c>
    </row>
    <row r="163" spans="1:8" ht="40.5" customHeight="1" hidden="1">
      <c r="A163" s="134"/>
      <c r="B163" s="12" t="s">
        <v>90</v>
      </c>
      <c r="C163" s="12" t="s">
        <v>122</v>
      </c>
      <c r="D163" s="12" t="s">
        <v>12</v>
      </c>
      <c r="E163" s="12"/>
      <c r="F163" s="13" t="s">
        <v>14</v>
      </c>
      <c r="G163" s="14">
        <f>G164</f>
        <v>0</v>
      </c>
      <c r="H163" s="14">
        <f>H164</f>
        <v>1</v>
      </c>
    </row>
    <row r="164" spans="1:8" ht="25.5" hidden="1">
      <c r="A164" s="134">
        <f>A162+1</f>
        <v>2</v>
      </c>
      <c r="B164" s="12" t="s">
        <v>77</v>
      </c>
      <c r="C164" s="12" t="s">
        <v>122</v>
      </c>
      <c r="D164" s="12" t="s">
        <v>12</v>
      </c>
      <c r="E164" s="12" t="s">
        <v>354</v>
      </c>
      <c r="F164" s="15" t="s">
        <v>139</v>
      </c>
      <c r="G164" s="14">
        <v>0</v>
      </c>
      <c r="H164" s="14">
        <v>1</v>
      </c>
    </row>
    <row r="165" spans="1:8" ht="33" customHeight="1">
      <c r="A165" s="134"/>
      <c r="B165" s="12" t="s">
        <v>138</v>
      </c>
      <c r="C165" s="12" t="s">
        <v>122</v>
      </c>
      <c r="D165" s="12" t="s">
        <v>463</v>
      </c>
      <c r="E165" s="12"/>
      <c r="F165" s="259" t="s">
        <v>602</v>
      </c>
      <c r="G165" s="14">
        <f>G166+G169+G172+G175+G178+G181+G184</f>
        <v>16157000</v>
      </c>
      <c r="H165" s="14">
        <f>H166+H169+H172+H175+H178+H181+H184</f>
        <v>16410000</v>
      </c>
    </row>
    <row r="166" spans="1:8" ht="12.75">
      <c r="A166" s="134">
        <v>18</v>
      </c>
      <c r="B166" s="12" t="s">
        <v>91</v>
      </c>
      <c r="C166" s="12" t="s">
        <v>122</v>
      </c>
      <c r="D166" s="12" t="s">
        <v>464</v>
      </c>
      <c r="E166" s="12"/>
      <c r="F166" s="18" t="s">
        <v>27</v>
      </c>
      <c r="G166" s="14">
        <f>G167</f>
        <v>5000000</v>
      </c>
      <c r="H166" s="14">
        <f>H167</f>
        <v>5000000</v>
      </c>
    </row>
    <row r="167" spans="1:8" ht="25.5" customHeight="1">
      <c r="A167" s="131"/>
      <c r="B167" s="12" t="s">
        <v>185</v>
      </c>
      <c r="C167" s="12" t="s">
        <v>122</v>
      </c>
      <c r="D167" s="12" t="s">
        <v>464</v>
      </c>
      <c r="E167" s="12" t="s">
        <v>489</v>
      </c>
      <c r="F167" s="13" t="s">
        <v>597</v>
      </c>
      <c r="G167" s="14">
        <f>G168</f>
        <v>5000000</v>
      </c>
      <c r="H167" s="14">
        <f>H168</f>
        <v>5000000</v>
      </c>
    </row>
    <row r="168" spans="1:8" s="8" customFormat="1" ht="25.5">
      <c r="A168" s="134"/>
      <c r="B168" s="12" t="s">
        <v>185</v>
      </c>
      <c r="C168" s="12" t="s">
        <v>122</v>
      </c>
      <c r="D168" s="12" t="s">
        <v>464</v>
      </c>
      <c r="E168" s="12" t="s">
        <v>437</v>
      </c>
      <c r="F168" s="15" t="s">
        <v>438</v>
      </c>
      <c r="G168" s="14">
        <v>5000000</v>
      </c>
      <c r="H168" s="14">
        <v>5000000</v>
      </c>
    </row>
    <row r="169" spans="1:8" ht="12.75" hidden="1">
      <c r="A169" s="134">
        <v>19</v>
      </c>
      <c r="B169" s="12" t="s">
        <v>91</v>
      </c>
      <c r="C169" s="12" t="s">
        <v>122</v>
      </c>
      <c r="D169" s="12" t="s">
        <v>465</v>
      </c>
      <c r="E169" s="12"/>
      <c r="F169" s="18" t="s">
        <v>466</v>
      </c>
      <c r="G169" s="14">
        <f>G170</f>
        <v>0</v>
      </c>
      <c r="H169" s="14">
        <f>H170</f>
        <v>0</v>
      </c>
    </row>
    <row r="170" spans="1:8" ht="25.5" customHeight="1" hidden="1">
      <c r="A170" s="131"/>
      <c r="B170" s="12" t="s">
        <v>185</v>
      </c>
      <c r="C170" s="12" t="s">
        <v>122</v>
      </c>
      <c r="D170" s="12" t="s">
        <v>465</v>
      </c>
      <c r="E170" s="12" t="s">
        <v>489</v>
      </c>
      <c r="F170" s="13" t="s">
        <v>491</v>
      </c>
      <c r="G170" s="14">
        <f>G171</f>
        <v>0</v>
      </c>
      <c r="H170" s="14">
        <f>H171</f>
        <v>0</v>
      </c>
    </row>
    <row r="171" spans="1:8" s="8" customFormat="1" ht="25.5" hidden="1">
      <c r="A171" s="134"/>
      <c r="B171" s="12" t="s">
        <v>185</v>
      </c>
      <c r="C171" s="12" t="s">
        <v>122</v>
      </c>
      <c r="D171" s="12" t="s">
        <v>465</v>
      </c>
      <c r="E171" s="12" t="s">
        <v>437</v>
      </c>
      <c r="F171" s="15" t="s">
        <v>438</v>
      </c>
      <c r="G171" s="14">
        <v>0</v>
      </c>
      <c r="H171" s="14"/>
    </row>
    <row r="172" spans="1:8" ht="12.75">
      <c r="A172" s="134">
        <v>20</v>
      </c>
      <c r="B172" s="12" t="s">
        <v>91</v>
      </c>
      <c r="C172" s="12" t="s">
        <v>122</v>
      </c>
      <c r="D172" s="12" t="s">
        <v>467</v>
      </c>
      <c r="E172" s="12"/>
      <c r="F172" s="18" t="s">
        <v>649</v>
      </c>
      <c r="G172" s="14">
        <f>G173</f>
        <v>300000</v>
      </c>
      <c r="H172" s="14">
        <f>H173</f>
        <v>300000</v>
      </c>
    </row>
    <row r="173" spans="1:8" ht="25.5" customHeight="1">
      <c r="A173" s="131"/>
      <c r="B173" s="12" t="s">
        <v>185</v>
      </c>
      <c r="C173" s="12" t="s">
        <v>122</v>
      </c>
      <c r="D173" s="12" t="s">
        <v>467</v>
      </c>
      <c r="E173" s="12" t="s">
        <v>489</v>
      </c>
      <c r="F173" s="13" t="s">
        <v>597</v>
      </c>
      <c r="G173" s="14">
        <f>G174</f>
        <v>300000</v>
      </c>
      <c r="H173" s="14">
        <f>H174</f>
        <v>300000</v>
      </c>
    </row>
    <row r="174" spans="1:8" s="8" customFormat="1" ht="25.5">
      <c r="A174" s="134"/>
      <c r="B174" s="12" t="s">
        <v>185</v>
      </c>
      <c r="C174" s="12" t="s">
        <v>122</v>
      </c>
      <c r="D174" s="12" t="s">
        <v>467</v>
      </c>
      <c r="E174" s="12" t="s">
        <v>437</v>
      </c>
      <c r="F174" s="15" t="s">
        <v>438</v>
      </c>
      <c r="G174" s="14">
        <v>300000</v>
      </c>
      <c r="H174" s="14">
        <v>300000</v>
      </c>
    </row>
    <row r="175" spans="1:8" ht="12.75">
      <c r="A175" s="134">
        <v>21</v>
      </c>
      <c r="B175" s="12" t="s">
        <v>91</v>
      </c>
      <c r="C175" s="12" t="s">
        <v>122</v>
      </c>
      <c r="D175" s="12" t="s">
        <v>468</v>
      </c>
      <c r="E175" s="12"/>
      <c r="F175" s="18" t="s">
        <v>650</v>
      </c>
      <c r="G175" s="14">
        <f>G176</f>
        <v>5450000</v>
      </c>
      <c r="H175" s="14">
        <f>H176</f>
        <v>5400000</v>
      </c>
    </row>
    <row r="176" spans="1:8" ht="25.5" customHeight="1">
      <c r="A176" s="131"/>
      <c r="B176" s="12" t="s">
        <v>185</v>
      </c>
      <c r="C176" s="12" t="s">
        <v>122</v>
      </c>
      <c r="D176" s="12" t="s">
        <v>468</v>
      </c>
      <c r="E176" s="12" t="s">
        <v>489</v>
      </c>
      <c r="F176" s="13" t="s">
        <v>597</v>
      </c>
      <c r="G176" s="14">
        <f>G177</f>
        <v>5450000</v>
      </c>
      <c r="H176" s="14">
        <f>H177</f>
        <v>5400000</v>
      </c>
    </row>
    <row r="177" spans="1:8" s="8" customFormat="1" ht="25.5">
      <c r="A177" s="134"/>
      <c r="B177" s="12" t="s">
        <v>185</v>
      </c>
      <c r="C177" s="12" t="s">
        <v>122</v>
      </c>
      <c r="D177" s="12" t="s">
        <v>468</v>
      </c>
      <c r="E177" s="12" t="s">
        <v>437</v>
      </c>
      <c r="F177" s="15" t="s">
        <v>438</v>
      </c>
      <c r="G177" s="14">
        <v>5450000</v>
      </c>
      <c r="H177" s="14">
        <v>5400000</v>
      </c>
    </row>
    <row r="178" spans="1:8" ht="12.75">
      <c r="A178" s="134">
        <v>22</v>
      </c>
      <c r="B178" s="12" t="s">
        <v>91</v>
      </c>
      <c r="C178" s="12" t="s">
        <v>122</v>
      </c>
      <c r="D178" s="12" t="s">
        <v>469</v>
      </c>
      <c r="E178" s="12"/>
      <c r="F178" s="18" t="s">
        <v>651</v>
      </c>
      <c r="G178" s="14">
        <f>G179</f>
        <v>4700000</v>
      </c>
      <c r="H178" s="14">
        <f>H179</f>
        <v>5000000</v>
      </c>
    </row>
    <row r="179" spans="1:8" ht="25.5" customHeight="1">
      <c r="A179" s="131"/>
      <c r="B179" s="12" t="s">
        <v>185</v>
      </c>
      <c r="C179" s="12" t="s">
        <v>122</v>
      </c>
      <c r="D179" s="12" t="s">
        <v>469</v>
      </c>
      <c r="E179" s="12" t="s">
        <v>489</v>
      </c>
      <c r="F179" s="13" t="s">
        <v>597</v>
      </c>
      <c r="G179" s="14">
        <f>G180</f>
        <v>4700000</v>
      </c>
      <c r="H179" s="14">
        <f>H180</f>
        <v>5000000</v>
      </c>
    </row>
    <row r="180" spans="1:8" s="8" customFormat="1" ht="25.5">
      <c r="A180" s="134"/>
      <c r="B180" s="12" t="s">
        <v>185</v>
      </c>
      <c r="C180" s="12" t="s">
        <v>122</v>
      </c>
      <c r="D180" s="12" t="s">
        <v>469</v>
      </c>
      <c r="E180" s="12" t="s">
        <v>437</v>
      </c>
      <c r="F180" s="15" t="s">
        <v>438</v>
      </c>
      <c r="G180" s="14">
        <v>4700000</v>
      </c>
      <c r="H180" s="14">
        <v>5000000</v>
      </c>
    </row>
    <row r="181" spans="1:8" ht="12.75">
      <c r="A181" s="134"/>
      <c r="B181" s="12" t="s">
        <v>88</v>
      </c>
      <c r="C181" s="12" t="s">
        <v>122</v>
      </c>
      <c r="D181" s="12" t="s">
        <v>593</v>
      </c>
      <c r="E181" s="12"/>
      <c r="F181" s="18" t="s">
        <v>652</v>
      </c>
      <c r="G181" s="14">
        <f>G182</f>
        <v>610000</v>
      </c>
      <c r="H181" s="14">
        <f>H182</f>
        <v>610000</v>
      </c>
    </row>
    <row r="182" spans="1:8" ht="25.5">
      <c r="A182" s="134">
        <f>A180+1</f>
        <v>1</v>
      </c>
      <c r="B182" s="12" t="s">
        <v>185</v>
      </c>
      <c r="C182" s="12" t="s">
        <v>122</v>
      </c>
      <c r="D182" s="12" t="s">
        <v>593</v>
      </c>
      <c r="E182" s="12" t="s">
        <v>489</v>
      </c>
      <c r="F182" s="15" t="s">
        <v>597</v>
      </c>
      <c r="G182" s="14">
        <f>G183</f>
        <v>610000</v>
      </c>
      <c r="H182" s="14">
        <f>H183</f>
        <v>610000</v>
      </c>
    </row>
    <row r="183" spans="1:8" ht="25.5">
      <c r="A183" s="134"/>
      <c r="B183" s="12" t="s">
        <v>138</v>
      </c>
      <c r="C183" s="12" t="s">
        <v>122</v>
      </c>
      <c r="D183" s="12" t="s">
        <v>593</v>
      </c>
      <c r="E183" s="12" t="s">
        <v>437</v>
      </c>
      <c r="F183" s="15" t="s">
        <v>438</v>
      </c>
      <c r="G183" s="14">
        <v>610000</v>
      </c>
      <c r="H183" s="14">
        <v>610000</v>
      </c>
    </row>
    <row r="184" spans="1:8" s="254" customFormat="1" ht="25.5">
      <c r="A184" s="261"/>
      <c r="B184" s="251" t="s">
        <v>138</v>
      </c>
      <c r="C184" s="251" t="s">
        <v>122</v>
      </c>
      <c r="D184" s="251" t="s">
        <v>653</v>
      </c>
      <c r="E184" s="251"/>
      <c r="F184" s="259" t="s">
        <v>640</v>
      </c>
      <c r="G184" s="253">
        <f aca="true" t="shared" si="8" ref="G184:H186">G185</f>
        <v>97000</v>
      </c>
      <c r="H184" s="253">
        <f t="shared" si="8"/>
        <v>100000</v>
      </c>
    </row>
    <row r="185" spans="1:8" s="254" customFormat="1" ht="12.75">
      <c r="A185" s="261"/>
      <c r="B185" s="251" t="s">
        <v>138</v>
      </c>
      <c r="C185" s="251" t="s">
        <v>122</v>
      </c>
      <c r="D185" s="251" t="s">
        <v>594</v>
      </c>
      <c r="E185" s="251"/>
      <c r="F185" s="259" t="s">
        <v>654</v>
      </c>
      <c r="G185" s="253">
        <f t="shared" si="8"/>
        <v>97000</v>
      </c>
      <c r="H185" s="253">
        <f t="shared" si="8"/>
        <v>100000</v>
      </c>
    </row>
    <row r="186" spans="1:8" ht="12.75">
      <c r="A186" s="134"/>
      <c r="B186" s="12" t="s">
        <v>91</v>
      </c>
      <c r="C186" s="12" t="s">
        <v>122</v>
      </c>
      <c r="D186" s="12" t="s">
        <v>594</v>
      </c>
      <c r="E186" s="12" t="s">
        <v>355</v>
      </c>
      <c r="F186" s="13" t="s">
        <v>372</v>
      </c>
      <c r="G186" s="14">
        <f t="shared" si="8"/>
        <v>97000</v>
      </c>
      <c r="H186" s="14">
        <f t="shared" si="8"/>
        <v>100000</v>
      </c>
    </row>
    <row r="187" spans="1:8" ht="38.25">
      <c r="A187" s="134"/>
      <c r="B187" s="12" t="s">
        <v>138</v>
      </c>
      <c r="C187" s="12" t="s">
        <v>122</v>
      </c>
      <c r="D187" s="12" t="s">
        <v>594</v>
      </c>
      <c r="E187" s="12" t="s">
        <v>371</v>
      </c>
      <c r="F187" s="13" t="s">
        <v>599</v>
      </c>
      <c r="G187" s="14">
        <v>97000</v>
      </c>
      <c r="H187" s="14">
        <v>100000</v>
      </c>
    </row>
    <row r="188" spans="1:8" s="187" customFormat="1" ht="12.75">
      <c r="A188" s="184"/>
      <c r="B188" s="185" t="s">
        <v>30</v>
      </c>
      <c r="C188" s="185"/>
      <c r="D188" s="185"/>
      <c r="E188" s="185"/>
      <c r="F188" s="223" t="s">
        <v>145</v>
      </c>
      <c r="G188" s="177">
        <f>G191+G201</f>
        <v>150000</v>
      </c>
      <c r="H188" s="177">
        <f>H191+H201</f>
        <v>150000</v>
      </c>
    </row>
    <row r="189" spans="1:8" s="188" customFormat="1" ht="24.75" customHeight="1" hidden="1">
      <c r="A189" s="332"/>
      <c r="B189" s="333"/>
      <c r="C189" s="333"/>
      <c r="D189" s="333"/>
      <c r="E189" s="333"/>
      <c r="F189" s="327"/>
      <c r="G189" s="328"/>
      <c r="H189" s="328"/>
    </row>
    <row r="190" spans="1:8" s="189" customFormat="1" ht="63" customHeight="1" hidden="1">
      <c r="A190" s="332"/>
      <c r="B190" s="333"/>
      <c r="C190" s="333"/>
      <c r="D190" s="333"/>
      <c r="E190" s="333"/>
      <c r="F190" s="327"/>
      <c r="G190" s="328"/>
      <c r="H190" s="328"/>
    </row>
    <row r="191" spans="1:8" s="173" customFormat="1" ht="12.75" hidden="1">
      <c r="A191" s="190"/>
      <c r="B191" s="183" t="s">
        <v>30</v>
      </c>
      <c r="C191" s="183" t="s">
        <v>120</v>
      </c>
      <c r="D191" s="183"/>
      <c r="E191" s="183"/>
      <c r="F191" s="224" t="s">
        <v>31</v>
      </c>
      <c r="G191" s="178">
        <f>G192+G196</f>
        <v>0</v>
      </c>
      <c r="H191" s="178">
        <f>H192+H196</f>
        <v>0</v>
      </c>
    </row>
    <row r="192" spans="1:8" s="173" customFormat="1" ht="60" customHeight="1" hidden="1">
      <c r="A192" s="190"/>
      <c r="B192" s="183" t="s">
        <v>93</v>
      </c>
      <c r="C192" s="183" t="s">
        <v>120</v>
      </c>
      <c r="D192" s="183" t="s">
        <v>220</v>
      </c>
      <c r="E192" s="183"/>
      <c r="F192" s="192" t="s">
        <v>221</v>
      </c>
      <c r="G192" s="178">
        <f>G193</f>
        <v>0</v>
      </c>
      <c r="H192" s="178"/>
    </row>
    <row r="193" spans="1:8" s="173" customFormat="1" ht="12.75" hidden="1">
      <c r="A193" s="190" t="s">
        <v>203</v>
      </c>
      <c r="B193" s="183" t="s">
        <v>93</v>
      </c>
      <c r="C193" s="183" t="s">
        <v>120</v>
      </c>
      <c r="D193" s="183" t="s">
        <v>220</v>
      </c>
      <c r="E193" s="183" t="s">
        <v>165</v>
      </c>
      <c r="F193" s="224" t="s">
        <v>143</v>
      </c>
      <c r="G193" s="178">
        <v>0</v>
      </c>
      <c r="H193" s="178"/>
    </row>
    <row r="194" spans="1:8" s="173" customFormat="1" ht="38.25" hidden="1">
      <c r="A194" s="190"/>
      <c r="B194" s="183" t="s">
        <v>94</v>
      </c>
      <c r="C194" s="183" t="s">
        <v>120</v>
      </c>
      <c r="D194" s="183" t="s">
        <v>92</v>
      </c>
      <c r="E194" s="183"/>
      <c r="F194" s="224" t="s">
        <v>32</v>
      </c>
      <c r="G194" s="178">
        <f>G195</f>
        <v>0</v>
      </c>
      <c r="H194" s="178">
        <f>H195</f>
        <v>0</v>
      </c>
    </row>
    <row r="195" spans="1:8" s="173" customFormat="1" ht="12.75" hidden="1">
      <c r="A195" s="190" t="s">
        <v>204</v>
      </c>
      <c r="B195" s="183" t="s">
        <v>95</v>
      </c>
      <c r="C195" s="183" t="s">
        <v>120</v>
      </c>
      <c r="D195" s="183" t="s">
        <v>92</v>
      </c>
      <c r="E195" s="183" t="s">
        <v>165</v>
      </c>
      <c r="F195" s="224" t="s">
        <v>143</v>
      </c>
      <c r="G195" s="178">
        <v>0</v>
      </c>
      <c r="H195" s="178"/>
    </row>
    <row r="196" spans="1:8" s="173" customFormat="1" ht="38.25" hidden="1">
      <c r="A196" s="190"/>
      <c r="B196" s="183" t="s">
        <v>96</v>
      </c>
      <c r="C196" s="183" t="s">
        <v>120</v>
      </c>
      <c r="D196" s="183" t="s">
        <v>64</v>
      </c>
      <c r="E196" s="183"/>
      <c r="F196" s="224" t="s">
        <v>176</v>
      </c>
      <c r="G196" s="178">
        <f>G197</f>
        <v>0</v>
      </c>
      <c r="H196" s="178">
        <f>H197</f>
        <v>0</v>
      </c>
    </row>
    <row r="197" spans="1:8" s="173" customFormat="1" ht="12.75" hidden="1">
      <c r="A197" s="190" t="s">
        <v>204</v>
      </c>
      <c r="B197" s="183" t="s">
        <v>95</v>
      </c>
      <c r="C197" s="183" t="s">
        <v>120</v>
      </c>
      <c r="D197" s="183" t="s">
        <v>64</v>
      </c>
      <c r="E197" s="183" t="s">
        <v>165</v>
      </c>
      <c r="F197" s="224" t="s">
        <v>143</v>
      </c>
      <c r="G197" s="178">
        <v>0</v>
      </c>
      <c r="H197" s="178">
        <v>0</v>
      </c>
    </row>
    <row r="198" spans="1:8" s="173" customFormat="1" ht="12.75" hidden="1">
      <c r="A198" s="190"/>
      <c r="B198" s="183" t="s">
        <v>30</v>
      </c>
      <c r="C198" s="183" t="s">
        <v>138</v>
      </c>
      <c r="D198" s="183"/>
      <c r="E198" s="183"/>
      <c r="F198" s="224" t="s">
        <v>33</v>
      </c>
      <c r="G198" s="178">
        <v>0</v>
      </c>
      <c r="H198" s="178">
        <v>0</v>
      </c>
    </row>
    <row r="199" spans="1:8" s="173" customFormat="1" ht="12.75" hidden="1">
      <c r="A199" s="190"/>
      <c r="B199" s="183" t="s">
        <v>93</v>
      </c>
      <c r="C199" s="183" t="s">
        <v>138</v>
      </c>
      <c r="D199" s="183" t="s">
        <v>97</v>
      </c>
      <c r="E199" s="183"/>
      <c r="F199" s="224" t="s">
        <v>34</v>
      </c>
      <c r="G199" s="178">
        <v>0</v>
      </c>
      <c r="H199" s="178">
        <v>0</v>
      </c>
    </row>
    <row r="200" spans="1:8" s="173" customFormat="1" ht="12.75" hidden="1">
      <c r="A200" s="190">
        <v>35</v>
      </c>
      <c r="B200" s="183" t="s">
        <v>93</v>
      </c>
      <c r="C200" s="183" t="s">
        <v>138</v>
      </c>
      <c r="D200" s="183" t="s">
        <v>97</v>
      </c>
      <c r="E200" s="183" t="s">
        <v>55</v>
      </c>
      <c r="F200" s="224" t="s">
        <v>139</v>
      </c>
      <c r="G200" s="178">
        <v>0</v>
      </c>
      <c r="H200" s="178">
        <v>0</v>
      </c>
    </row>
    <row r="201" spans="1:8" s="173" customFormat="1" ht="12.75">
      <c r="A201" s="190"/>
      <c r="B201" s="183" t="s">
        <v>30</v>
      </c>
      <c r="C201" s="183" t="s">
        <v>166</v>
      </c>
      <c r="D201" s="183"/>
      <c r="E201" s="183"/>
      <c r="F201" s="224" t="s">
        <v>35</v>
      </c>
      <c r="G201" s="178">
        <f>G204</f>
        <v>150000</v>
      </c>
      <c r="H201" s="178">
        <f>H204</f>
        <v>150000</v>
      </c>
    </row>
    <row r="202" spans="1:8" s="173" customFormat="1" ht="12.75" hidden="1">
      <c r="A202" s="190"/>
      <c r="B202" s="183" t="s">
        <v>99</v>
      </c>
      <c r="C202" s="183" t="s">
        <v>166</v>
      </c>
      <c r="D202" s="183" t="s">
        <v>98</v>
      </c>
      <c r="E202" s="183"/>
      <c r="F202" s="194" t="s">
        <v>313</v>
      </c>
      <c r="G202" s="178">
        <f>G203</f>
        <v>0</v>
      </c>
      <c r="H202" s="178">
        <f>H203</f>
        <v>1</v>
      </c>
    </row>
    <row r="203" spans="1:8" s="173" customFormat="1" ht="25.5" hidden="1">
      <c r="A203" s="190">
        <f>A182+1</f>
        <v>2</v>
      </c>
      <c r="B203" s="183" t="s">
        <v>94</v>
      </c>
      <c r="C203" s="183" t="s">
        <v>166</v>
      </c>
      <c r="D203" s="183" t="s">
        <v>98</v>
      </c>
      <c r="E203" s="183" t="s">
        <v>354</v>
      </c>
      <c r="F203" s="193" t="s">
        <v>139</v>
      </c>
      <c r="G203" s="178">
        <v>0</v>
      </c>
      <c r="H203" s="178">
        <v>1</v>
      </c>
    </row>
    <row r="204" spans="1:8" s="173" customFormat="1" ht="24.75" customHeight="1">
      <c r="A204" s="190">
        <v>23</v>
      </c>
      <c r="B204" s="183" t="s">
        <v>166</v>
      </c>
      <c r="C204" s="183" t="s">
        <v>166</v>
      </c>
      <c r="D204" s="183" t="s">
        <v>653</v>
      </c>
      <c r="E204" s="211"/>
      <c r="F204" s="191" t="s">
        <v>640</v>
      </c>
      <c r="G204" s="178">
        <f aca="true" t="shared" si="9" ref="G204:H206">G205</f>
        <v>150000</v>
      </c>
      <c r="H204" s="178">
        <f t="shared" si="9"/>
        <v>150000</v>
      </c>
    </row>
    <row r="205" spans="1:8" s="173" customFormat="1" ht="28.5" customHeight="1">
      <c r="A205" s="190"/>
      <c r="B205" s="183" t="s">
        <v>166</v>
      </c>
      <c r="C205" s="183" t="s">
        <v>166</v>
      </c>
      <c r="D205" s="183" t="s">
        <v>595</v>
      </c>
      <c r="E205" s="211"/>
      <c r="F205" s="191" t="s">
        <v>655</v>
      </c>
      <c r="G205" s="178">
        <f t="shared" si="9"/>
        <v>150000</v>
      </c>
      <c r="H205" s="178">
        <f t="shared" si="9"/>
        <v>150000</v>
      </c>
    </row>
    <row r="206" spans="1:8" ht="18.75" customHeight="1">
      <c r="A206" s="131"/>
      <c r="B206" s="183" t="s">
        <v>166</v>
      </c>
      <c r="C206" s="183" t="s">
        <v>166</v>
      </c>
      <c r="D206" s="183" t="s">
        <v>595</v>
      </c>
      <c r="E206" s="12" t="s">
        <v>55</v>
      </c>
      <c r="F206" s="13" t="s">
        <v>48</v>
      </c>
      <c r="G206" s="14">
        <f t="shared" si="9"/>
        <v>150000</v>
      </c>
      <c r="H206" s="14">
        <f t="shared" si="9"/>
        <v>150000</v>
      </c>
    </row>
    <row r="207" spans="1:8" s="173" customFormat="1" ht="12.75">
      <c r="A207" s="190"/>
      <c r="B207" s="183" t="s">
        <v>166</v>
      </c>
      <c r="C207" s="183" t="s">
        <v>166</v>
      </c>
      <c r="D207" s="183" t="s">
        <v>595</v>
      </c>
      <c r="E207" s="12" t="s">
        <v>356</v>
      </c>
      <c r="F207" s="15" t="s">
        <v>157</v>
      </c>
      <c r="G207" s="178">
        <v>150000</v>
      </c>
      <c r="H207" s="178">
        <v>150000</v>
      </c>
    </row>
    <row r="208" spans="1:8" s="187" customFormat="1" ht="12.75">
      <c r="A208" s="184"/>
      <c r="B208" s="185" t="s">
        <v>36</v>
      </c>
      <c r="C208" s="185"/>
      <c r="D208" s="212"/>
      <c r="E208" s="212"/>
      <c r="F208" s="223" t="s">
        <v>8</v>
      </c>
      <c r="G208" s="177">
        <f>G209</f>
        <v>14401713</v>
      </c>
      <c r="H208" s="177">
        <f>H209</f>
        <v>18564223</v>
      </c>
    </row>
    <row r="209" spans="1:8" s="173" customFormat="1" ht="12.75">
      <c r="A209" s="190"/>
      <c r="B209" s="183" t="s">
        <v>100</v>
      </c>
      <c r="C209" s="183" t="s">
        <v>121</v>
      </c>
      <c r="D209" s="211"/>
      <c r="E209" s="211"/>
      <c r="F209" s="224" t="s">
        <v>144</v>
      </c>
      <c r="G209" s="178">
        <f>G211</f>
        <v>14401713</v>
      </c>
      <c r="H209" s="178">
        <f>H211</f>
        <v>18564223</v>
      </c>
    </row>
    <row r="210" spans="1:8" s="173" customFormat="1" ht="12.75" hidden="1">
      <c r="A210" s="190"/>
      <c r="B210" s="183" t="s">
        <v>101</v>
      </c>
      <c r="C210" s="183" t="s">
        <v>121</v>
      </c>
      <c r="D210" s="211" t="s">
        <v>363</v>
      </c>
      <c r="E210" s="211"/>
      <c r="F210" s="191" t="s">
        <v>364</v>
      </c>
      <c r="G210" s="178">
        <f>G214+G220+G233+G223+G227</f>
        <v>12561633</v>
      </c>
      <c r="H210" s="178">
        <f>H214+H220+H233+H223+H227</f>
        <v>16724145</v>
      </c>
    </row>
    <row r="211" spans="1:8" s="173" customFormat="1" ht="25.5">
      <c r="A211" s="190"/>
      <c r="B211" s="183" t="s">
        <v>101</v>
      </c>
      <c r="C211" s="183" t="s">
        <v>121</v>
      </c>
      <c r="D211" s="183" t="s">
        <v>482</v>
      </c>
      <c r="E211" s="183"/>
      <c r="F211" s="225" t="s">
        <v>656</v>
      </c>
      <c r="G211" s="178">
        <f>G212+G221</f>
        <v>14401713</v>
      </c>
      <c r="H211" s="178">
        <f>H212+H221</f>
        <v>18564223</v>
      </c>
    </row>
    <row r="212" spans="1:8" s="173" customFormat="1" ht="12.75">
      <c r="A212" s="190">
        <v>24</v>
      </c>
      <c r="B212" s="183" t="s">
        <v>36</v>
      </c>
      <c r="C212" s="183" t="s">
        <v>121</v>
      </c>
      <c r="D212" s="183" t="s">
        <v>669</v>
      </c>
      <c r="E212" s="183"/>
      <c r="F212" s="191" t="s">
        <v>671</v>
      </c>
      <c r="G212" s="178">
        <f>G213+G215+G217</f>
        <v>12822470</v>
      </c>
      <c r="H212" s="178">
        <f>H213+H215+H217</f>
        <v>16512658</v>
      </c>
    </row>
    <row r="213" spans="1:8" ht="51" customHeight="1">
      <c r="A213" s="131"/>
      <c r="B213" s="183" t="s">
        <v>36</v>
      </c>
      <c r="C213" s="183" t="s">
        <v>121</v>
      </c>
      <c r="D213" s="183" t="s">
        <v>669</v>
      </c>
      <c r="E213" s="12" t="s">
        <v>492</v>
      </c>
      <c r="F213" s="13" t="s">
        <v>598</v>
      </c>
      <c r="G213" s="14">
        <f>G214</f>
        <v>11182390</v>
      </c>
      <c r="H213" s="14">
        <f>H214</f>
        <v>14872578</v>
      </c>
    </row>
    <row r="214" spans="1:8" s="173" customFormat="1" ht="12.75">
      <c r="A214" s="190"/>
      <c r="B214" s="183" t="s">
        <v>36</v>
      </c>
      <c r="C214" s="183" t="s">
        <v>121</v>
      </c>
      <c r="D214" s="183" t="s">
        <v>669</v>
      </c>
      <c r="E214" s="183" t="s">
        <v>529</v>
      </c>
      <c r="F214" s="15" t="s">
        <v>530</v>
      </c>
      <c r="G214" s="178">
        <v>11182390</v>
      </c>
      <c r="H214" s="178">
        <v>14872578</v>
      </c>
    </row>
    <row r="215" spans="1:8" ht="25.5" customHeight="1">
      <c r="A215" s="131"/>
      <c r="B215" s="183" t="s">
        <v>36</v>
      </c>
      <c r="C215" s="183" t="s">
        <v>121</v>
      </c>
      <c r="D215" s="183" t="s">
        <v>669</v>
      </c>
      <c r="E215" s="12" t="s">
        <v>489</v>
      </c>
      <c r="F215" s="13" t="s">
        <v>597</v>
      </c>
      <c r="G215" s="14">
        <f>G216</f>
        <v>1628080</v>
      </c>
      <c r="H215" s="14">
        <f>H216</f>
        <v>1628080</v>
      </c>
    </row>
    <row r="216" spans="1:8" s="173" customFormat="1" ht="25.5">
      <c r="A216" s="190"/>
      <c r="B216" s="183" t="s">
        <v>36</v>
      </c>
      <c r="C216" s="183" t="s">
        <v>121</v>
      </c>
      <c r="D216" s="183" t="s">
        <v>669</v>
      </c>
      <c r="E216" s="183" t="s">
        <v>437</v>
      </c>
      <c r="F216" s="15" t="s">
        <v>438</v>
      </c>
      <c r="G216" s="178">
        <v>1628080</v>
      </c>
      <c r="H216" s="178">
        <v>1628080</v>
      </c>
    </row>
    <row r="217" spans="1:8" ht="12.75">
      <c r="A217" s="131"/>
      <c r="B217" s="183" t="s">
        <v>36</v>
      </c>
      <c r="C217" s="183" t="s">
        <v>121</v>
      </c>
      <c r="D217" s="183" t="s">
        <v>669</v>
      </c>
      <c r="E217" s="12" t="s">
        <v>355</v>
      </c>
      <c r="F217" s="13" t="s">
        <v>372</v>
      </c>
      <c r="G217" s="14">
        <f>G218</f>
        <v>12000</v>
      </c>
      <c r="H217" s="14">
        <f>H218</f>
        <v>12000</v>
      </c>
    </row>
    <row r="218" spans="1:8" s="173" customFormat="1" ht="12.75">
      <c r="A218" s="190"/>
      <c r="B218" s="183" t="s">
        <v>36</v>
      </c>
      <c r="C218" s="183" t="s">
        <v>121</v>
      </c>
      <c r="D218" s="183" t="s">
        <v>669</v>
      </c>
      <c r="E218" s="183" t="s">
        <v>441</v>
      </c>
      <c r="F218" s="15" t="s">
        <v>444</v>
      </c>
      <c r="G218" s="178">
        <v>12000</v>
      </c>
      <c r="H218" s="178">
        <v>12000</v>
      </c>
    </row>
    <row r="219" spans="1:8" s="173" customFormat="1" ht="51" hidden="1">
      <c r="A219" s="190">
        <v>20</v>
      </c>
      <c r="B219" s="183" t="s">
        <v>102</v>
      </c>
      <c r="C219" s="183" t="s">
        <v>121</v>
      </c>
      <c r="D219" s="183" t="s">
        <v>669</v>
      </c>
      <c r="E219" s="211"/>
      <c r="F219" s="194" t="s">
        <v>432</v>
      </c>
      <c r="G219" s="178">
        <f>G220</f>
        <v>0</v>
      </c>
      <c r="H219" s="178">
        <f>H220</f>
        <v>0</v>
      </c>
    </row>
    <row r="220" spans="1:8" s="173" customFormat="1" ht="12.75" hidden="1">
      <c r="A220" s="190"/>
      <c r="B220" s="183" t="s">
        <v>36</v>
      </c>
      <c r="C220" s="183" t="s">
        <v>121</v>
      </c>
      <c r="D220" s="183" t="s">
        <v>669</v>
      </c>
      <c r="E220" s="211"/>
      <c r="F220" s="193" t="s">
        <v>357</v>
      </c>
      <c r="G220" s="178"/>
      <c r="H220" s="178"/>
    </row>
    <row r="221" spans="1:8" s="173" customFormat="1" ht="25.5">
      <c r="A221" s="190">
        <v>25</v>
      </c>
      <c r="B221" s="183" t="s">
        <v>36</v>
      </c>
      <c r="C221" s="183" t="s">
        <v>121</v>
      </c>
      <c r="D221" s="183" t="s">
        <v>670</v>
      </c>
      <c r="E221" s="183"/>
      <c r="F221" s="191" t="s">
        <v>672</v>
      </c>
      <c r="G221" s="178">
        <f>G222+G224</f>
        <v>1579243</v>
      </c>
      <c r="H221" s="178">
        <f>H222+H224</f>
        <v>2051565</v>
      </c>
    </row>
    <row r="222" spans="1:8" ht="51" customHeight="1">
      <c r="A222" s="131"/>
      <c r="B222" s="183" t="s">
        <v>36</v>
      </c>
      <c r="C222" s="183" t="s">
        <v>121</v>
      </c>
      <c r="D222" s="183" t="s">
        <v>670</v>
      </c>
      <c r="E222" s="12" t="s">
        <v>492</v>
      </c>
      <c r="F222" s="13" t="s">
        <v>598</v>
      </c>
      <c r="G222" s="14">
        <f>G223</f>
        <v>1379243</v>
      </c>
      <c r="H222" s="14">
        <f>H223</f>
        <v>1851565</v>
      </c>
    </row>
    <row r="223" spans="1:8" s="173" customFormat="1" ht="12.75">
      <c r="A223" s="190"/>
      <c r="B223" s="183" t="s">
        <v>36</v>
      </c>
      <c r="C223" s="183" t="s">
        <v>121</v>
      </c>
      <c r="D223" s="183" t="s">
        <v>670</v>
      </c>
      <c r="E223" s="183" t="s">
        <v>529</v>
      </c>
      <c r="F223" s="15" t="s">
        <v>530</v>
      </c>
      <c r="G223" s="178">
        <v>1379243</v>
      </c>
      <c r="H223" s="178">
        <v>1851565</v>
      </c>
    </row>
    <row r="224" spans="1:8" ht="25.5" customHeight="1">
      <c r="A224" s="131"/>
      <c r="B224" s="183" t="s">
        <v>36</v>
      </c>
      <c r="C224" s="183" t="s">
        <v>121</v>
      </c>
      <c r="D224" s="183" t="s">
        <v>670</v>
      </c>
      <c r="E224" s="12" t="s">
        <v>489</v>
      </c>
      <c r="F224" s="13" t="s">
        <v>597</v>
      </c>
      <c r="G224" s="14">
        <f>G225</f>
        <v>200000</v>
      </c>
      <c r="H224" s="14">
        <f>H225</f>
        <v>200000</v>
      </c>
    </row>
    <row r="225" spans="1:8" s="173" customFormat="1" ht="25.5">
      <c r="A225" s="190"/>
      <c r="B225" s="183" t="s">
        <v>36</v>
      </c>
      <c r="C225" s="183" t="s">
        <v>121</v>
      </c>
      <c r="D225" s="183" t="s">
        <v>670</v>
      </c>
      <c r="E225" s="183" t="s">
        <v>437</v>
      </c>
      <c r="F225" s="15" t="s">
        <v>438</v>
      </c>
      <c r="G225" s="178">
        <v>200000</v>
      </c>
      <c r="H225" s="178">
        <v>200000</v>
      </c>
    </row>
    <row r="226" spans="1:8" s="173" customFormat="1" ht="38.25" hidden="1">
      <c r="A226" s="190"/>
      <c r="B226" s="183" t="s">
        <v>102</v>
      </c>
      <c r="C226" s="183" t="s">
        <v>121</v>
      </c>
      <c r="D226" s="211" t="s">
        <v>314</v>
      </c>
      <c r="E226" s="211"/>
      <c r="F226" s="194" t="s">
        <v>315</v>
      </c>
      <c r="G226" s="178">
        <f>G227</f>
        <v>0</v>
      </c>
      <c r="H226" s="178">
        <f>H227</f>
        <v>1</v>
      </c>
    </row>
    <row r="227" spans="1:8" s="173" customFormat="1" ht="12.75" hidden="1">
      <c r="A227" s="190">
        <f>A223+1</f>
        <v>1</v>
      </c>
      <c r="B227" s="183" t="s">
        <v>104</v>
      </c>
      <c r="C227" s="183" t="s">
        <v>121</v>
      </c>
      <c r="D227" s="211" t="s">
        <v>314</v>
      </c>
      <c r="E227" s="211" t="s">
        <v>76</v>
      </c>
      <c r="F227" s="193" t="s">
        <v>357</v>
      </c>
      <c r="G227" s="178">
        <v>0</v>
      </c>
      <c r="H227" s="178">
        <v>1</v>
      </c>
    </row>
    <row r="228" spans="1:8" s="173" customFormat="1" ht="25.5" hidden="1">
      <c r="A228" s="190"/>
      <c r="B228" s="183" t="s">
        <v>104</v>
      </c>
      <c r="C228" s="183" t="s">
        <v>121</v>
      </c>
      <c r="D228" s="211" t="s">
        <v>105</v>
      </c>
      <c r="E228" s="211"/>
      <c r="F228" s="194" t="s">
        <v>37</v>
      </c>
      <c r="G228" s="178">
        <f>G229</f>
        <v>0</v>
      </c>
      <c r="H228" s="178">
        <f>H229</f>
        <v>1</v>
      </c>
    </row>
    <row r="229" spans="1:8" s="173" customFormat="1" ht="12.75" hidden="1">
      <c r="A229" s="190" t="s">
        <v>205</v>
      </c>
      <c r="B229" s="183" t="s">
        <v>36</v>
      </c>
      <c r="C229" s="183" t="s">
        <v>121</v>
      </c>
      <c r="D229" s="211" t="s">
        <v>105</v>
      </c>
      <c r="E229" s="211" t="s">
        <v>165</v>
      </c>
      <c r="F229" s="193" t="s">
        <v>143</v>
      </c>
      <c r="G229" s="178">
        <v>0</v>
      </c>
      <c r="H229" s="178">
        <v>1</v>
      </c>
    </row>
    <row r="230" spans="1:8" s="173" customFormat="1" ht="38.25" hidden="1">
      <c r="A230" s="190"/>
      <c r="B230" s="183" t="s">
        <v>107</v>
      </c>
      <c r="C230" s="183" t="s">
        <v>121</v>
      </c>
      <c r="D230" s="211" t="s">
        <v>106</v>
      </c>
      <c r="E230" s="211"/>
      <c r="F230" s="194" t="s">
        <v>38</v>
      </c>
      <c r="G230" s="178">
        <f>G231</f>
        <v>0</v>
      </c>
      <c r="H230" s="178">
        <f>H231</f>
        <v>1</v>
      </c>
    </row>
    <row r="231" spans="1:8" s="173" customFormat="1" ht="12.75" hidden="1">
      <c r="A231" s="190" t="s">
        <v>206</v>
      </c>
      <c r="B231" s="183" t="s">
        <v>103</v>
      </c>
      <c r="C231" s="183" t="s">
        <v>121</v>
      </c>
      <c r="D231" s="211" t="s">
        <v>106</v>
      </c>
      <c r="E231" s="211" t="s">
        <v>165</v>
      </c>
      <c r="F231" s="193" t="s">
        <v>143</v>
      </c>
      <c r="G231" s="178">
        <v>0</v>
      </c>
      <c r="H231" s="178">
        <v>1</v>
      </c>
    </row>
    <row r="232" spans="1:8" s="173" customFormat="1" ht="38.25" hidden="1">
      <c r="A232" s="190"/>
      <c r="B232" s="183" t="s">
        <v>36</v>
      </c>
      <c r="C232" s="183" t="s">
        <v>121</v>
      </c>
      <c r="D232" s="211" t="s">
        <v>64</v>
      </c>
      <c r="E232" s="211"/>
      <c r="F232" s="194" t="s">
        <v>176</v>
      </c>
      <c r="G232" s="178">
        <f>G233</f>
        <v>0</v>
      </c>
      <c r="H232" s="178">
        <f>H233</f>
        <v>1</v>
      </c>
    </row>
    <row r="233" spans="1:8" s="173" customFormat="1" ht="12.75" hidden="1">
      <c r="A233" s="190">
        <f>A227+1</f>
        <v>2</v>
      </c>
      <c r="B233" s="183" t="s">
        <v>107</v>
      </c>
      <c r="C233" s="183" t="s">
        <v>121</v>
      </c>
      <c r="D233" s="211" t="s">
        <v>64</v>
      </c>
      <c r="E233" s="211" t="s">
        <v>76</v>
      </c>
      <c r="F233" s="193" t="s">
        <v>357</v>
      </c>
      <c r="G233" s="178">
        <v>0</v>
      </c>
      <c r="H233" s="178">
        <v>1</v>
      </c>
    </row>
    <row r="234" spans="1:8" s="173" customFormat="1" ht="25.5" hidden="1">
      <c r="A234" s="190"/>
      <c r="B234" s="183" t="s">
        <v>163</v>
      </c>
      <c r="C234" s="183" t="s">
        <v>121</v>
      </c>
      <c r="D234" s="211" t="s">
        <v>109</v>
      </c>
      <c r="E234" s="211"/>
      <c r="F234" s="194" t="s">
        <v>41</v>
      </c>
      <c r="G234" s="178">
        <f>G235</f>
        <v>0</v>
      </c>
      <c r="H234" s="178">
        <f>H235</f>
        <v>1</v>
      </c>
    </row>
    <row r="235" spans="1:8" s="173" customFormat="1" ht="25.5" hidden="1">
      <c r="A235" s="190" t="s">
        <v>226</v>
      </c>
      <c r="B235" s="183" t="s">
        <v>163</v>
      </c>
      <c r="C235" s="183" t="s">
        <v>121</v>
      </c>
      <c r="D235" s="211" t="s">
        <v>109</v>
      </c>
      <c r="E235" s="211" t="s">
        <v>55</v>
      </c>
      <c r="F235" s="193" t="s">
        <v>139</v>
      </c>
      <c r="G235" s="178">
        <v>0</v>
      </c>
      <c r="H235" s="178">
        <v>1</v>
      </c>
    </row>
    <row r="236" spans="1:8" s="173" customFormat="1" ht="25.5" hidden="1">
      <c r="A236" s="190"/>
      <c r="B236" s="183" t="s">
        <v>108</v>
      </c>
      <c r="C236" s="183" t="s">
        <v>123</v>
      </c>
      <c r="D236" s="211" t="s">
        <v>111</v>
      </c>
      <c r="E236" s="211"/>
      <c r="F236" s="194" t="s">
        <v>42</v>
      </c>
      <c r="G236" s="178">
        <f>G237</f>
        <v>0</v>
      </c>
      <c r="H236" s="178">
        <f>H237</f>
        <v>0</v>
      </c>
    </row>
    <row r="237" spans="1:8" s="173" customFormat="1" ht="25.5" hidden="1">
      <c r="A237" s="190" t="s">
        <v>207</v>
      </c>
      <c r="B237" s="183" t="s">
        <v>110</v>
      </c>
      <c r="C237" s="183" t="s">
        <v>123</v>
      </c>
      <c r="D237" s="211" t="s">
        <v>111</v>
      </c>
      <c r="E237" s="211" t="s">
        <v>55</v>
      </c>
      <c r="F237" s="193" t="s">
        <v>139</v>
      </c>
      <c r="G237" s="178">
        <v>0</v>
      </c>
      <c r="H237" s="178">
        <v>0</v>
      </c>
    </row>
    <row r="238" spans="1:8" s="173" customFormat="1" ht="25.5" hidden="1">
      <c r="A238" s="190"/>
      <c r="B238" s="183" t="s">
        <v>110</v>
      </c>
      <c r="C238" s="183" t="s">
        <v>123</v>
      </c>
      <c r="D238" s="211" t="s">
        <v>112</v>
      </c>
      <c r="E238" s="211"/>
      <c r="F238" s="194" t="s">
        <v>43</v>
      </c>
      <c r="G238" s="178">
        <v>0</v>
      </c>
      <c r="H238" s="178">
        <v>0</v>
      </c>
    </row>
    <row r="239" spans="1:8" s="173" customFormat="1" ht="25.5" hidden="1">
      <c r="A239" s="190">
        <v>49</v>
      </c>
      <c r="B239" s="183" t="s">
        <v>113</v>
      </c>
      <c r="C239" s="183" t="s">
        <v>123</v>
      </c>
      <c r="D239" s="211" t="s">
        <v>112</v>
      </c>
      <c r="E239" s="211" t="s">
        <v>55</v>
      </c>
      <c r="F239" s="193" t="s">
        <v>139</v>
      </c>
      <c r="G239" s="178">
        <v>0</v>
      </c>
      <c r="H239" s="178">
        <v>0</v>
      </c>
    </row>
    <row r="240" spans="1:8" s="187" customFormat="1" ht="12.75">
      <c r="A240" s="184"/>
      <c r="B240" s="185" t="s">
        <v>44</v>
      </c>
      <c r="C240" s="185"/>
      <c r="D240" s="212"/>
      <c r="E240" s="212"/>
      <c r="F240" s="223" t="s">
        <v>45</v>
      </c>
      <c r="G240" s="177">
        <f>G241</f>
        <v>1285000</v>
      </c>
      <c r="H240" s="177">
        <f>H241</f>
        <v>1285000</v>
      </c>
    </row>
    <row r="241" spans="1:8" s="173" customFormat="1" ht="12.75">
      <c r="A241" s="190"/>
      <c r="B241" s="183" t="s">
        <v>44</v>
      </c>
      <c r="C241" s="183" t="s">
        <v>122</v>
      </c>
      <c r="D241" s="211"/>
      <c r="E241" s="211"/>
      <c r="F241" s="224" t="s">
        <v>46</v>
      </c>
      <c r="G241" s="178">
        <f>G244+G254+G260</f>
        <v>1285000</v>
      </c>
      <c r="H241" s="178">
        <f>H244+H254+H260</f>
        <v>1285000</v>
      </c>
    </row>
    <row r="242" spans="1:8" s="188" customFormat="1" ht="21.75" customHeight="1" hidden="1">
      <c r="A242" s="214" t="s">
        <v>198</v>
      </c>
      <c r="B242" s="215" t="s">
        <v>53</v>
      </c>
      <c r="C242" s="215" t="s">
        <v>50</v>
      </c>
      <c r="D242" s="243" t="s">
        <v>51</v>
      </c>
      <c r="E242" s="243" t="s">
        <v>52</v>
      </c>
      <c r="F242" s="216" t="s">
        <v>168</v>
      </c>
      <c r="G242" s="213" t="s">
        <v>230</v>
      </c>
      <c r="H242" s="213" t="s">
        <v>230</v>
      </c>
    </row>
    <row r="243" spans="1:8" s="195" customFormat="1" ht="12.75" hidden="1">
      <c r="A243" s="226">
        <v>1</v>
      </c>
      <c r="B243" s="230" t="s">
        <v>125</v>
      </c>
      <c r="C243" s="230" t="s">
        <v>126</v>
      </c>
      <c r="D243" s="244" t="s">
        <v>127</v>
      </c>
      <c r="E243" s="244" t="s">
        <v>148</v>
      </c>
      <c r="F243" s="228">
        <v>6</v>
      </c>
      <c r="G243" s="228">
        <v>7</v>
      </c>
      <c r="H243" s="228">
        <v>8</v>
      </c>
    </row>
    <row r="244" spans="1:8" s="173" customFormat="1" ht="37.5" customHeight="1">
      <c r="A244" s="190"/>
      <c r="B244" s="183" t="s">
        <v>115</v>
      </c>
      <c r="C244" s="183" t="s">
        <v>122</v>
      </c>
      <c r="D244" s="183" t="s">
        <v>505</v>
      </c>
      <c r="E244" s="211"/>
      <c r="F244" s="225" t="s">
        <v>632</v>
      </c>
      <c r="G244" s="178">
        <f>G245</f>
        <v>1135000</v>
      </c>
      <c r="H244" s="178">
        <f>H245</f>
        <v>1135000</v>
      </c>
    </row>
    <row r="245" spans="1:8" s="173" customFormat="1" ht="12.75">
      <c r="A245" s="190">
        <v>26</v>
      </c>
      <c r="B245" s="183" t="s">
        <v>115</v>
      </c>
      <c r="C245" s="183" t="s">
        <v>122</v>
      </c>
      <c r="D245" s="183" t="s">
        <v>507</v>
      </c>
      <c r="E245" s="211"/>
      <c r="F245" s="191" t="s">
        <v>425</v>
      </c>
      <c r="G245" s="178">
        <f>G246+G248+G252</f>
        <v>1135000</v>
      </c>
      <c r="H245" s="178">
        <f>H246+H248+H252</f>
        <v>1135000</v>
      </c>
    </row>
    <row r="246" spans="1:8" ht="25.5" customHeight="1">
      <c r="A246" s="131"/>
      <c r="B246" s="183" t="s">
        <v>116</v>
      </c>
      <c r="C246" s="183" t="s">
        <v>122</v>
      </c>
      <c r="D246" s="183" t="s">
        <v>507</v>
      </c>
      <c r="E246" s="12" t="s">
        <v>489</v>
      </c>
      <c r="F246" s="13" t="s">
        <v>597</v>
      </c>
      <c r="G246" s="14">
        <f>G247</f>
        <v>500000</v>
      </c>
      <c r="H246" s="14">
        <f>H247</f>
        <v>500000</v>
      </c>
    </row>
    <row r="247" spans="1:8" s="173" customFormat="1" ht="25.5">
      <c r="A247" s="190"/>
      <c r="B247" s="183" t="s">
        <v>116</v>
      </c>
      <c r="C247" s="183" t="s">
        <v>122</v>
      </c>
      <c r="D247" s="183" t="s">
        <v>507</v>
      </c>
      <c r="E247" s="183" t="s">
        <v>437</v>
      </c>
      <c r="F247" s="193" t="s">
        <v>438</v>
      </c>
      <c r="G247" s="178">
        <v>500000</v>
      </c>
      <c r="H247" s="178">
        <v>500000</v>
      </c>
    </row>
    <row r="248" spans="1:8" ht="12.75" customHeight="1">
      <c r="A248" s="131"/>
      <c r="B248" s="183" t="s">
        <v>116</v>
      </c>
      <c r="C248" s="183" t="s">
        <v>122</v>
      </c>
      <c r="D248" s="183" t="s">
        <v>507</v>
      </c>
      <c r="E248" s="12" t="s">
        <v>525</v>
      </c>
      <c r="F248" s="18" t="s">
        <v>526</v>
      </c>
      <c r="G248" s="14">
        <f>G249</f>
        <v>485000</v>
      </c>
      <c r="H248" s="14">
        <f>H249</f>
        <v>485000</v>
      </c>
    </row>
    <row r="249" spans="1:8" s="173" customFormat="1" ht="12.75">
      <c r="A249" s="190"/>
      <c r="B249" s="183" t="s">
        <v>116</v>
      </c>
      <c r="C249" s="183" t="s">
        <v>122</v>
      </c>
      <c r="D249" s="183" t="s">
        <v>507</v>
      </c>
      <c r="E249" s="183" t="s">
        <v>527</v>
      </c>
      <c r="F249" s="193" t="s">
        <v>528</v>
      </c>
      <c r="G249" s="178">
        <v>485000</v>
      </c>
      <c r="H249" s="178">
        <v>485000</v>
      </c>
    </row>
    <row r="250" spans="1:8" s="173" customFormat="1" ht="12.75" hidden="1">
      <c r="A250" s="190"/>
      <c r="B250" s="183" t="s">
        <v>115</v>
      </c>
      <c r="C250" s="183" t="s">
        <v>122</v>
      </c>
      <c r="D250" s="211" t="s">
        <v>309</v>
      </c>
      <c r="E250" s="183"/>
      <c r="F250" s="194" t="s">
        <v>310</v>
      </c>
      <c r="G250" s="178">
        <f>G251</f>
        <v>0</v>
      </c>
      <c r="H250" s="178">
        <f>H251</f>
        <v>1</v>
      </c>
    </row>
    <row r="251" spans="1:8" s="173" customFormat="1" ht="12.75" hidden="1">
      <c r="A251" s="190" t="s">
        <v>227</v>
      </c>
      <c r="B251" s="183" t="s">
        <v>116</v>
      </c>
      <c r="C251" s="183" t="s">
        <v>122</v>
      </c>
      <c r="D251" s="211" t="s">
        <v>309</v>
      </c>
      <c r="E251" s="183" t="s">
        <v>114</v>
      </c>
      <c r="F251" s="193" t="s">
        <v>47</v>
      </c>
      <c r="G251" s="178">
        <v>0</v>
      </c>
      <c r="H251" s="178">
        <v>1</v>
      </c>
    </row>
    <row r="252" spans="1:8" s="173" customFormat="1" ht="12.75">
      <c r="A252" s="190"/>
      <c r="B252" s="183" t="s">
        <v>137</v>
      </c>
      <c r="C252" s="183" t="s">
        <v>122</v>
      </c>
      <c r="D252" s="211" t="s">
        <v>507</v>
      </c>
      <c r="E252" s="183" t="s">
        <v>355</v>
      </c>
      <c r="F252" s="193" t="s">
        <v>658</v>
      </c>
      <c r="G252" s="178">
        <f>G253</f>
        <v>150000</v>
      </c>
      <c r="H252" s="178">
        <f>H253</f>
        <v>150000</v>
      </c>
    </row>
    <row r="253" spans="1:8" s="173" customFormat="1" ht="38.25">
      <c r="A253" s="190"/>
      <c r="B253" s="183" t="s">
        <v>137</v>
      </c>
      <c r="C253" s="183" t="s">
        <v>122</v>
      </c>
      <c r="D253" s="211" t="s">
        <v>507</v>
      </c>
      <c r="E253" s="183" t="s">
        <v>371</v>
      </c>
      <c r="F253" s="193" t="s">
        <v>599</v>
      </c>
      <c r="G253" s="178">
        <v>150000</v>
      </c>
      <c r="H253" s="178">
        <v>150000</v>
      </c>
    </row>
    <row r="254" spans="1:8" s="173" customFormat="1" ht="25.5" hidden="1">
      <c r="A254" s="190"/>
      <c r="B254" s="183" t="s">
        <v>117</v>
      </c>
      <c r="C254" s="183" t="s">
        <v>122</v>
      </c>
      <c r="D254" s="183" t="s">
        <v>508</v>
      </c>
      <c r="E254" s="183"/>
      <c r="F254" s="225" t="s">
        <v>600</v>
      </c>
      <c r="G254" s="178">
        <f>G255</f>
        <v>0</v>
      </c>
      <c r="H254" s="178">
        <f>H255</f>
        <v>0</v>
      </c>
    </row>
    <row r="255" spans="1:8" s="173" customFormat="1" ht="25.5" hidden="1">
      <c r="A255" s="190">
        <v>27</v>
      </c>
      <c r="B255" s="183" t="s">
        <v>137</v>
      </c>
      <c r="C255" s="183" t="s">
        <v>122</v>
      </c>
      <c r="D255" s="183" t="s">
        <v>488</v>
      </c>
      <c r="E255" s="183"/>
      <c r="F255" s="191" t="s">
        <v>521</v>
      </c>
      <c r="G255" s="178">
        <f>G256+G258</f>
        <v>0</v>
      </c>
      <c r="H255" s="178">
        <f>H256+H258</f>
        <v>0</v>
      </c>
    </row>
    <row r="256" spans="1:8" ht="25.5" customHeight="1" hidden="1">
      <c r="A256" s="131"/>
      <c r="B256" s="183" t="s">
        <v>44</v>
      </c>
      <c r="C256" s="183" t="s">
        <v>122</v>
      </c>
      <c r="D256" s="183" t="s">
        <v>488</v>
      </c>
      <c r="E256" s="12" t="s">
        <v>489</v>
      </c>
      <c r="F256" s="13" t="s">
        <v>491</v>
      </c>
      <c r="G256" s="14">
        <f>G257</f>
        <v>0</v>
      </c>
      <c r="H256" s="14">
        <f>H257</f>
        <v>0</v>
      </c>
    </row>
    <row r="257" spans="1:8" s="173" customFormat="1" ht="25.5" hidden="1">
      <c r="A257" s="190"/>
      <c r="B257" s="183" t="s">
        <v>44</v>
      </c>
      <c r="C257" s="183" t="s">
        <v>122</v>
      </c>
      <c r="D257" s="183" t="s">
        <v>488</v>
      </c>
      <c r="E257" s="183" t="s">
        <v>437</v>
      </c>
      <c r="F257" s="193" t="s">
        <v>438</v>
      </c>
      <c r="G257" s="178"/>
      <c r="H257" s="178"/>
    </row>
    <row r="258" spans="1:8" ht="12.75" customHeight="1" hidden="1">
      <c r="A258" s="131"/>
      <c r="B258" s="183" t="s">
        <v>116</v>
      </c>
      <c r="C258" s="183" t="s">
        <v>122</v>
      </c>
      <c r="D258" s="183" t="s">
        <v>488</v>
      </c>
      <c r="E258" s="12" t="s">
        <v>525</v>
      </c>
      <c r="F258" s="13" t="s">
        <v>526</v>
      </c>
      <c r="G258" s="14">
        <f>G259</f>
        <v>0</v>
      </c>
      <c r="H258" s="14">
        <f>H259</f>
        <v>0</v>
      </c>
    </row>
    <row r="259" spans="1:8" s="173" customFormat="1" ht="12.75" hidden="1">
      <c r="A259" s="190"/>
      <c r="B259" s="183" t="s">
        <v>116</v>
      </c>
      <c r="C259" s="183" t="s">
        <v>122</v>
      </c>
      <c r="D259" s="183" t="s">
        <v>488</v>
      </c>
      <c r="E259" s="183" t="s">
        <v>527</v>
      </c>
      <c r="F259" s="193" t="s">
        <v>528</v>
      </c>
      <c r="G259" s="178"/>
      <c r="H259" s="178"/>
    </row>
    <row r="260" spans="1:8" s="173" customFormat="1" ht="30" customHeight="1">
      <c r="A260" s="190"/>
      <c r="B260" s="183" t="s">
        <v>117</v>
      </c>
      <c r="C260" s="183" t="s">
        <v>122</v>
      </c>
      <c r="D260" s="183" t="s">
        <v>660</v>
      </c>
      <c r="E260" s="183"/>
      <c r="F260" s="259" t="s">
        <v>661</v>
      </c>
      <c r="G260" s="178">
        <f>G263</f>
        <v>150000</v>
      </c>
      <c r="H260" s="178">
        <f>H263</f>
        <v>150000</v>
      </c>
    </row>
    <row r="261" spans="1:8" s="188" customFormat="1" ht="21.75" customHeight="1" hidden="1">
      <c r="A261" s="214" t="s">
        <v>198</v>
      </c>
      <c r="B261" s="215" t="s">
        <v>53</v>
      </c>
      <c r="C261" s="215" t="s">
        <v>50</v>
      </c>
      <c r="D261" s="215" t="s">
        <v>51</v>
      </c>
      <c r="E261" s="215" t="s">
        <v>52</v>
      </c>
      <c r="F261" s="216" t="s">
        <v>168</v>
      </c>
      <c r="G261" s="213" t="s">
        <v>230</v>
      </c>
      <c r="H261" s="213" t="s">
        <v>230</v>
      </c>
    </row>
    <row r="262" spans="1:8" s="195" customFormat="1" ht="12.75" hidden="1">
      <c r="A262" s="226">
        <v>1</v>
      </c>
      <c r="B262" s="230" t="s">
        <v>125</v>
      </c>
      <c r="C262" s="230" t="s">
        <v>126</v>
      </c>
      <c r="D262" s="227" t="s">
        <v>127</v>
      </c>
      <c r="E262" s="227" t="s">
        <v>148</v>
      </c>
      <c r="F262" s="228">
        <v>6</v>
      </c>
      <c r="G262" s="228">
        <v>7</v>
      </c>
      <c r="H262" s="228">
        <v>8</v>
      </c>
    </row>
    <row r="263" spans="1:8" s="232" customFormat="1" ht="24.75" customHeight="1">
      <c r="A263" s="229">
        <v>28</v>
      </c>
      <c r="B263" s="183" t="s">
        <v>117</v>
      </c>
      <c r="C263" s="183" t="s">
        <v>122</v>
      </c>
      <c r="D263" s="183" t="s">
        <v>659</v>
      </c>
      <c r="E263" s="231"/>
      <c r="F263" s="237" t="s">
        <v>32</v>
      </c>
      <c r="G263" s="238">
        <f>G264</f>
        <v>150000</v>
      </c>
      <c r="H263" s="238">
        <f>H264</f>
        <v>150000</v>
      </c>
    </row>
    <row r="264" spans="1:8" s="235" customFormat="1" ht="12.75">
      <c r="A264" s="233"/>
      <c r="B264" s="183" t="s">
        <v>117</v>
      </c>
      <c r="C264" s="183" t="s">
        <v>122</v>
      </c>
      <c r="D264" s="183" t="s">
        <v>659</v>
      </c>
      <c r="E264" s="234" t="s">
        <v>55</v>
      </c>
      <c r="F264" s="236" t="s">
        <v>48</v>
      </c>
      <c r="G264" s="238">
        <f>G265</f>
        <v>150000</v>
      </c>
      <c r="H264" s="238">
        <f>H265</f>
        <v>150000</v>
      </c>
    </row>
    <row r="265" spans="1:8" s="173" customFormat="1" ht="12.75">
      <c r="A265" s="190"/>
      <c r="B265" s="183" t="s">
        <v>44</v>
      </c>
      <c r="C265" s="183" t="s">
        <v>122</v>
      </c>
      <c r="D265" s="183" t="s">
        <v>659</v>
      </c>
      <c r="E265" s="183" t="s">
        <v>356</v>
      </c>
      <c r="F265" s="193" t="s">
        <v>157</v>
      </c>
      <c r="G265" s="178">
        <v>150000</v>
      </c>
      <c r="H265" s="178">
        <v>150000</v>
      </c>
    </row>
    <row r="266" spans="1:8" s="187" customFormat="1" ht="12.75">
      <c r="A266" s="184"/>
      <c r="B266" s="185" t="s">
        <v>163</v>
      </c>
      <c r="C266" s="185"/>
      <c r="D266" s="212"/>
      <c r="E266" s="212"/>
      <c r="F266" s="223" t="s">
        <v>40</v>
      </c>
      <c r="G266" s="177">
        <f aca="true" t="shared" si="10" ref="G266:H268">G267</f>
        <v>9498472</v>
      </c>
      <c r="H266" s="177">
        <f t="shared" si="10"/>
        <v>9593472</v>
      </c>
    </row>
    <row r="267" spans="1:8" s="173" customFormat="1" ht="12.75">
      <c r="A267" s="190"/>
      <c r="B267" s="183" t="s">
        <v>163</v>
      </c>
      <c r="C267" s="183" t="s">
        <v>121</v>
      </c>
      <c r="D267" s="211"/>
      <c r="E267" s="211"/>
      <c r="F267" s="224" t="s">
        <v>6</v>
      </c>
      <c r="G267" s="178">
        <f t="shared" si="10"/>
        <v>9498472</v>
      </c>
      <c r="H267" s="178">
        <f t="shared" si="10"/>
        <v>9593472</v>
      </c>
    </row>
    <row r="268" spans="1:8" s="173" customFormat="1" ht="38.25">
      <c r="A268" s="190"/>
      <c r="B268" s="183" t="s">
        <v>163</v>
      </c>
      <c r="C268" s="183" t="s">
        <v>121</v>
      </c>
      <c r="D268" s="183" t="s">
        <v>483</v>
      </c>
      <c r="E268" s="183"/>
      <c r="F268" s="225" t="s">
        <v>662</v>
      </c>
      <c r="G268" s="178">
        <f t="shared" si="10"/>
        <v>9498472</v>
      </c>
      <c r="H268" s="178">
        <f t="shared" si="10"/>
        <v>9593472</v>
      </c>
    </row>
    <row r="269" spans="1:8" s="173" customFormat="1" ht="25.5">
      <c r="A269" s="190">
        <v>29</v>
      </c>
      <c r="B269" s="183" t="s">
        <v>163</v>
      </c>
      <c r="C269" s="183" t="s">
        <v>121</v>
      </c>
      <c r="D269" s="183" t="s">
        <v>480</v>
      </c>
      <c r="E269" s="183"/>
      <c r="F269" s="191" t="s">
        <v>506</v>
      </c>
      <c r="G269" s="178">
        <f>G270+G272+G274</f>
        <v>9498472</v>
      </c>
      <c r="H269" s="178">
        <f>H270+H272+H274</f>
        <v>9593472</v>
      </c>
    </row>
    <row r="270" spans="1:8" ht="51" customHeight="1">
      <c r="A270" s="131"/>
      <c r="B270" s="183" t="s">
        <v>163</v>
      </c>
      <c r="C270" s="183" t="s">
        <v>121</v>
      </c>
      <c r="D270" s="183" t="s">
        <v>480</v>
      </c>
      <c r="E270" s="12" t="s">
        <v>492</v>
      </c>
      <c r="F270" s="13" t="s">
        <v>598</v>
      </c>
      <c r="G270" s="14">
        <f>G271</f>
        <v>7073472</v>
      </c>
      <c r="H270" s="14">
        <f>H271</f>
        <v>7073472</v>
      </c>
    </row>
    <row r="271" spans="1:8" s="173" customFormat="1" ht="12.75">
      <c r="A271" s="190"/>
      <c r="B271" s="183" t="s">
        <v>163</v>
      </c>
      <c r="C271" s="183" t="s">
        <v>121</v>
      </c>
      <c r="D271" s="183" t="s">
        <v>480</v>
      </c>
      <c r="E271" s="183" t="s">
        <v>529</v>
      </c>
      <c r="F271" s="15" t="s">
        <v>530</v>
      </c>
      <c r="G271" s="178">
        <v>7073472</v>
      </c>
      <c r="H271" s="178">
        <v>7073472</v>
      </c>
    </row>
    <row r="272" spans="1:8" ht="25.5" customHeight="1">
      <c r="A272" s="131"/>
      <c r="B272" s="183" t="s">
        <v>163</v>
      </c>
      <c r="C272" s="183" t="s">
        <v>121</v>
      </c>
      <c r="D272" s="183" t="s">
        <v>480</v>
      </c>
      <c r="E272" s="12" t="s">
        <v>489</v>
      </c>
      <c r="F272" s="13" t="s">
        <v>597</v>
      </c>
      <c r="G272" s="14">
        <f>G273</f>
        <v>2415000</v>
      </c>
      <c r="H272" s="14">
        <f>H273</f>
        <v>2510000</v>
      </c>
    </row>
    <row r="273" spans="1:8" s="173" customFormat="1" ht="25.5">
      <c r="A273" s="190"/>
      <c r="B273" s="183" t="s">
        <v>163</v>
      </c>
      <c r="C273" s="183" t="s">
        <v>121</v>
      </c>
      <c r="D273" s="183" t="s">
        <v>480</v>
      </c>
      <c r="E273" s="183" t="s">
        <v>437</v>
      </c>
      <c r="F273" s="15" t="s">
        <v>438</v>
      </c>
      <c r="G273" s="178">
        <v>2415000</v>
      </c>
      <c r="H273" s="178">
        <v>2510000</v>
      </c>
    </row>
    <row r="274" spans="1:8" ht="15" customHeight="1">
      <c r="A274" s="131"/>
      <c r="B274" s="183" t="s">
        <v>163</v>
      </c>
      <c r="C274" s="183" t="s">
        <v>121</v>
      </c>
      <c r="D274" s="183" t="s">
        <v>480</v>
      </c>
      <c r="E274" s="12" t="s">
        <v>355</v>
      </c>
      <c r="F274" s="13" t="s">
        <v>372</v>
      </c>
      <c r="G274" s="14">
        <f>G275</f>
        <v>10000</v>
      </c>
      <c r="H274" s="14">
        <f>H275</f>
        <v>10000</v>
      </c>
    </row>
    <row r="275" spans="1:8" s="173" customFormat="1" ht="12.75">
      <c r="A275" s="190"/>
      <c r="B275" s="183" t="s">
        <v>163</v>
      </c>
      <c r="C275" s="183" t="s">
        <v>121</v>
      </c>
      <c r="D275" s="183" t="s">
        <v>480</v>
      </c>
      <c r="E275" s="183" t="s">
        <v>441</v>
      </c>
      <c r="F275" s="15" t="s">
        <v>444</v>
      </c>
      <c r="G275" s="178">
        <v>10000</v>
      </c>
      <c r="H275" s="178">
        <v>10000</v>
      </c>
    </row>
    <row r="276" spans="1:8" s="173" customFormat="1" ht="25.5" hidden="1">
      <c r="A276" s="190"/>
      <c r="B276" s="183" t="s">
        <v>163</v>
      </c>
      <c r="C276" s="183" t="s">
        <v>121</v>
      </c>
      <c r="D276" s="183" t="s">
        <v>112</v>
      </c>
      <c r="E276" s="183"/>
      <c r="F276" s="194" t="s">
        <v>13</v>
      </c>
      <c r="G276" s="178">
        <f>G277</f>
        <v>0</v>
      </c>
      <c r="H276" s="178">
        <f>H277</f>
        <v>0</v>
      </c>
    </row>
    <row r="277" spans="1:8" s="173" customFormat="1" ht="12.75" hidden="1">
      <c r="A277" s="190">
        <f>A271+1</f>
        <v>1</v>
      </c>
      <c r="B277" s="183" t="s">
        <v>163</v>
      </c>
      <c r="C277" s="183" t="s">
        <v>121</v>
      </c>
      <c r="D277" s="183" t="s">
        <v>112</v>
      </c>
      <c r="E277" s="183" t="s">
        <v>267</v>
      </c>
      <c r="F277" s="193" t="s">
        <v>357</v>
      </c>
      <c r="G277" s="178"/>
      <c r="H277" s="178"/>
    </row>
    <row r="278" spans="1:8" s="187" customFormat="1" ht="12.75">
      <c r="A278" s="184"/>
      <c r="B278" s="329" t="s">
        <v>61</v>
      </c>
      <c r="C278" s="329"/>
      <c r="D278" s="185"/>
      <c r="E278" s="185"/>
      <c r="F278" s="223" t="s">
        <v>7</v>
      </c>
      <c r="G278" s="177">
        <f aca="true" t="shared" si="11" ref="G278:H280">G279</f>
        <v>2960993</v>
      </c>
      <c r="H278" s="177">
        <f t="shared" si="11"/>
        <v>2960993</v>
      </c>
    </row>
    <row r="279" spans="1:8" s="173" customFormat="1" ht="12.75">
      <c r="A279" s="190"/>
      <c r="B279" s="183" t="s">
        <v>61</v>
      </c>
      <c r="C279" s="183" t="s">
        <v>120</v>
      </c>
      <c r="D279" s="183"/>
      <c r="E279" s="183"/>
      <c r="F279" s="224" t="s">
        <v>39</v>
      </c>
      <c r="G279" s="178">
        <f t="shared" si="11"/>
        <v>2960993</v>
      </c>
      <c r="H279" s="178">
        <f t="shared" si="11"/>
        <v>2960993</v>
      </c>
    </row>
    <row r="280" spans="1:8" s="173" customFormat="1" ht="37.5" customHeight="1">
      <c r="A280" s="190"/>
      <c r="B280" s="183" t="s">
        <v>61</v>
      </c>
      <c r="C280" s="183" t="s">
        <v>120</v>
      </c>
      <c r="D280" s="183" t="s">
        <v>484</v>
      </c>
      <c r="E280" s="183"/>
      <c r="F280" s="225" t="s">
        <v>663</v>
      </c>
      <c r="G280" s="178">
        <f t="shared" si="11"/>
        <v>2960993</v>
      </c>
      <c r="H280" s="178">
        <f t="shared" si="11"/>
        <v>2960993</v>
      </c>
    </row>
    <row r="281" spans="1:8" s="173" customFormat="1" ht="25.5">
      <c r="A281" s="190">
        <v>30</v>
      </c>
      <c r="B281" s="183" t="s">
        <v>61</v>
      </c>
      <c r="C281" s="183" t="s">
        <v>120</v>
      </c>
      <c r="D281" s="183" t="s">
        <v>481</v>
      </c>
      <c r="E281" s="183"/>
      <c r="F281" s="191" t="s">
        <v>506</v>
      </c>
      <c r="G281" s="178">
        <f>G282+G284+G286</f>
        <v>2960993</v>
      </c>
      <c r="H281" s="178">
        <f>H282+H284+H286</f>
        <v>2960993</v>
      </c>
    </row>
    <row r="282" spans="1:8" ht="51" customHeight="1">
      <c r="A282" s="131"/>
      <c r="B282" s="183" t="s">
        <v>61</v>
      </c>
      <c r="C282" s="183" t="s">
        <v>120</v>
      </c>
      <c r="D282" s="183" t="s">
        <v>481</v>
      </c>
      <c r="E282" s="12" t="s">
        <v>492</v>
      </c>
      <c r="F282" s="13" t="s">
        <v>598</v>
      </c>
      <c r="G282" s="14">
        <f>G283</f>
        <v>2673993</v>
      </c>
      <c r="H282" s="14">
        <f>H283</f>
        <v>2673993</v>
      </c>
    </row>
    <row r="283" spans="1:8" s="173" customFormat="1" ht="12.75">
      <c r="A283" s="190"/>
      <c r="B283" s="183" t="s">
        <v>61</v>
      </c>
      <c r="C283" s="183" t="s">
        <v>120</v>
      </c>
      <c r="D283" s="183" t="s">
        <v>481</v>
      </c>
      <c r="E283" s="183" t="s">
        <v>529</v>
      </c>
      <c r="F283" s="15" t="s">
        <v>530</v>
      </c>
      <c r="G283" s="178">
        <v>2673993</v>
      </c>
      <c r="H283" s="178">
        <v>2673993</v>
      </c>
    </row>
    <row r="284" spans="1:8" ht="25.5" customHeight="1">
      <c r="A284" s="131"/>
      <c r="B284" s="183" t="s">
        <v>61</v>
      </c>
      <c r="C284" s="183" t="s">
        <v>120</v>
      </c>
      <c r="D284" s="183" t="s">
        <v>481</v>
      </c>
      <c r="E284" s="12" t="s">
        <v>489</v>
      </c>
      <c r="F284" s="13" t="s">
        <v>597</v>
      </c>
      <c r="G284" s="14">
        <f>G285</f>
        <v>284000</v>
      </c>
      <c r="H284" s="14">
        <f>H285</f>
        <v>284000</v>
      </c>
    </row>
    <row r="285" spans="1:8" s="173" customFormat="1" ht="25.5">
      <c r="A285" s="190"/>
      <c r="B285" s="183" t="s">
        <v>61</v>
      </c>
      <c r="C285" s="183" t="s">
        <v>120</v>
      </c>
      <c r="D285" s="183" t="s">
        <v>481</v>
      </c>
      <c r="E285" s="183" t="s">
        <v>437</v>
      </c>
      <c r="F285" s="15" t="s">
        <v>438</v>
      </c>
      <c r="G285" s="178">
        <v>284000</v>
      </c>
      <c r="H285" s="178">
        <v>284000</v>
      </c>
    </row>
    <row r="286" spans="1:8" ht="15" customHeight="1">
      <c r="A286" s="131"/>
      <c r="B286" s="183" t="s">
        <v>61</v>
      </c>
      <c r="C286" s="183" t="s">
        <v>120</v>
      </c>
      <c r="D286" s="183" t="s">
        <v>481</v>
      </c>
      <c r="E286" s="12" t="s">
        <v>355</v>
      </c>
      <c r="F286" s="13" t="s">
        <v>372</v>
      </c>
      <c r="G286" s="14">
        <f>G287</f>
        <v>3000</v>
      </c>
      <c r="H286" s="14">
        <f>H287</f>
        <v>3000</v>
      </c>
    </row>
    <row r="287" spans="1:8" s="173" customFormat="1" ht="12.75">
      <c r="A287" s="190"/>
      <c r="B287" s="183" t="s">
        <v>61</v>
      </c>
      <c r="C287" s="183" t="s">
        <v>120</v>
      </c>
      <c r="D287" s="183" t="s">
        <v>481</v>
      </c>
      <c r="E287" s="183" t="s">
        <v>441</v>
      </c>
      <c r="F287" s="15" t="s">
        <v>444</v>
      </c>
      <c r="G287" s="178">
        <v>3000</v>
      </c>
      <c r="H287" s="178">
        <v>3000</v>
      </c>
    </row>
    <row r="288" spans="1:8" s="173" customFormat="1" ht="38.25" hidden="1">
      <c r="A288" s="190">
        <v>27</v>
      </c>
      <c r="B288" s="183" t="s">
        <v>61</v>
      </c>
      <c r="C288" s="183"/>
      <c r="D288" s="211"/>
      <c r="E288" s="211"/>
      <c r="F288" s="194" t="s">
        <v>433</v>
      </c>
      <c r="G288" s="178">
        <f>G289</f>
        <v>0</v>
      </c>
      <c r="H288" s="178">
        <f>H289</f>
        <v>0</v>
      </c>
    </row>
    <row r="289" spans="1:8" s="173" customFormat="1" ht="12.75" hidden="1">
      <c r="A289" s="190"/>
      <c r="B289" s="183" t="s">
        <v>61</v>
      </c>
      <c r="C289" s="183"/>
      <c r="D289" s="211"/>
      <c r="E289" s="211"/>
      <c r="F289" s="193" t="s">
        <v>357</v>
      </c>
      <c r="G289" s="178"/>
      <c r="H289" s="178"/>
    </row>
    <row r="290" spans="1:8" s="173" customFormat="1" ht="15" customHeight="1">
      <c r="A290" s="229"/>
      <c r="B290" s="329" t="s">
        <v>199</v>
      </c>
      <c r="C290" s="330"/>
      <c r="D290" s="183"/>
      <c r="E290" s="183"/>
      <c r="F290" s="223" t="s">
        <v>172</v>
      </c>
      <c r="G290" s="177">
        <f aca="true" t="shared" si="12" ref="G290:H294">G291</f>
        <v>1419922</v>
      </c>
      <c r="H290" s="177">
        <f t="shared" si="12"/>
        <v>1063827</v>
      </c>
    </row>
    <row r="291" spans="1:8" s="239" customFormat="1" ht="25.5" customHeight="1">
      <c r="A291" s="229"/>
      <c r="B291" s="183" t="s">
        <v>199</v>
      </c>
      <c r="C291" s="183" t="s">
        <v>121</v>
      </c>
      <c r="D291" s="183"/>
      <c r="E291" s="183"/>
      <c r="F291" s="224" t="s">
        <v>326</v>
      </c>
      <c r="G291" s="178">
        <f t="shared" si="12"/>
        <v>1419922</v>
      </c>
      <c r="H291" s="178">
        <f t="shared" si="12"/>
        <v>1063827</v>
      </c>
    </row>
    <row r="292" spans="1:8" s="173" customFormat="1" ht="39" customHeight="1">
      <c r="A292" s="229"/>
      <c r="B292" s="183" t="s">
        <v>199</v>
      </c>
      <c r="C292" s="183" t="s">
        <v>121</v>
      </c>
      <c r="D292" s="183" t="s">
        <v>439</v>
      </c>
      <c r="E292" s="183"/>
      <c r="F292" s="225" t="s">
        <v>601</v>
      </c>
      <c r="G292" s="178">
        <f t="shared" si="12"/>
        <v>1419922</v>
      </c>
      <c r="H292" s="178">
        <f t="shared" si="12"/>
        <v>1063827</v>
      </c>
    </row>
    <row r="293" spans="1:8" s="173" customFormat="1" ht="12.75">
      <c r="A293" s="229">
        <v>31</v>
      </c>
      <c r="B293" s="183" t="s">
        <v>199</v>
      </c>
      <c r="C293" s="183" t="s">
        <v>121</v>
      </c>
      <c r="D293" s="183" t="s">
        <v>470</v>
      </c>
      <c r="E293" s="183"/>
      <c r="F293" s="191" t="s">
        <v>173</v>
      </c>
      <c r="G293" s="178">
        <f t="shared" si="12"/>
        <v>1419922</v>
      </c>
      <c r="H293" s="178">
        <f t="shared" si="12"/>
        <v>1063827</v>
      </c>
    </row>
    <row r="294" spans="1:8" s="173" customFormat="1" ht="12.75">
      <c r="A294" s="229"/>
      <c r="B294" s="183" t="s">
        <v>199</v>
      </c>
      <c r="C294" s="183" t="s">
        <v>121</v>
      </c>
      <c r="D294" s="183" t="s">
        <v>470</v>
      </c>
      <c r="E294" s="183" t="s">
        <v>509</v>
      </c>
      <c r="F294" s="194" t="s">
        <v>510</v>
      </c>
      <c r="G294" s="178">
        <f t="shared" si="12"/>
        <v>1419922</v>
      </c>
      <c r="H294" s="178">
        <f t="shared" si="12"/>
        <v>1063827</v>
      </c>
    </row>
    <row r="295" spans="1:8" s="173" customFormat="1" ht="12.75">
      <c r="A295" s="229"/>
      <c r="B295" s="183" t="s">
        <v>199</v>
      </c>
      <c r="C295" s="183" t="s">
        <v>121</v>
      </c>
      <c r="D295" s="183" t="s">
        <v>470</v>
      </c>
      <c r="E295" s="183" t="s">
        <v>471</v>
      </c>
      <c r="F295" s="193" t="s">
        <v>472</v>
      </c>
      <c r="G295" s="178">
        <f>3465500-2045578</f>
        <v>1419922</v>
      </c>
      <c r="H295" s="178">
        <v>1063827</v>
      </c>
    </row>
    <row r="296" spans="1:8" s="173" customFormat="1" ht="12.75">
      <c r="A296" s="273"/>
      <c r="B296" s="274"/>
      <c r="C296" s="274"/>
      <c r="D296" s="274"/>
      <c r="E296" s="274"/>
      <c r="F296" s="248" t="s">
        <v>539</v>
      </c>
      <c r="G296" s="249">
        <v>2045578</v>
      </c>
      <c r="H296" s="249">
        <v>4110706</v>
      </c>
    </row>
    <row r="297" spans="1:8" s="173" customFormat="1" ht="19.5" customHeight="1">
      <c r="A297" s="198"/>
      <c r="B297" s="198"/>
      <c r="C297" s="198"/>
      <c r="D297" s="198"/>
      <c r="E297" s="198"/>
      <c r="F297" s="199" t="s">
        <v>169</v>
      </c>
      <c r="G297" s="200">
        <f>G7+G56+G65+G75+G108+G188+G208+G240+G266+G278+G290+G296</f>
        <v>81823082.18</v>
      </c>
      <c r="H297" s="200">
        <f>H7+H56+H65+H75+H108+H188+H208+H240+H266+H278+H290+H296</f>
        <v>82214107.47</v>
      </c>
    </row>
    <row r="298" spans="1:5" s="173" customFormat="1" ht="12.75">
      <c r="A298" s="202"/>
      <c r="B298" s="202"/>
      <c r="C298" s="202"/>
      <c r="D298" s="202"/>
      <c r="E298" s="202"/>
    </row>
    <row r="299" spans="1:5" s="173" customFormat="1" ht="12.75">
      <c r="A299" s="202"/>
      <c r="B299" s="202"/>
      <c r="C299" s="202"/>
      <c r="D299" s="202"/>
      <c r="E299" s="202"/>
    </row>
    <row r="300" spans="1:5" s="173" customFormat="1" ht="12.75">
      <c r="A300" s="202"/>
      <c r="B300" s="202"/>
      <c r="C300" s="202"/>
      <c r="D300" s="202"/>
      <c r="E300" s="202"/>
    </row>
    <row r="301" spans="1:5" s="173" customFormat="1" ht="12.75">
      <c r="A301" s="202"/>
      <c r="B301" s="202"/>
      <c r="C301" s="202"/>
      <c r="D301" s="202"/>
      <c r="E301" s="202"/>
    </row>
    <row r="302" spans="1:5" s="173" customFormat="1" ht="12.75">
      <c r="A302" s="202"/>
      <c r="B302" s="202"/>
      <c r="C302" s="202"/>
      <c r="D302" s="202"/>
      <c r="E302" s="202"/>
    </row>
    <row r="303" s="173" customFormat="1" ht="12.75">
      <c r="A303" s="202"/>
    </row>
    <row r="304" s="173" customFormat="1" ht="12.75">
      <c r="A304" s="202"/>
    </row>
    <row r="305" s="173" customFormat="1" ht="12.75">
      <c r="A305" s="202"/>
    </row>
    <row r="306" s="173" customFormat="1" ht="12.75">
      <c r="A306" s="202"/>
    </row>
    <row r="307" s="173" customFormat="1" ht="12.75">
      <c r="A307" s="202"/>
    </row>
    <row r="308" s="173" customFormat="1" ht="12.75">
      <c r="A308" s="202"/>
    </row>
    <row r="309" s="173" customFormat="1" ht="12.75">
      <c r="A309" s="202"/>
    </row>
    <row r="310" s="173" customFormat="1" ht="12.75">
      <c r="A310" s="202"/>
    </row>
    <row r="311" s="173" customFormat="1" ht="12.75">
      <c r="A311" s="202"/>
    </row>
    <row r="312" spans="1:5" ht="12.75">
      <c r="A312" s="3"/>
      <c r="B312"/>
      <c r="C312"/>
      <c r="D312"/>
      <c r="E312"/>
    </row>
    <row r="313" spans="1:5" ht="12.75">
      <c r="A313" s="3"/>
      <c r="B313"/>
      <c r="C313"/>
      <c r="D313"/>
      <c r="E313"/>
    </row>
    <row r="314" spans="1:5" ht="12.75">
      <c r="A314" s="3"/>
      <c r="B314"/>
      <c r="C314"/>
      <c r="D314"/>
      <c r="E314"/>
    </row>
    <row r="315" spans="1:5" ht="12.75">
      <c r="A315" s="3"/>
      <c r="B315"/>
      <c r="C315"/>
      <c r="D315"/>
      <c r="E315"/>
    </row>
    <row r="316" spans="1:5" ht="12.75">
      <c r="A316" s="3"/>
      <c r="B316"/>
      <c r="C316"/>
      <c r="D316"/>
      <c r="E316"/>
    </row>
    <row r="317" spans="1:5" ht="12.75">
      <c r="A317" s="3"/>
      <c r="B317"/>
      <c r="C317"/>
      <c r="D317"/>
      <c r="E317"/>
    </row>
    <row r="318" spans="1:5" ht="12.75">
      <c r="A318" s="3"/>
      <c r="B318"/>
      <c r="C318"/>
      <c r="D318"/>
      <c r="E318"/>
    </row>
    <row r="319" spans="1:5" ht="12.75">
      <c r="A319" s="3"/>
      <c r="B319"/>
      <c r="C319"/>
      <c r="D319"/>
      <c r="E319"/>
    </row>
    <row r="320" spans="1:5" ht="12.75">
      <c r="A320" s="3"/>
      <c r="B320"/>
      <c r="C320"/>
      <c r="D320"/>
      <c r="E320"/>
    </row>
    <row r="321" spans="1:5" ht="12.75">
      <c r="A321" s="3"/>
      <c r="B321"/>
      <c r="C321"/>
      <c r="D321"/>
      <c r="E321"/>
    </row>
    <row r="322" spans="1:5" ht="12.75">
      <c r="A322" s="3"/>
      <c r="B322"/>
      <c r="C322"/>
      <c r="D322"/>
      <c r="E322"/>
    </row>
    <row r="323" spans="1:5" ht="12.75">
      <c r="A323" s="3"/>
      <c r="B323"/>
      <c r="C323"/>
      <c r="D323"/>
      <c r="E323"/>
    </row>
    <row r="324" spans="1:5" ht="12.75">
      <c r="A324" s="3"/>
      <c r="B324"/>
      <c r="C324"/>
      <c r="D324"/>
      <c r="E324"/>
    </row>
    <row r="325" spans="1:5" ht="12.75">
      <c r="A325" s="3"/>
      <c r="B325"/>
      <c r="C325"/>
      <c r="D325"/>
      <c r="E325"/>
    </row>
    <row r="326" spans="1:5" ht="12.75">
      <c r="A326" s="3"/>
      <c r="B326"/>
      <c r="C326"/>
      <c r="D326"/>
      <c r="E326"/>
    </row>
    <row r="327" spans="1:5" ht="12.75">
      <c r="A327" s="3"/>
      <c r="B327"/>
      <c r="C327"/>
      <c r="D327"/>
      <c r="E327"/>
    </row>
    <row r="328" spans="1:5" ht="12.75">
      <c r="A328" s="3"/>
      <c r="B328"/>
      <c r="C328"/>
      <c r="D328"/>
      <c r="E328"/>
    </row>
    <row r="329" spans="1:5" ht="12.75">
      <c r="A329" s="3"/>
      <c r="B329"/>
      <c r="C329"/>
      <c r="D329"/>
      <c r="E329"/>
    </row>
    <row r="330" spans="1:5" ht="12.75">
      <c r="A330" s="3"/>
      <c r="B330"/>
      <c r="C330"/>
      <c r="D330"/>
      <c r="E330"/>
    </row>
    <row r="331" spans="1:5" ht="12.75">
      <c r="A331" s="3"/>
      <c r="B331"/>
      <c r="C331"/>
      <c r="D331"/>
      <c r="E331"/>
    </row>
    <row r="332" spans="1:5" ht="12.75">
      <c r="A332" s="3"/>
      <c r="B332"/>
      <c r="C332"/>
      <c r="D332"/>
      <c r="E332"/>
    </row>
    <row r="333" spans="1:5" ht="12.75">
      <c r="A333" s="3"/>
      <c r="B333"/>
      <c r="C333"/>
      <c r="D333"/>
      <c r="E333"/>
    </row>
  </sheetData>
  <sheetProtection/>
  <mergeCells count="13">
    <mergeCell ref="C189:C190"/>
    <mergeCell ref="D189:D190"/>
    <mergeCell ref="E189:E190"/>
    <mergeCell ref="A2:H2"/>
    <mergeCell ref="G1:H1"/>
    <mergeCell ref="H189:H190"/>
    <mergeCell ref="F189:F190"/>
    <mergeCell ref="A3:G3"/>
    <mergeCell ref="B290:C290"/>
    <mergeCell ref="B278:C278"/>
    <mergeCell ref="G189:G190"/>
    <mergeCell ref="A189:A190"/>
    <mergeCell ref="B189:B190"/>
  </mergeCells>
  <printOptions/>
  <pageMargins left="0.7" right="0.7" top="0.75" bottom="0.75" header="0.3" footer="0.3"/>
  <pageSetup horizontalDpi="600" verticalDpi="600" orientation="portrait" paperSize="9" scale="77" r:id="rId1"/>
  <headerFooter alignWithMargins="0">
    <oddFooter>&amp;CСтраница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3">
      <selection activeCell="C6" sqref="C6"/>
    </sheetView>
  </sheetViews>
  <sheetFormatPr defaultColWidth="9.00390625" defaultRowHeight="12.75"/>
  <cols>
    <col min="1" max="1" width="66.25390625" style="126" customWidth="1"/>
    <col min="2" max="2" width="31.00390625" style="163" customWidth="1"/>
    <col min="3" max="3" width="18.375" style="126" customWidth="1"/>
    <col min="4" max="4" width="18.25390625" style="126" customWidth="1"/>
    <col min="5" max="5" width="18.625" style="126" customWidth="1"/>
    <col min="6" max="7" width="13.00390625" style="126" customWidth="1"/>
    <col min="8" max="16384" width="9.125" style="126" customWidth="1"/>
  </cols>
  <sheetData>
    <row r="1" spans="4:14" ht="63.75" customHeight="1">
      <c r="D1" s="335" t="s">
        <v>550</v>
      </c>
      <c r="E1" s="335"/>
      <c r="F1" s="336"/>
      <c r="G1" s="336"/>
      <c r="L1" s="336"/>
      <c r="M1" s="336"/>
      <c r="N1" s="336"/>
    </row>
    <row r="2" ht="7.5" customHeight="1"/>
    <row r="3" spans="1:5" s="136" customFormat="1" ht="62.25" customHeight="1">
      <c r="A3" s="337" t="s">
        <v>627</v>
      </c>
      <c r="B3" s="337"/>
      <c r="C3" s="337"/>
      <c r="D3" s="337"/>
      <c r="E3" s="337"/>
    </row>
    <row r="4" spans="1:5" s="136" customFormat="1" ht="17.25" thickBot="1">
      <c r="A4" s="137"/>
      <c r="B4" s="164"/>
      <c r="C4" s="137"/>
      <c r="D4" s="137"/>
      <c r="E4" s="137" t="s">
        <v>167</v>
      </c>
    </row>
    <row r="5" spans="1:5" s="136" customFormat="1" ht="45.75" customHeight="1" thickBot="1">
      <c r="A5" s="138" t="s">
        <v>358</v>
      </c>
      <c r="B5" s="165" t="s">
        <v>359</v>
      </c>
      <c r="C5" s="138" t="s">
        <v>209</v>
      </c>
      <c r="D5" s="139" t="s">
        <v>430</v>
      </c>
      <c r="E5" s="138" t="s">
        <v>549</v>
      </c>
    </row>
    <row r="6" spans="1:5" s="136" customFormat="1" ht="63" customHeight="1">
      <c r="A6" s="275" t="s">
        <v>360</v>
      </c>
      <c r="B6" s="166"/>
      <c r="C6" s="141">
        <f>SUM(C7:C24)</f>
        <v>86869052.03</v>
      </c>
      <c r="D6" s="141">
        <f>SUM(D7:D24)</f>
        <v>76182936.18</v>
      </c>
      <c r="E6" s="246">
        <f>SUM(E7:E24)</f>
        <v>74534959.47</v>
      </c>
    </row>
    <row r="7" spans="1:5" s="136" customFormat="1" ht="54" customHeight="1">
      <c r="A7" s="140" t="s">
        <v>635</v>
      </c>
      <c r="B7" s="161" t="s">
        <v>361</v>
      </c>
      <c r="C7" s="162">
        <f>9230656+566507</f>
        <v>9797163</v>
      </c>
      <c r="D7" s="162">
        <f>9320616+1419922</f>
        <v>10740538</v>
      </c>
      <c r="E7" s="247">
        <f>9230614+1063827</f>
        <v>10294441</v>
      </c>
    </row>
    <row r="8" spans="1:5" s="142" customFormat="1" ht="54.75" customHeight="1">
      <c r="A8" s="276" t="s">
        <v>636</v>
      </c>
      <c r="B8" s="167" t="s">
        <v>361</v>
      </c>
      <c r="C8" s="150">
        <v>1100000</v>
      </c>
      <c r="D8" s="150">
        <v>200000</v>
      </c>
      <c r="E8" s="151">
        <v>200000</v>
      </c>
    </row>
    <row r="9" spans="1:5" s="142" customFormat="1" ht="36.75" customHeight="1">
      <c r="A9" s="276" t="s">
        <v>667</v>
      </c>
      <c r="B9" s="167" t="s">
        <v>361</v>
      </c>
      <c r="C9" s="150">
        <v>53000</v>
      </c>
      <c r="D9" s="150">
        <v>83850</v>
      </c>
      <c r="E9" s="151">
        <v>83850</v>
      </c>
    </row>
    <row r="10" spans="1:5" s="142" customFormat="1" ht="36.75" customHeight="1" hidden="1">
      <c r="A10" s="276" t="s">
        <v>522</v>
      </c>
      <c r="B10" s="167" t="s">
        <v>361</v>
      </c>
      <c r="C10" s="150">
        <v>0</v>
      </c>
      <c r="D10" s="150">
        <v>0</v>
      </c>
      <c r="E10" s="151">
        <v>0</v>
      </c>
    </row>
    <row r="11" spans="1:5" s="142" customFormat="1" ht="83.25" hidden="1">
      <c r="A11" s="276" t="s">
        <v>523</v>
      </c>
      <c r="B11" s="167" t="s">
        <v>361</v>
      </c>
      <c r="C11" s="150">
        <v>0</v>
      </c>
      <c r="D11" s="150">
        <v>0</v>
      </c>
      <c r="E11" s="151">
        <v>0</v>
      </c>
    </row>
    <row r="12" spans="1:5" s="142" customFormat="1" ht="50.25">
      <c r="A12" s="276" t="s">
        <v>518</v>
      </c>
      <c r="B12" s="167" t="s">
        <v>361</v>
      </c>
      <c r="C12" s="150">
        <v>14531970.74</v>
      </c>
      <c r="D12" s="150">
        <v>2378028.18</v>
      </c>
      <c r="E12" s="151">
        <v>2313686.47</v>
      </c>
    </row>
    <row r="13" spans="1:5" s="142" customFormat="1" ht="48" customHeight="1">
      <c r="A13" s="276" t="s">
        <v>637</v>
      </c>
      <c r="B13" s="167" t="s">
        <v>361</v>
      </c>
      <c r="C13" s="150">
        <v>1265671.82</v>
      </c>
      <c r="D13" s="150">
        <v>1000000</v>
      </c>
      <c r="E13" s="151">
        <v>1000000</v>
      </c>
    </row>
    <row r="14" spans="1:5" s="142" customFormat="1" ht="66.75" hidden="1">
      <c r="A14" s="276" t="s">
        <v>519</v>
      </c>
      <c r="B14" s="167" t="s">
        <v>361</v>
      </c>
      <c r="C14" s="150">
        <v>0</v>
      </c>
      <c r="D14" s="150">
        <v>0</v>
      </c>
      <c r="E14" s="151">
        <v>0</v>
      </c>
    </row>
    <row r="15" spans="1:5" s="142" customFormat="1" ht="50.25">
      <c r="A15" s="276" t="s">
        <v>638</v>
      </c>
      <c r="B15" s="167" t="s">
        <v>361</v>
      </c>
      <c r="C15" s="150">
        <v>5611000</v>
      </c>
      <c r="D15" s="150">
        <v>2477342</v>
      </c>
      <c r="E15" s="151">
        <v>940000</v>
      </c>
    </row>
    <row r="16" spans="1:5" s="142" customFormat="1" ht="63.75" customHeight="1" hidden="1">
      <c r="A16" s="276" t="s">
        <v>362</v>
      </c>
      <c r="B16" s="167" t="s">
        <v>361</v>
      </c>
      <c r="C16" s="150">
        <v>0</v>
      </c>
      <c r="D16" s="150">
        <v>0</v>
      </c>
      <c r="E16" s="151">
        <v>0</v>
      </c>
    </row>
    <row r="17" spans="1:5" s="142" customFormat="1" ht="50.25">
      <c r="A17" s="276" t="s">
        <v>639</v>
      </c>
      <c r="B17" s="167" t="s">
        <v>361</v>
      </c>
      <c r="C17" s="150">
        <v>29421712.47</v>
      </c>
      <c r="D17" s="150">
        <v>31060000</v>
      </c>
      <c r="E17" s="151">
        <v>27199294</v>
      </c>
    </row>
    <row r="18" spans="1:5" s="142" customFormat="1" ht="49.5" customHeight="1">
      <c r="A18" s="276" t="s">
        <v>640</v>
      </c>
      <c r="B18" s="167" t="s">
        <v>361</v>
      </c>
      <c r="C18" s="150">
        <v>243000</v>
      </c>
      <c r="D18" s="150">
        <v>247000</v>
      </c>
      <c r="E18" s="151">
        <v>250000</v>
      </c>
    </row>
    <row r="19" spans="1:5" s="142" customFormat="1" ht="50.25">
      <c r="A19" s="276" t="s">
        <v>632</v>
      </c>
      <c r="B19" s="167" t="s">
        <v>361</v>
      </c>
      <c r="C19" s="150">
        <v>1135000</v>
      </c>
      <c r="D19" s="150">
        <v>1135000</v>
      </c>
      <c r="E19" s="151">
        <v>1135000</v>
      </c>
    </row>
    <row r="20" spans="1:5" s="142" customFormat="1" ht="48.75" customHeight="1">
      <c r="A20" s="276" t="s">
        <v>520</v>
      </c>
      <c r="B20" s="167" t="s">
        <v>361</v>
      </c>
      <c r="C20" s="150">
        <v>50000</v>
      </c>
      <c r="D20" s="150">
        <v>0</v>
      </c>
      <c r="E20" s="151">
        <v>0</v>
      </c>
    </row>
    <row r="21" spans="1:5" s="142" customFormat="1" ht="51" customHeight="1">
      <c r="A21" s="277" t="s">
        <v>656</v>
      </c>
      <c r="B21" s="168" t="s">
        <v>365</v>
      </c>
      <c r="C21" s="150">
        <v>11411069</v>
      </c>
      <c r="D21" s="150">
        <v>14401713</v>
      </c>
      <c r="E21" s="151">
        <v>18564223</v>
      </c>
    </row>
    <row r="22" spans="1:5" s="142" customFormat="1" ht="77.25" customHeight="1" hidden="1">
      <c r="A22" s="276" t="s">
        <v>431</v>
      </c>
      <c r="B22" s="168" t="s">
        <v>365</v>
      </c>
      <c r="C22" s="150">
        <v>0</v>
      </c>
      <c r="D22" s="150">
        <v>0</v>
      </c>
      <c r="E22" s="151">
        <v>0</v>
      </c>
    </row>
    <row r="23" spans="1:5" s="142" customFormat="1" ht="53.25" customHeight="1">
      <c r="A23" s="277" t="s">
        <v>662</v>
      </c>
      <c r="B23" s="168" t="s">
        <v>366</v>
      </c>
      <c r="C23" s="150">
        <v>9273472</v>
      </c>
      <c r="D23" s="150">
        <v>9498472</v>
      </c>
      <c r="E23" s="151">
        <v>9593472</v>
      </c>
    </row>
    <row r="24" spans="1:5" s="142" customFormat="1" ht="61.5" customHeight="1" thickBot="1">
      <c r="A24" s="278" t="s">
        <v>663</v>
      </c>
      <c r="B24" s="279" t="s">
        <v>367</v>
      </c>
      <c r="C24" s="280">
        <v>2975993</v>
      </c>
      <c r="D24" s="280">
        <v>2960993</v>
      </c>
      <c r="E24" s="281">
        <v>2960993</v>
      </c>
    </row>
    <row r="25" spans="2:5" ht="30">
      <c r="B25" s="283" t="s">
        <v>668</v>
      </c>
      <c r="C25" s="282">
        <f>C6/'Расходы прил 5 (2015)'!G302*100</f>
        <v>95.90399714087755</v>
      </c>
      <c r="D25" s="282">
        <f>D6/('Расходы прил 6 (2016-2017)'!G297-'Расходы прил 6 (2016-2017)'!G296)*100</f>
        <v>95.4942586422738</v>
      </c>
      <c r="E25" s="282">
        <f>E6/('Расходы прил 6 (2016-2017)'!H297-'Расходы прил 6 (2016-2017)'!H296)*100</f>
        <v>95.4311311251013</v>
      </c>
    </row>
  </sheetData>
  <sheetProtection/>
  <mergeCells count="4">
    <mergeCell ref="D1:E1"/>
    <mergeCell ref="F1:G1"/>
    <mergeCell ref="L1:N1"/>
    <mergeCell ref="A3:E3"/>
  </mergeCells>
  <printOptions/>
  <pageMargins left="0.39" right="0.16" top="0.26" bottom="0.24" header="0.21" footer="0.17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6.875" style="1" customWidth="1"/>
    <col min="2" max="2" width="33.125" style="1" customWidth="1"/>
    <col min="3" max="3" width="36.75390625" style="1" customWidth="1"/>
    <col min="4" max="4" width="18.875" style="1" customWidth="1"/>
    <col min="5" max="5" width="18.75390625" style="1" customWidth="1"/>
    <col min="6" max="6" width="17.75390625" style="1" customWidth="1"/>
    <col min="7" max="16384" width="9.125" style="1" customWidth="1"/>
  </cols>
  <sheetData>
    <row r="1" spans="5:6" ht="60" customHeight="1">
      <c r="E1" s="339" t="s">
        <v>625</v>
      </c>
      <c r="F1" s="339"/>
    </row>
    <row r="2" spans="1:6" s="30" customFormat="1" ht="60" customHeight="1">
      <c r="A2" s="338" t="s">
        <v>626</v>
      </c>
      <c r="B2" s="338"/>
      <c r="C2" s="338"/>
      <c r="D2" s="338"/>
      <c r="E2" s="338"/>
      <c r="F2" s="338"/>
    </row>
    <row r="3" spans="1:6" s="30" customFormat="1" ht="25.5" customHeight="1" thickBot="1">
      <c r="A3" s="31"/>
      <c r="B3" s="31"/>
      <c r="C3" s="31"/>
      <c r="D3" s="31"/>
      <c r="E3" s="32"/>
      <c r="F3" s="33" t="s">
        <v>167</v>
      </c>
    </row>
    <row r="4" spans="1:6" ht="50.25" customHeight="1" thickBot="1">
      <c r="A4" s="34" t="s">
        <v>276</v>
      </c>
      <c r="B4" s="102" t="s">
        <v>316</v>
      </c>
      <c r="C4" s="34" t="s">
        <v>277</v>
      </c>
      <c r="D4" s="128" t="s">
        <v>209</v>
      </c>
      <c r="E4" s="127" t="s">
        <v>430</v>
      </c>
      <c r="F4" s="35" t="s">
        <v>549</v>
      </c>
    </row>
    <row r="5" spans="1:6" ht="39" customHeight="1">
      <c r="A5" s="36"/>
      <c r="B5" s="100"/>
      <c r="C5" s="130" t="s">
        <v>278</v>
      </c>
      <c r="D5" s="37">
        <f>SUM(D6:D10)</f>
        <v>24176436</v>
      </c>
      <c r="E5" s="37">
        <f>SUM(E6:E10)</f>
        <v>19242694</v>
      </c>
      <c r="F5" s="129">
        <f>SUM(F6:F10)</f>
        <v>18398061</v>
      </c>
    </row>
    <row r="6" spans="1:6" ht="57" customHeight="1">
      <c r="A6" s="38" t="s">
        <v>279</v>
      </c>
      <c r="B6" s="101" t="s">
        <v>631</v>
      </c>
      <c r="C6" s="39" t="s">
        <v>286</v>
      </c>
      <c r="D6" s="40">
        <v>23605367</v>
      </c>
      <c r="E6" s="41">
        <v>18664382</v>
      </c>
      <c r="F6" s="42">
        <v>17845875</v>
      </c>
    </row>
    <row r="7" spans="1:6" ht="66" hidden="1">
      <c r="A7" s="38" t="s">
        <v>280</v>
      </c>
      <c r="B7" s="101"/>
      <c r="C7" s="39" t="s">
        <v>281</v>
      </c>
      <c r="D7" s="40"/>
      <c r="E7" s="41"/>
      <c r="F7" s="42"/>
    </row>
    <row r="8" spans="1:6" ht="54" customHeight="1" hidden="1">
      <c r="A8" s="38" t="s">
        <v>280</v>
      </c>
      <c r="B8" s="101"/>
      <c r="C8" s="43" t="s">
        <v>282</v>
      </c>
      <c r="D8" s="40"/>
      <c r="E8" s="41"/>
      <c r="F8" s="42"/>
    </row>
    <row r="9" spans="1:6" s="44" customFormat="1" ht="105" customHeight="1">
      <c r="A9" s="38" t="s">
        <v>283</v>
      </c>
      <c r="B9" s="101" t="s">
        <v>317</v>
      </c>
      <c r="C9" s="39" t="s">
        <v>285</v>
      </c>
      <c r="D9" s="40">
        <v>571069</v>
      </c>
      <c r="E9" s="41">
        <v>578312</v>
      </c>
      <c r="F9" s="42">
        <v>552186</v>
      </c>
    </row>
    <row r="10" spans="1:6" s="44" customFormat="1" ht="66" customHeight="1" hidden="1">
      <c r="A10" s="38" t="s">
        <v>284</v>
      </c>
      <c r="B10" s="101"/>
      <c r="C10" s="39" t="s">
        <v>308</v>
      </c>
      <c r="D10" s="39"/>
      <c r="E10" s="41"/>
      <c r="F10" s="42"/>
    </row>
  </sheetData>
  <sheetProtection/>
  <mergeCells count="2">
    <mergeCell ref="A2:F2"/>
    <mergeCell ref="E1:F1"/>
  </mergeCells>
  <printOptions/>
  <pageMargins left="0.7" right="0.34" top="0.75" bottom="0.75" header="0.3" footer="0.3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="85" zoomScaleNormal="85" zoomScalePageLayoutView="0" workbookViewId="0" topLeftCell="A1">
      <selection activeCell="I7" sqref="I7"/>
    </sheetView>
  </sheetViews>
  <sheetFormatPr defaultColWidth="9.00390625" defaultRowHeight="12.75"/>
  <cols>
    <col min="1" max="1" width="6.875" style="1" customWidth="1"/>
    <col min="2" max="2" width="30.375" style="1" customWidth="1"/>
    <col min="3" max="3" width="39.75390625" style="1" customWidth="1"/>
    <col min="4" max="4" width="16.375" style="1" customWidth="1"/>
    <col min="5" max="5" width="16.25390625" style="1" customWidth="1"/>
    <col min="6" max="6" width="15.125" style="1" customWidth="1"/>
    <col min="7" max="16384" width="9.125" style="1" customWidth="1"/>
  </cols>
  <sheetData>
    <row r="1" spans="5:6" ht="63" customHeight="1">
      <c r="E1" s="340" t="s">
        <v>624</v>
      </c>
      <c r="F1" s="340"/>
    </row>
    <row r="2" spans="1:6" s="30" customFormat="1" ht="60" customHeight="1">
      <c r="A2" s="338" t="s">
        <v>623</v>
      </c>
      <c r="B2" s="338"/>
      <c r="C2" s="338"/>
      <c r="D2" s="338"/>
      <c r="E2" s="338"/>
      <c r="F2" s="338"/>
    </row>
    <row r="3" spans="1:6" s="30" customFormat="1" ht="25.5" customHeight="1" thickBot="1">
      <c r="A3" s="31"/>
      <c r="B3" s="31"/>
      <c r="C3" s="31"/>
      <c r="D3" s="31"/>
      <c r="E3" s="31"/>
      <c r="F3" s="31"/>
    </row>
    <row r="4" spans="1:6" ht="50.25" customHeight="1" thickBot="1">
      <c r="A4" s="34" t="s">
        <v>276</v>
      </c>
      <c r="B4" s="102" t="s">
        <v>316</v>
      </c>
      <c r="C4" s="34" t="s">
        <v>277</v>
      </c>
      <c r="D4" s="45" t="s">
        <v>209</v>
      </c>
      <c r="E4" s="45" t="s">
        <v>430</v>
      </c>
      <c r="F4" s="45" t="s">
        <v>549</v>
      </c>
    </row>
    <row r="5" spans="1:6" ht="42" customHeight="1">
      <c r="A5" s="36"/>
      <c r="B5" s="100"/>
      <c r="C5" s="130" t="s">
        <v>278</v>
      </c>
      <c r="D5" s="152">
        <f>D6+D7</f>
        <v>300000</v>
      </c>
      <c r="E5" s="152">
        <f>E6+E7</f>
        <v>300000</v>
      </c>
      <c r="F5" s="152">
        <f>F6+F7</f>
        <v>300000</v>
      </c>
    </row>
    <row r="6" spans="1:6" ht="150" customHeight="1">
      <c r="A6" s="104" t="s">
        <v>279</v>
      </c>
      <c r="B6" s="103" t="s">
        <v>524</v>
      </c>
      <c r="C6" s="105" t="s">
        <v>312</v>
      </c>
      <c r="D6" s="153">
        <v>150000</v>
      </c>
      <c r="E6" s="153">
        <v>150000</v>
      </c>
      <c r="F6" s="153">
        <v>150000</v>
      </c>
    </row>
    <row r="7" spans="1:6" ht="201.75" customHeight="1">
      <c r="A7" s="104" t="s">
        <v>283</v>
      </c>
      <c r="B7" s="103" t="s">
        <v>634</v>
      </c>
      <c r="C7" s="39" t="s">
        <v>664</v>
      </c>
      <c r="D7" s="153">
        <v>150000</v>
      </c>
      <c r="E7" s="153">
        <v>150000</v>
      </c>
      <c r="F7" s="153">
        <v>150000</v>
      </c>
    </row>
  </sheetData>
  <sheetProtection/>
  <mergeCells count="2">
    <mergeCell ref="A2:F2"/>
    <mergeCell ref="E1:F1"/>
  </mergeCells>
  <printOptions/>
  <pageMargins left="0.7" right="0.5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Наталья</cp:lastModifiedBy>
  <cp:lastPrinted>2014-11-26T06:43:50Z</cp:lastPrinted>
  <dcterms:created xsi:type="dcterms:W3CDTF">2005-12-02T13:56:17Z</dcterms:created>
  <dcterms:modified xsi:type="dcterms:W3CDTF">2014-11-26T06:46:36Z</dcterms:modified>
  <cp:category/>
  <cp:version/>
  <cp:contentType/>
  <cp:contentStatus/>
</cp:coreProperties>
</file>