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795" tabRatio="889" activeTab="0"/>
  </bookViews>
  <sheets>
    <sheet name="Доходы" sheetId="1" r:id="rId1"/>
    <sheet name="расх коротко" sheetId="2" r:id="rId2"/>
    <sheet name="Расходы" sheetId="3" r:id="rId3"/>
    <sheet name="межб." sheetId="4" r:id="rId4"/>
  </sheets>
  <definedNames>
    <definedName name="_xlnm.Print_Area" localSheetId="0">'Доходы'!$A$1:$L$108</definedName>
    <definedName name="_xlnm.Print_Area" localSheetId="2">'Расходы'!$A$1:$I$242</definedName>
  </definedNames>
  <calcPr fullCalcOnLoad="1"/>
</workbook>
</file>

<file path=xl/sharedStrings.xml><?xml version="1.0" encoding="utf-8"?>
<sst xmlns="http://schemas.openxmlformats.org/spreadsheetml/2006/main" count="2100" uniqueCount="513">
  <si>
    <t>Прочие субсидии бюджетам на реализацию ОЦП"Развитие физической культуры и спорта в Калужской области на 2007-2010 годы"</t>
  </si>
  <si>
    <t>999</t>
  </si>
  <si>
    <t/>
  </si>
  <si>
    <t>Бюджет поселений</t>
  </si>
  <si>
    <t>0227</t>
  </si>
  <si>
    <t>015</t>
  </si>
  <si>
    <t xml:space="preserve">Межбюджетные  трансферты,  передаваемые  бюджетам поселений    для    компенсации    дополнительных расходов,   возникших   в   результате   решений, принятых органами власти другого уровня
</t>
  </si>
  <si>
    <t>ПРОЧИЕ БЕЗВОЗМЕЗДНЫЕ ПОСТУПЛЕНИЯ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</si>
  <si>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</si>
  <si>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</si>
  <si>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</t>
  </si>
  <si>
    <t>Доходы от продажи услуг, оказываемых учреждениями, находящимися в ведении органов местного самоуправления поселений</t>
  </si>
  <si>
    <t>План с изменением</t>
  </si>
  <si>
    <t>(руб.)</t>
  </si>
  <si>
    <t>Распределение</t>
  </si>
  <si>
    <t xml:space="preserve">расходов МО "Город Ермолино" по разделам, подразделам, целевым статьям </t>
  </si>
  <si>
    <t>расходов, видам расходов функциональной классификации расходов РФ в руб.</t>
  </si>
  <si>
    <t>040</t>
  </si>
  <si>
    <t xml:space="preserve">Наименование </t>
  </si>
  <si>
    <t>Вид доходов</t>
  </si>
  <si>
    <t>ДОХОДЫ</t>
  </si>
  <si>
    <t>000</t>
  </si>
  <si>
    <t>0000</t>
  </si>
  <si>
    <t>НАЛОГИ НА ПРИБЫЛЬ, ДОХОДЫ</t>
  </si>
  <si>
    <t>110</t>
  </si>
  <si>
    <t>Налог на доходы физических лиц</t>
  </si>
  <si>
    <t>010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</si>
  <si>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</si>
  <si>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021</t>
  </si>
  <si>
    <t>030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</si>
  <si>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</si>
  <si>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</si>
  <si>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050</t>
  </si>
  <si>
    <t>НАЛОГИ НА СОВОКУПНЫЙ ДОХОД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</si>
  <si>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</si>
  <si>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</si>
  <si>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020</t>
  </si>
  <si>
    <t>Единый сельскохозяйственный налог</t>
  </si>
  <si>
    <t>НАЛОГИ НА ИМУЩЕСТВО</t>
  </si>
  <si>
    <t>Транспортый налог с физических лиц</t>
  </si>
  <si>
    <t>012</t>
  </si>
  <si>
    <t>Земельный налог, взимаемый по ставке, установленной пп1 п1 ст.394 НК РФ</t>
  </si>
  <si>
    <t>023</t>
  </si>
  <si>
    <t>ГОСУДАРСТВЕННАЯ ПОШЛИНА</t>
  </si>
  <si>
    <t xml:space="preserve">Государственная     пошлина     за     совершение нотариальных действий должностными лицами органов местного   самоуправления,   уполномоченными    в соответствии с законодательными актами Российской Федерации на совершение нотариальных действий
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</si>
  <si>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</si>
  <si>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</si>
  <si>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</si>
  <si>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Сумма налога (сбора) (недоимка по соответствующему налогу (сбору), в том числе по отмененному)</t>
  </si>
  <si>
    <t>1000</t>
  </si>
  <si>
    <t>Пени по соответствующему налогу (сбору)</t>
  </si>
  <si>
    <t>2000</t>
  </si>
  <si>
    <t>ДОХОДЫ ОТ ИСПОЛЬЗОВАНИЯ ИМУЩЕСТВА, НАХОДЯЩЕГОСЯ В ГОСУДАРСТВЕННОЙ И МУНИЦИПАЛЬНОЙ СОБСТВЕННОСТИ</t>
  </si>
  <si>
    <t>120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</si>
  <si>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
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</si>
  <si>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</si>
  <si>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035</t>
  </si>
  <si>
    <t>ДОХОДЫ ОТ ОКАЗАНИЯ ПЛАТНЫХ УСЛУГ И КОМПЕНСАЦИИ ЗАТРАТ ГОСУДАРСТВА</t>
  </si>
  <si>
    <t>130</t>
  </si>
  <si>
    <t>ДОХОДЫ ОТ ПРОДАЖИ МАТЕРИАЛЬНЫХ И НЕМАТЕРИАЛЬНЫХ АКТИВОВ</t>
  </si>
  <si>
    <t>410</t>
  </si>
  <si>
    <t>430</t>
  </si>
  <si>
    <t xml:space="preserve"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
</t>
  </si>
  <si>
    <t>014</t>
  </si>
  <si>
    <t>ПРОЧИЕ НЕНАЛОГОВЫЕ ДОХОДЫ</t>
  </si>
  <si>
    <t>180</t>
  </si>
  <si>
    <t>Невыясненные поступления</t>
  </si>
  <si>
    <t>БЕЗВОЗМЕЗДНЫЕ ПОСТУПЛЕНИЯ</t>
  </si>
  <si>
    <t>151</t>
  </si>
  <si>
    <t>Дотации бюджетам поселений на выравнивание уровня бюджетной обеспеченности</t>
  </si>
  <si>
    <t xml:space="preserve">Дотации бюджетам поселений на  поддержку  мер  по  обеспечению сбалансированности бюджетов
</t>
  </si>
  <si>
    <t>003</t>
  </si>
  <si>
    <t>Субсидии от других бюджетов бюджетной системы Российской Федерации</t>
  </si>
  <si>
    <t>Субсидия на комплектование книжных фондов библиотек</t>
  </si>
  <si>
    <t>068</t>
  </si>
  <si>
    <t>Переселение граждан из ветхого и аварийного жилищного фонда в городе Балабаново Боровского района Калужской области на 2007-2010 годы</t>
  </si>
  <si>
    <t>Обеспечение жильем молодых семей</t>
  </si>
  <si>
    <t>Мероприятия в области коммунального хозяйства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</si>
  <si>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</si>
  <si>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</si>
  <si>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06    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</si>
  <si>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</si>
  <si>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</si>
  <si>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мероприятия</t>
  </si>
  <si>
    <t xml:space="preserve">07     </t>
  </si>
  <si>
    <t>Льготы по оплате жилищно-коммунальных услуг отдельным категориям граждан, работающих и проживающих в сельской местности</t>
  </si>
  <si>
    <t>Переподготовка и повышение квалификации</t>
  </si>
  <si>
    <t>Мероприятия по переподготовке и повышению квалификации</t>
  </si>
  <si>
    <t>Молодежная политика и оздоровление детей</t>
  </si>
  <si>
    <t xml:space="preserve">08     </t>
  </si>
  <si>
    <t>Периодическая печать и издательства</t>
  </si>
  <si>
    <t>Физическая культура и спорт</t>
  </si>
  <si>
    <t>Целевая программа развитие физкультуры и спорта на 2008-2010 гг.</t>
  </si>
  <si>
    <t xml:space="preserve">10     </t>
  </si>
  <si>
    <t>Социальная политика</t>
  </si>
  <si>
    <t>Социальное обеспечение населения</t>
  </si>
  <si>
    <t xml:space="preserve">11     </t>
  </si>
  <si>
    <t>Межбюджетные трансферты</t>
  </si>
  <si>
    <t>Программа "Занятость подростков"</t>
  </si>
  <si>
    <t>П</t>
  </si>
  <si>
    <t>КЦСР</t>
  </si>
  <si>
    <t>КВР</t>
  </si>
  <si>
    <t>Р</t>
  </si>
  <si>
    <t xml:space="preserve">01          </t>
  </si>
  <si>
    <t>500</t>
  </si>
  <si>
    <t xml:space="preserve">01        </t>
  </si>
  <si>
    <t xml:space="preserve">01    </t>
  </si>
  <si>
    <t xml:space="preserve">01  </t>
  </si>
  <si>
    <t>12</t>
  </si>
  <si>
    <t xml:space="preserve">01       </t>
  </si>
  <si>
    <t xml:space="preserve">01   </t>
  </si>
  <si>
    <t>9000000</t>
  </si>
  <si>
    <t xml:space="preserve">02 </t>
  </si>
  <si>
    <t xml:space="preserve">02      </t>
  </si>
  <si>
    <t xml:space="preserve">02  </t>
  </si>
  <si>
    <t>7950500</t>
  </si>
  <si>
    <t xml:space="preserve">03       </t>
  </si>
  <si>
    <t xml:space="preserve">04    </t>
  </si>
  <si>
    <t xml:space="preserve">05  </t>
  </si>
  <si>
    <t>0980201</t>
  </si>
  <si>
    <t>006</t>
  </si>
  <si>
    <t xml:space="preserve">05    </t>
  </si>
  <si>
    <t xml:space="preserve">05      </t>
  </si>
  <si>
    <t xml:space="preserve">05   </t>
  </si>
  <si>
    <t>7950100</t>
  </si>
  <si>
    <t>7950300</t>
  </si>
  <si>
    <t xml:space="preserve">05 </t>
  </si>
  <si>
    <t xml:space="preserve">05       </t>
  </si>
  <si>
    <t>3510500</t>
  </si>
  <si>
    <t>7950200</t>
  </si>
  <si>
    <t xml:space="preserve">05           </t>
  </si>
  <si>
    <t xml:space="preserve">05        </t>
  </si>
  <si>
    <t xml:space="preserve">05            </t>
  </si>
  <si>
    <t xml:space="preserve">05         </t>
  </si>
  <si>
    <t>6000400</t>
  </si>
  <si>
    <t>6000500</t>
  </si>
  <si>
    <t xml:space="preserve">05             </t>
  </si>
  <si>
    <t xml:space="preserve">06      </t>
  </si>
  <si>
    <t>4100100</t>
  </si>
  <si>
    <t xml:space="preserve">06    </t>
  </si>
  <si>
    <t xml:space="preserve">07       </t>
  </si>
  <si>
    <t xml:space="preserve">07        </t>
  </si>
  <si>
    <t>4340000</t>
  </si>
  <si>
    <t xml:space="preserve">07           </t>
  </si>
  <si>
    <t xml:space="preserve">08    </t>
  </si>
  <si>
    <t xml:space="preserve">08        </t>
  </si>
  <si>
    <t xml:space="preserve">08          </t>
  </si>
  <si>
    <t>7950400</t>
  </si>
  <si>
    <t xml:space="preserve">10    </t>
  </si>
  <si>
    <t xml:space="preserve">10         </t>
  </si>
  <si>
    <t xml:space="preserve">10           </t>
  </si>
  <si>
    <t xml:space="preserve">11       </t>
  </si>
  <si>
    <t>5201513</t>
  </si>
  <si>
    <t>017</t>
  </si>
  <si>
    <t xml:space="preserve">11         </t>
  </si>
  <si>
    <t>02</t>
  </si>
  <si>
    <t>00</t>
  </si>
  <si>
    <t>01</t>
  </si>
  <si>
    <t>03</t>
  </si>
  <si>
    <t>06</t>
  </si>
  <si>
    <t>08</t>
  </si>
  <si>
    <t>Общегосударственные вопросы</t>
  </si>
  <si>
    <t>2</t>
  </si>
  <si>
    <t>3</t>
  </si>
  <si>
    <t>4</t>
  </si>
  <si>
    <t>Жилищно-коммунальное хозяйство</t>
  </si>
  <si>
    <t>Жилищное хозяйство</t>
  </si>
  <si>
    <t>Коммунальное хозяйство</t>
  </si>
  <si>
    <t>Центральный аппарат</t>
  </si>
  <si>
    <t>Другие общегосударственные вопросы</t>
  </si>
  <si>
    <t>Прочие расходы</t>
  </si>
  <si>
    <t>Благоустройство</t>
  </si>
  <si>
    <t>Культура, кинематография, средства массовой информации</t>
  </si>
  <si>
    <t>Резервные фонды</t>
  </si>
  <si>
    <t>Прочие неналоговые доходы бюджетов поселений</t>
  </si>
  <si>
    <t>10</t>
  </si>
  <si>
    <t>05</t>
  </si>
  <si>
    <t>Выполнение функций органами местного самоуправления</t>
  </si>
  <si>
    <t>Субсидии юридическим лицам</t>
  </si>
  <si>
    <t>Выполнение функций бюджетными учреждениями</t>
  </si>
  <si>
    <t>Культура</t>
  </si>
  <si>
    <t>Образование</t>
  </si>
  <si>
    <t>Национальная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</si>
  <si>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</si>
  <si>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</si>
  <si>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5</t>
  </si>
  <si>
    <t>Другие вопросы в области национальной экономики</t>
  </si>
  <si>
    <t>Невыясненные поступления, зачисляемые в бюджеты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</si>
  <si>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</si>
  <si>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</si>
  <si>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безвозмездные поступления в бюджеты поселений</t>
  </si>
  <si>
    <t>ВСЕГО</t>
  </si>
  <si>
    <t>062</t>
  </si>
  <si>
    <t>1</t>
  </si>
  <si>
    <t>013</t>
  </si>
  <si>
    <t>04</t>
  </si>
  <si>
    <t>09</t>
  </si>
  <si>
    <t>11</t>
  </si>
  <si>
    <t>14</t>
  </si>
  <si>
    <t>17</t>
  </si>
  <si>
    <t>001</t>
  </si>
  <si>
    <t>07</t>
  </si>
  <si>
    <t>Наименование</t>
  </si>
  <si>
    <t>ВСЕГО:</t>
  </si>
  <si>
    <t xml:space="preserve">01    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</si>
  <si>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</si>
  <si>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</si>
  <si>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Обслуживание государственного и муниципального долга</t>
  </si>
  <si>
    <t>Резервные фонды местных администраций</t>
  </si>
  <si>
    <t>*Расходы бюджетных учреждений, осуществляющих предпринимательскую и иную предпринимательскую и иную приносящую доход деятельность</t>
  </si>
  <si>
    <t xml:space="preserve">02     </t>
  </si>
  <si>
    <t>Мобилизационная  и вневойсковая подготовка</t>
  </si>
  <si>
    <t xml:space="preserve">03     </t>
  </si>
  <si>
    <t>Национальная безопасность и правоохранительная деятельность</t>
  </si>
  <si>
    <t xml:space="preserve">04     </t>
  </si>
  <si>
    <t>Национальная экономика</t>
  </si>
  <si>
    <t xml:space="preserve">05     </t>
  </si>
  <si>
    <t>Обеспечение мероприятий по капитальному ремонту многоквартирных домов за счет средств местного бюджета</t>
  </si>
  <si>
    <t>№</t>
  </si>
  <si>
    <t>13</t>
  </si>
  <si>
    <t>6</t>
  </si>
  <si>
    <t>7</t>
  </si>
  <si>
    <t>8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</si>
  <si>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</si>
  <si>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</si>
  <si>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</si>
  <si>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</si>
  <si>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</si>
  <si>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</si>
  <si>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</si>
  <si>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</si>
  <si>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</si>
  <si>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</si>
  <si>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</si>
  <si>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</si>
  <si>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</si>
  <si>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</si>
  <si>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</si>
  <si>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40</t>
  </si>
  <si>
    <t>Программа "По формированию установок толирантного сознания и профилактики экстремизма"</t>
  </si>
  <si>
    <t>Программа "Доступное и комфортное жилье-строительство объектов инженерной инфраструктуры на 2009-2011 г.г."</t>
  </si>
  <si>
    <t>Программа "Обеспечение жильем молодых семей на территории МО "Городское поселение "Г.Ермолино" на 2009-2011 г.г."</t>
  </si>
  <si>
    <t>7954400</t>
  </si>
  <si>
    <t>Программа "Внедрение коллективного (общедомового) учета потребления энергоресурсов (тепловой энергии, горячей и холодной воды, электрической энергии, газа) в многоквартирные дома на 2009-2012 г.г."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</si>
  <si>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</si>
  <si>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Субсидии юридическим лицам (софинансирование кап.ремонта)</t>
  </si>
  <si>
    <t>35</t>
  </si>
  <si>
    <t>3500200</t>
  </si>
  <si>
    <t>Капитальный ремонт государственного жилого фонда субъектов РФ и муниципального жилого фонда</t>
  </si>
  <si>
    <t>Уточненный план</t>
  </si>
  <si>
    <t>920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</si>
  <si>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</si>
  <si>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5058698</t>
  </si>
  <si>
    <t>39</t>
  </si>
  <si>
    <t>9966516</t>
  </si>
  <si>
    <t xml:space="preserve">Исполнение полномочий муниципального района по организации предоставления дополнительнонго образования детям на территории муниципального района (в части содержания школ искусств) (за счет остатков, неиспользованных на 1 января 2010 года) - 6000201 - ремонт улично-дорожной сети обл. </t>
  </si>
  <si>
    <t>5058693</t>
  </si>
  <si>
    <t>6000521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</si>
  <si>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г. № 13-ОЗ "О мерах социальной поддержки специалистов, работающих в сельской местности, а также специалистов, вышедших на пенсию"</t>
  </si>
  <si>
    <t>3500300</t>
  </si>
  <si>
    <t>Мероприятия в области жилищного хозяйства</t>
  </si>
  <si>
    <t>42</t>
  </si>
  <si>
    <t>7956200</t>
  </si>
  <si>
    <t>Программа "Повышение энергетической эффективности предприятия МУП "ЕТС" в 2010-2012 гг."</t>
  </si>
  <si>
    <t>7956300</t>
  </si>
  <si>
    <t>Программа "65-летие победы в ВОВ" на территории муниципального образования "Городское поселение "Город Ермолино" в 2010г.</t>
  </si>
  <si>
    <t>Стимулирующая выплата</t>
  </si>
  <si>
    <t>9420010</t>
  </si>
  <si>
    <t>Капитальный ремонт индивидуальных жилых домов инвалидов и участников ВОВ, тружеников тыла и вдов погибших (умерших) инвалидов и участников ВОВ в 2010 году</t>
  </si>
  <si>
    <t>51</t>
  </si>
  <si>
    <t>52</t>
  </si>
  <si>
    <t>ВОЗВРАТ ОСТАТКОВ СУБСИДИЙ, СУБВЕНЦИЙ И ИНЫХ МЕЖБЮДЖЕТНЫХ ТРАНСФЕРТОВ, ИМЕЮЩИХ ЦЕЛЕВОЕ НАЗНАЧЕНИЕ</t>
  </si>
  <si>
    <t>Возврат остатков субсидий и субвенций из бюджетов поселений</t>
  </si>
  <si>
    <t>5201553</t>
  </si>
  <si>
    <t>Расходы по организации электро-, тепло-, газо-, водоснабжения и водоотведения</t>
  </si>
  <si>
    <t>9420020</t>
  </si>
  <si>
    <t>Обеспечение мероприятий на осуществление капитального ремонта индивидуальных жилых домов инвалидов и участников ВОВ, тружеников тыла и вдов погибших (умерших) инвалидов и участников ВОВ за счет средств местного бюджета</t>
  </si>
  <si>
    <t>53</t>
  </si>
  <si>
    <t>54</t>
  </si>
  <si>
    <t>7957600</t>
  </si>
  <si>
    <t>Программа "Повышение эффективности предприятия МУП "ЕТС" по водоснабжению в 2010-2012 гг."</t>
  </si>
  <si>
    <t>Программа "Семья и дети" на 2011-2013 г.г.</t>
  </si>
  <si>
    <t>Программа "Развития физической культуры и спорта на 2011-2013 г.г."</t>
  </si>
  <si>
    <t>Средства массовой информации</t>
  </si>
  <si>
    <t>9530000</t>
  </si>
  <si>
    <t>6000511</t>
  </si>
  <si>
    <t>Остатки прошлых лет</t>
  </si>
  <si>
    <t>9</t>
  </si>
  <si>
    <t>053</t>
  </si>
  <si>
    <t>045</t>
  </si>
  <si>
    <t>995</t>
  </si>
  <si>
    <t>ВОЗВРАТ ОСТАТКОВ</t>
  </si>
  <si>
    <t>Программа "Безопасный город на 2011-2013 г.г."</t>
  </si>
  <si>
    <t>810</t>
  </si>
  <si>
    <t>800</t>
  </si>
  <si>
    <t>Иные межбюджетные ассигнования</t>
  </si>
  <si>
    <t>Субсидии юридическим лицам (кроме государственных учреждений), ИП, физическим лицам - производителям товаров, работ, услуг</t>
  </si>
  <si>
    <t>7951008</t>
  </si>
  <si>
    <t>Программа "Безопасность дорожного движения на территории МО "Городское поселение "Г.Ермолино" на 2012 г."</t>
  </si>
  <si>
    <t>Ведомственная целевая программа</t>
  </si>
  <si>
    <t>Содержание казенных учреждений</t>
  </si>
  <si>
    <t>7951005</t>
  </si>
  <si>
    <t>540</t>
  </si>
  <si>
    <t>Физическая культура</t>
  </si>
  <si>
    <t>079</t>
  </si>
  <si>
    <t>0200002</t>
  </si>
  <si>
    <t>Проведение выборов</t>
  </si>
  <si>
    <t>5201501</t>
  </si>
  <si>
    <t>Подготовка и участие в спартакиаде районной футбольной команды</t>
  </si>
  <si>
    <t>Обеспечение проведения выборов и референдумов</t>
  </si>
  <si>
    <t>Программа "Повышение энергитической эффективности предприятия МУП "ЕТС" в 2012-2015 гг"</t>
  </si>
  <si>
    <t>Ведомственная целевая программа "Развитие культурно-досуговой деятельности, народного творчества, выставочной деятельности и укрепление МТБ МУК ДК "Полет" на 2012-2015 г.г."</t>
  </si>
  <si>
    <t>Ведомственная целевая программа "Развитие библиотечного обслуживания населения г.Ермолино библиотеками МУК ДК "Полет" на 2012-2015 г.г."</t>
  </si>
  <si>
    <t>Ведомственная целевая программа "Развития физической культуры и спорта и укрепление МТБ МУ ФиС стадиона "Труд" на 2012-2015 г.г."</t>
  </si>
  <si>
    <t>Дорожное хозяйство (дорожные фонды)</t>
  </si>
  <si>
    <t>5227938</t>
  </si>
  <si>
    <t>Субсидии местным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</si>
  <si>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0465</t>
  </si>
  <si>
    <t>Доходы бюджетов бюджетной системы Российской Федерации от возвратов организациями остатков субсидий прошлых лет</t>
  </si>
  <si>
    <t>Доходы бюджетов поселений от возврата иными организациями остатков субсидий прошлых лет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</si>
  <si>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</si>
  <si>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</si>
  <si>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0278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</si>
  <si>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</si>
  <si>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32</t>
  </si>
  <si>
    <t>34</t>
  </si>
  <si>
    <t>36</t>
  </si>
  <si>
    <t>37</t>
  </si>
  <si>
    <t xml:space="preserve">П </t>
  </si>
  <si>
    <t>Предупреждение и ликвидация последствий чрезвычайных ситуаций природного и техногенного характера, гражданская оборона</t>
  </si>
  <si>
    <t>Общее образование</t>
  </si>
  <si>
    <t xml:space="preserve">Культура </t>
  </si>
  <si>
    <t xml:space="preserve">Физическая культура </t>
  </si>
  <si>
    <t xml:space="preserve">Периодическая печать и издательства </t>
  </si>
  <si>
    <t>Обслуживание внутреннего государственного и муниципального долга</t>
  </si>
  <si>
    <t>№ п/п</t>
  </si>
  <si>
    <t>Код БК</t>
  </si>
  <si>
    <t>Наименование вида межбюджетных трансфертов</t>
  </si>
  <si>
    <t>2014 год</t>
  </si>
  <si>
    <t>2015 год</t>
  </si>
  <si>
    <t>МЕЖБЮДЖЕТНЫЕ ТРАНСФЕРТЫ - ВСЕГО</t>
  </si>
  <si>
    <t>(в рублях)</t>
  </si>
  <si>
    <t>920 2 02 01 001 10 0315 151</t>
  </si>
  <si>
    <t xml:space="preserve">Дотации бюджетам поселений на выравнивание бюджетной обеспеченности </t>
  </si>
  <si>
    <t>062 2 02 03 015 10 0000 151</t>
  </si>
  <si>
    <t>Субвенции бюджетам субъектов Российской Федерации на осуществление полномочий по первичному воинскому учету на территориях, где отсутствуют военные комиссариаты</t>
  </si>
  <si>
    <t>3.</t>
  </si>
  <si>
    <t>38</t>
  </si>
  <si>
    <t>Прочие межбюджетные трансферты, передаваемые бюджетам поселений</t>
  </si>
  <si>
    <t>Прочие межбюджетные трансферты, передаваемые бюджетам поселений на выплаты стимулирующего характера руководителям исполнительно-распорядительных органов муниципальных образований</t>
  </si>
  <si>
    <t>062 2 02 04 999 10 0465 151</t>
  </si>
  <si>
    <t>План 2014 г.</t>
  </si>
  <si>
    <t>Акцизы по подакцизным товарам (продукции), производимым на территории Российской Федерации</t>
  </si>
  <si>
    <t>182</t>
  </si>
  <si>
    <t>150</t>
  </si>
  <si>
    <t>160</t>
  </si>
  <si>
    <t>170</t>
  </si>
  <si>
    <t>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</si>
  <si>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</si>
  <si>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011</t>
  </si>
  <si>
    <t>Минимальный налог, зачисляемый в бюджеты субъектов Российской Федерации</t>
  </si>
  <si>
    <t>251</t>
  </si>
  <si>
    <t>Доходы от продажи земельных участков, находящихся в собственности  поселений (за  исключением  земельных  участков муниципальных бюджетных и автономных учреждений</t>
  </si>
  <si>
    <t>Субвенции бюджетам субъектов Российской Федерации и муниципальных образований</t>
  </si>
  <si>
    <t>0345</t>
  </si>
  <si>
    <t>Прочие межбюджетные трансферты бюджетам поселений на предоставление денежных выплат, пособий и компенсаций отдельным категориям граждан области</t>
  </si>
  <si>
    <t>Прочие доходы от компенсации затрат бюджетов поселений</t>
  </si>
  <si>
    <t>0276</t>
  </si>
  <si>
    <t xml:space="preserve">Реализация мероприятий подпрограммы "Совершенствование и развитие сети автомобильных дорог на 2014 - 2020 годы" </t>
  </si>
  <si>
    <t>РАСПРЕДЕЛЕНИЕ РАСХОДОВ БЮДЖЕТА МО "ГОРОДСКОЕ ПОСЕЛЕНИЕ "ГОРОД ЕРМОЛИНО" НА 2014 ГОД ПО РАЗДЕЛАМ И ПОДРАЗДЕЛАМ ВЕДОМСТВЕННОЙ СТРУКТУРЫ РАСХОДОВ БЮДЖЕТА</t>
  </si>
  <si>
    <t>2014 (план)</t>
  </si>
  <si>
    <t xml:space="preserve">МЕЖБЮДЖЕТНЫЕ ТРАНСФЕРТЫ, ПОЛУЧАЕМЫЕ ОТ ДРУГИХ БЮДЖЕТОВ В БЮДЖЕТ МО "ГОРОДСКОЕ ПОСЕЛЕНИЕ "Г. ЕРМОЛИНО" В  ПЛАНОВОМ ПЕРИОДЕ 2014-2016 ГОДОВ                                                                           </t>
  </si>
  <si>
    <t>2016 год</t>
  </si>
  <si>
    <t>8100042</t>
  </si>
  <si>
    <t>123</t>
  </si>
  <si>
    <t>6800040</t>
  </si>
  <si>
    <t>121</t>
  </si>
  <si>
    <t>7500048</t>
  </si>
  <si>
    <t>6800060</t>
  </si>
  <si>
    <t>870</t>
  </si>
  <si>
    <t>6800092</t>
  </si>
  <si>
    <t>244</t>
  </si>
  <si>
    <t>0800075</t>
  </si>
  <si>
    <t>2502501</t>
  </si>
  <si>
    <t>Общегородские расходы</t>
  </si>
  <si>
    <t>0600601</t>
  </si>
  <si>
    <t>Программа "Укрепление МТБ органов местного самоуправления в 2012-2014 гг."</t>
  </si>
  <si>
    <t>8880053</t>
  </si>
  <si>
    <t>Стимулирование руководителей исполнительно-распорядительных органов муниципальных образований области</t>
  </si>
  <si>
    <t>8885118</t>
  </si>
  <si>
    <t>Предупреждение и ликвидация последствий</t>
  </si>
  <si>
    <t>7407401</t>
  </si>
  <si>
    <t>2402401</t>
  </si>
  <si>
    <t>243</t>
  </si>
  <si>
    <t>2402402</t>
  </si>
  <si>
    <t>4804801</t>
  </si>
  <si>
    <t>8888500</t>
  </si>
  <si>
    <t>7107101</t>
  </si>
  <si>
    <t>2102101</t>
  </si>
  <si>
    <t>2202201</t>
  </si>
  <si>
    <t>3003001</t>
  </si>
  <si>
    <t>3003002</t>
  </si>
  <si>
    <t>831</t>
  </si>
  <si>
    <t>7107102</t>
  </si>
  <si>
    <t>414</t>
  </si>
  <si>
    <t>1901901</t>
  </si>
  <si>
    <t>852</t>
  </si>
  <si>
    <t>1901902</t>
  </si>
  <si>
    <t>1901903</t>
  </si>
  <si>
    <t>1901904</t>
  </si>
  <si>
    <t>1901905</t>
  </si>
  <si>
    <t>2302301</t>
  </si>
  <si>
    <t>6400059</t>
  </si>
  <si>
    <t>111</t>
  </si>
  <si>
    <t>6300059</t>
  </si>
  <si>
    <t>2302302</t>
  </si>
  <si>
    <t>360</t>
  </si>
  <si>
    <t>2702701</t>
  </si>
  <si>
    <t>7907921</t>
  </si>
  <si>
    <t>8880301</t>
  </si>
  <si>
    <t>6200059</t>
  </si>
  <si>
    <t>113</t>
  </si>
  <si>
    <t>6100059</t>
  </si>
  <si>
    <t>6800065</t>
  </si>
  <si>
    <t>730</t>
  </si>
  <si>
    <t>Кадровая политика муниципального образования "Городское поселение "Город Ермолино" на 2011-2015 г.г.</t>
  </si>
  <si>
    <t>Субвенции бюджетам субъектов РФ и муниципальных образований на осуществление первичного воинского учета на территориях, где отсутствуют военные коммисариата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</si>
  <si>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</si>
  <si>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Программа "Безопасность дорожного движения на территории МО "Городское поселение "Г.Ермолино" на 2013-2020гг."</t>
  </si>
  <si>
    <t>Реализация мероприятий подпрограммы "Совершенствование и развитие сети автомобильных дорог на 2014-2020 годы"</t>
  </si>
  <si>
    <t>Капитальный ремонт в многоквартирных жилых домах</t>
  </si>
  <si>
    <t>Установка коллективного (общедомового) учета потребления энергоресурсов (тепловой энергии, горячей и холодной воды) в многоквартирные дома</t>
  </si>
  <si>
    <t>Организация теплоснабжения на территории МО "Городское поселение "Г.Ермолино"</t>
  </si>
  <si>
    <t>Закупка товаров, работ, услуг в целях капитального ремонта государственного (муниципального имущества)</t>
  </si>
  <si>
    <t>Прочая закупка товаров, работ и услуг для обеспечения государственных (муниципальных) нужд</t>
  </si>
  <si>
    <t>Организация водоснабжения на территории МО "Городское поселение "Г.Ермолино"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</si>
  <si>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(бездействий)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казеных учреждений</t>
  </si>
  <si>
    <t>Расходы на строительство газопровода</t>
  </si>
  <si>
    <t>Бюджетные инвестиции в объекты капитального строительства государственной (муниципальной) собственности</t>
  </si>
  <si>
    <t>Программа "Благоустройство территории МО "Городское поселение "Г. Ермолино"на 2014-2016 годы" (уличное освещение)</t>
  </si>
  <si>
    <t>Уплата прочих налогов, сборов и иных платежей</t>
  </si>
  <si>
    <t>Ремонт и содержание дорог</t>
  </si>
  <si>
    <t>Программа "Благоустройство территории МО "Городское поселение"Г.Ермолино" на 2014-2016 гг." (содержание мест захоронения)</t>
  </si>
  <si>
    <t>Программа "Благоустройство территории МО "Городское поселение "Г. Ермолино"на 2012-2016 гг." (озеленение)</t>
  </si>
  <si>
    <t>Программа "Благоустройство территории МО "Городское поселение "Г. Ермолино"на 2012-2016 гг." (прочее благоустройство)</t>
  </si>
  <si>
    <t>Организация временного трудоустройства несовершеннолетних граждан в возрасте от 14 до 18 лет в свободное от учебы время</t>
  </si>
  <si>
    <t>Программа "Развитие социальной и культурной инфраструктуры МО "Городское поселение "Г.Ермолино"" на 2014-2016 г.г."</t>
  </si>
  <si>
    <t>Иные выплаты населению</t>
  </si>
  <si>
    <t>Целевая программа к "70-летию победы в Великой Отечественной Войне" на 2014-2016 гг."</t>
  </si>
  <si>
    <t>Субвенции на предоставление денежных выплат, пособий и компенсаций отдельным категориям граждан области в соответствии с федеральным и областным законодательством на 2014 год и на плановый период 2015 и 2016 годов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</si>
  <si>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</si>
  <si>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Ведомственная целевая программа "Развитие муниципальных средств массовой информации на 2012-2014 г.г."</t>
  </si>
  <si>
    <t>5478</t>
  </si>
  <si>
    <t>6467</t>
  </si>
  <si>
    <t>62 2 02 04 999 10 0345 151</t>
  </si>
  <si>
    <t>062 2 02 04 999 10 0276 151</t>
  </si>
  <si>
    <t>Субсидии местным бюджетам на совершенствование и развитие сети автомобильных дорог</t>
  </si>
  <si>
    <t>Прочие межбюджетные трансферты бюджетам поселений на предоставление денежных выплат, пособий и компенсаций отдельным категориям граждан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</si>
  <si>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</si>
  <si>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</si>
  <si>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физическими лицами в соотв. со ст. 228 Налогового кодекса РФ 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</si>
  <si>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</si>
  <si>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</si>
  <si>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</si>
  <si>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</si>
  <si>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</si>
  <si>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Прочие доходы от использования имущества и прав, находящихся в государственной и  муниципальной собственности  (за исключением имущества  автономных   учреждений, а также   имущества   государственных   и  муниципальных унитарных предприятий,  в том числе казенных)
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</si>
  <si>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</si>
  <si>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поселений</t>
  </si>
  <si>
    <t xml:space="preserve"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</si>
  <si>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Доходы от продажи земельных участков, находящихся в государственнойи муниципальной собственности (за исключением земельных участков бюджетных и автономных учреждений)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</si>
  <si>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</si>
  <si>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</si>
  <si>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</si>
  <si>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</si>
  <si>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</si>
  <si>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иных межбюджетных трансфертов прошлых лет за счет средств бюджетов муниципальных районов на компенсацию дополнительных расходов, возникших в результате решений, принятых органами власти другого уровня,  из бюджетов поселений</t>
  </si>
  <si>
    <t>Возврат остатков  межбюджетных трансфертов прошлых лет  на стимулирование руководителей исполнительно-распорядительных органов муниципальных образований области из бюджетов поселений</t>
  </si>
  <si>
    <t xml:space="preserve">Налог, взимаемый в связи с применением упрощенной системы налогооблажения 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</si>
  <si>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</si>
  <si>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</si>
  <si>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</si>
  <si>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Прочие неналоговые доходы </t>
  </si>
  <si>
    <t>Фонд оплаты труда казенных учреждений и взносы по обязательному социальному страхованию</t>
  </si>
  <si>
    <t>Фонд оплаты труда государственных (муниципальных) органов и взносы по обязательному социальному страхованию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</si>
  <si>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</si>
  <si>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Закупка товаров, работ, услуг в целях капитального ремонта государственного (муниципального) имущества</t>
  </si>
  <si>
    <t>Субсидии юридическим лицам (кроме некоммерческих организаций), индивидуальным предпринимателям, физическим лицам</t>
  </si>
  <si>
    <t>Иные бюджетные ассигнования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</si>
  <si>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</si>
  <si>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Обслуживание муниципального долга</t>
  </si>
  <si>
    <t>Резервные средства</t>
  </si>
  <si>
    <t>0478</t>
  </si>
  <si>
    <t>Изменения на 01.07.14 г.</t>
  </si>
  <si>
    <t>4801901</t>
  </si>
  <si>
    <t>Благоустройство населенных пунктов на территории Боровского района</t>
  </si>
  <si>
    <t>7281301</t>
  </si>
  <si>
    <t xml:space="preserve">Изменения на 01.07.14 г.                            </t>
  </si>
  <si>
    <t>Мероприятия в области физической культуры и спорта</t>
  </si>
  <si>
    <t>ШТРАФЫ, САНКЦИИ, ВОЗМЕЩЕНИЕ УЩЕРБА</t>
  </si>
  <si>
    <t>140</t>
  </si>
  <si>
    <t>Денежные взыскания (штрафы), установленные законами субъектов РФ за несоблюдение муниципальных правовых актов, зачисляемые в бюджет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</si>
  <si>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</si>
  <si>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90</t>
  </si>
  <si>
    <t>756</t>
  </si>
  <si>
    <t>Мероприятия по землеустройству и землепользованию</t>
  </si>
  <si>
    <t>Дорожный фонд</t>
  </si>
  <si>
    <t>062 2 02 04 012 10 0478 151</t>
  </si>
  <si>
    <t>Межбюджетные  трансферты,  передаваемые  бюджетам поселений    для    компенсации    дополнительных расходов,   возникших   в   результате   решений, принятых органами власти другого уровня</t>
  </si>
  <si>
    <t>Приложение № 1 к Решению Городской думы МО "Городское поселение "Г. Ермолино" №    50    от    10.07.2014 года</t>
  </si>
  <si>
    <t>Приложение № 2 к Решению Городской думы МО "Городское поселение "Г. Ермолино" №   50   от  10.07.14 г</t>
  </si>
  <si>
    <t>Приложение № 3 к Решению Городской думы МО "Городское поселение "Г. Ермолино"№  50    от  10.07.2014 года</t>
  </si>
  <si>
    <t>Приложение № 4 к Решению Городской думы МО "Городское поселение "Г. Ермолино" №  50   от  10.07.2014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</si>
</sst>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  <numFmt numFmtId="171" formatCode="#,##0.00;\-#,##0.00;#,##0.00"/>
    <numFmt numFmtId="172" formatCode="#,##0;\-#,##0;#,##0"/>
    <numFmt numFmtId="173" formatCode="#,##0.0"/>
    <numFmt numFmtId="174" formatCode="#,##0.000"/>
    <numFmt numFmtId="175" formatCode="#,##0.0000"/>
  </numFmts>
  <fonts count="58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63"/>
      <name val="Arial"/>
      <family val="2"/>
    </font>
    <font>
      <b/>
      <sz val="12"/>
      <name val="Times New Roman"/>
      <family val="1"/>
    </font>
    <font>
      <sz val="10"/>
      <color indexed="63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color indexed="32"/>
      <name val="Arial Cyr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63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72" fontId="14" fillId="0" borderId="6">
      <alignment wrapText="1"/>
      <protection/>
    </xf>
    <xf numFmtId="0" fontId="49" fillId="0" borderId="7" applyNumberFormat="0" applyFill="0" applyAlignment="0" applyProtection="0"/>
    <xf numFmtId="0" fontId="50" fillId="27" borderId="8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/>
    </xf>
    <xf numFmtId="0" fontId="1" fillId="0" borderId="14" xfId="0" applyFont="1" applyBorder="1" applyAlignment="1">
      <alignment horizontal="left" wrapText="1" indent="2"/>
    </xf>
    <xf numFmtId="49" fontId="3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0" fontId="15" fillId="0" borderId="0" xfId="54" applyFont="1" applyAlignment="1" applyProtection="1">
      <alignment vertical="top" wrapText="1"/>
      <protection locked="0"/>
    </xf>
    <xf numFmtId="49" fontId="15" fillId="0" borderId="0" xfId="54" applyNumberFormat="1" applyFont="1" applyAlignment="1" applyProtection="1">
      <alignment vertical="top" wrapText="1"/>
      <protection locked="0"/>
    </xf>
    <xf numFmtId="0" fontId="16" fillId="0" borderId="16" xfId="54" applyFont="1" applyBorder="1" applyAlignment="1">
      <alignment horizontal="center" vertical="center" wrapText="1"/>
    </xf>
    <xf numFmtId="0" fontId="18" fillId="0" borderId="17" xfId="0" applyFont="1" applyBorder="1" applyAlignment="1">
      <alignment horizontal="right"/>
    </xf>
    <xf numFmtId="49" fontId="18" fillId="0" borderId="18" xfId="0" applyNumberFormat="1" applyFont="1" applyBorder="1" applyAlignment="1">
      <alignment horizontal="right"/>
    </xf>
    <xf numFmtId="0" fontId="19" fillId="0" borderId="14" xfId="0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vertical="top"/>
    </xf>
    <xf numFmtId="49" fontId="3" fillId="0" borderId="21" xfId="0" applyNumberFormat="1" applyFont="1" applyBorder="1" applyAlignment="1">
      <alignment vertical="top"/>
    </xf>
    <xf numFmtId="0" fontId="11" fillId="0" borderId="14" xfId="0" applyFont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vertical="top"/>
    </xf>
    <xf numFmtId="49" fontId="1" fillId="0" borderId="21" xfId="0" applyNumberFormat="1" applyFont="1" applyBorder="1" applyAlignment="1">
      <alignment vertical="top"/>
    </xf>
    <xf numFmtId="4" fontId="1" fillId="0" borderId="14" xfId="0" applyNumberFormat="1" applyFont="1" applyBorder="1" applyAlignment="1">
      <alignment vertical="top"/>
    </xf>
    <xf numFmtId="0" fontId="11" fillId="0" borderId="22" xfId="0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vertical="top"/>
    </xf>
    <xf numFmtId="49" fontId="1" fillId="0" borderId="23" xfId="0" applyNumberFormat="1" applyFont="1" applyBorder="1" applyAlignment="1">
      <alignment vertical="top"/>
    </xf>
    <xf numFmtId="49" fontId="1" fillId="0" borderId="24" xfId="0" applyNumberFormat="1" applyFont="1" applyBorder="1" applyAlignment="1">
      <alignment horizontal="left" vertical="top" wrapText="1"/>
    </xf>
    <xf numFmtId="49" fontId="1" fillId="0" borderId="24" xfId="0" applyNumberFormat="1" applyFont="1" applyBorder="1" applyAlignment="1">
      <alignment vertical="top"/>
    </xf>
    <xf numFmtId="49" fontId="1" fillId="0" borderId="25" xfId="0" applyNumberFormat="1" applyFont="1" applyBorder="1" applyAlignment="1">
      <alignment vertical="top"/>
    </xf>
    <xf numFmtId="0" fontId="18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vertical="top"/>
    </xf>
    <xf numFmtId="0" fontId="4" fillId="0" borderId="0" xfId="0" applyFont="1" applyAlignment="1">
      <alignment horizontal="left" vertical="top" wrapText="1"/>
    </xf>
    <xf numFmtId="3" fontId="1" fillId="32" borderId="26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right"/>
    </xf>
    <xf numFmtId="0" fontId="1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" fillId="0" borderId="27" xfId="0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" fontId="3" fillId="0" borderId="14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4" fontId="3" fillId="0" borderId="14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wrapText="1" indent="1"/>
    </xf>
    <xf numFmtId="0" fontId="1" fillId="0" borderId="29" xfId="0" applyFont="1" applyBorder="1" applyAlignment="1">
      <alignment horizontal="left" wrapText="1" indent="2"/>
    </xf>
    <xf numFmtId="0" fontId="1" fillId="0" borderId="29" xfId="0" applyFont="1" applyBorder="1" applyAlignment="1">
      <alignment horizontal="left" wrapText="1" indent="3"/>
    </xf>
    <xf numFmtId="0" fontId="1" fillId="0" borderId="29" xfId="0" applyFont="1" applyBorder="1" applyAlignment="1">
      <alignment horizontal="left" wrapText="1" indent="4"/>
    </xf>
    <xf numFmtId="0" fontId="1" fillId="0" borderId="30" xfId="0" applyFont="1" applyBorder="1" applyAlignment="1">
      <alignment horizontal="left" wrapText="1" indent="3"/>
    </xf>
    <xf numFmtId="0" fontId="1" fillId="0" borderId="19" xfId="0" applyFont="1" applyBorder="1" applyAlignment="1">
      <alignment horizontal="left" wrapText="1" indent="3"/>
    </xf>
    <xf numFmtId="0" fontId="1" fillId="0" borderId="19" xfId="0" applyFont="1" applyBorder="1" applyAlignment="1">
      <alignment horizontal="left" wrapText="1" indent="4"/>
    </xf>
    <xf numFmtId="0" fontId="3" fillId="0" borderId="19" xfId="0" applyFont="1" applyBorder="1" applyAlignment="1">
      <alignment horizontal="left" wrapText="1" indent="1"/>
    </xf>
    <xf numFmtId="0" fontId="1" fillId="0" borderId="19" xfId="0" applyFont="1" applyBorder="1" applyAlignment="1">
      <alignment horizontal="left" wrapText="1" indent="2"/>
    </xf>
    <xf numFmtId="0" fontId="0" fillId="0" borderId="19" xfId="0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1" fillId="0" borderId="2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15" fillId="0" borderId="26" xfId="54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right" vertical="top"/>
    </xf>
    <xf numFmtId="4" fontId="1" fillId="0" borderId="14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right" vertical="top"/>
    </xf>
    <xf numFmtId="0" fontId="0" fillId="0" borderId="14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29" xfId="0" applyFont="1" applyFill="1" applyBorder="1" applyAlignment="1">
      <alignment horizontal="left" wrapText="1" indent="3"/>
    </xf>
    <xf numFmtId="0" fontId="1" fillId="0" borderId="29" xfId="0" applyFont="1" applyFill="1" applyBorder="1" applyAlignment="1">
      <alignment horizontal="left" wrapText="1" indent="4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left" wrapText="1" indent="2"/>
    </xf>
    <xf numFmtId="4" fontId="3" fillId="0" borderId="14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49" fontId="3" fillId="0" borderId="19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0" fillId="0" borderId="31" xfId="54" applyFont="1" applyFill="1" applyBorder="1" applyAlignment="1" applyProtection="1">
      <alignment horizontal="center" vertical="center" wrapText="1"/>
      <protection locked="0"/>
    </xf>
    <xf numFmtId="0" fontId="17" fillId="0" borderId="32" xfId="54" applyFont="1" applyFill="1" applyBorder="1" applyAlignment="1" applyProtection="1">
      <alignment horizontal="center" vertical="center"/>
      <protection locked="0"/>
    </xf>
    <xf numFmtId="4" fontId="3" fillId="0" borderId="17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 vertical="top"/>
    </xf>
    <xf numFmtId="4" fontId="1" fillId="0" borderId="14" xfId="0" applyNumberFormat="1" applyFont="1" applyFill="1" applyBorder="1" applyAlignment="1">
      <alignment vertical="top"/>
    </xf>
    <xf numFmtId="4" fontId="3" fillId="0" borderId="0" xfId="0" applyNumberFormat="1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1" fillId="0" borderId="0" xfId="0" applyFont="1" applyBorder="1" applyAlignment="1">
      <alignment horizontal="left" wrapText="1" indent="4"/>
    </xf>
    <xf numFmtId="0" fontId="1" fillId="0" borderId="14" xfId="0" applyFont="1" applyBorder="1" applyAlignment="1">
      <alignment horizontal="left" wrapText="1" indent="4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49" fontId="1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/>
    </xf>
    <xf numFmtId="49" fontId="1" fillId="0" borderId="34" xfId="0" applyNumberFormat="1" applyFont="1" applyBorder="1" applyAlignment="1">
      <alignment/>
    </xf>
    <xf numFmtId="0" fontId="3" fillId="0" borderId="34" xfId="0" applyFont="1" applyBorder="1" applyAlignment="1">
      <alignment horizontal="right"/>
    </xf>
    <xf numFmtId="4" fontId="3" fillId="0" borderId="34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3" fillId="0" borderId="14" xfId="0" applyFont="1" applyBorder="1" applyAlignment="1">
      <alignment horizontal="left" wrapText="1" indent="1"/>
    </xf>
    <xf numFmtId="3" fontId="3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35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top"/>
    </xf>
    <xf numFmtId="0" fontId="22" fillId="0" borderId="37" xfId="0" applyFont="1" applyBorder="1" applyAlignment="1">
      <alignment horizontal="center" vertical="top"/>
    </xf>
    <xf numFmtId="0" fontId="22" fillId="0" borderId="17" xfId="0" applyFont="1" applyBorder="1" applyAlignment="1">
      <alignment horizontal="left" wrapText="1"/>
    </xf>
    <xf numFmtId="0" fontId="23" fillId="0" borderId="14" xfId="0" applyFont="1" applyBorder="1" applyAlignment="1">
      <alignment horizontal="left" wrapText="1"/>
    </xf>
    <xf numFmtId="0" fontId="23" fillId="0" borderId="35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right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4" fontId="20" fillId="0" borderId="17" xfId="0" applyNumberFormat="1" applyFont="1" applyBorder="1" applyAlignment="1">
      <alignment/>
    </xf>
    <xf numFmtId="4" fontId="20" fillId="0" borderId="41" xfId="0" applyNumberFormat="1" applyFont="1" applyBorder="1" applyAlignment="1">
      <alignment/>
    </xf>
    <xf numFmtId="4" fontId="23" fillId="0" borderId="14" xfId="0" applyNumberFormat="1" applyFont="1" applyBorder="1" applyAlignment="1">
      <alignment wrapText="1"/>
    </xf>
    <xf numFmtId="4" fontId="23" fillId="0" borderId="14" xfId="0" applyNumberFormat="1" applyFont="1" applyBorder="1" applyAlignment="1">
      <alignment/>
    </xf>
    <xf numFmtId="4" fontId="23" fillId="0" borderId="42" xfId="0" applyNumberFormat="1" applyFont="1" applyBorder="1" applyAlignment="1">
      <alignment/>
    </xf>
    <xf numFmtId="0" fontId="23" fillId="0" borderId="21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11" fillId="33" borderId="14" xfId="0" applyFont="1" applyFill="1" applyBorder="1" applyAlignment="1">
      <alignment horizontal="left" vertical="top" wrapText="1"/>
    </xf>
    <xf numFmtId="49" fontId="1" fillId="33" borderId="19" xfId="0" applyNumberFormat="1" applyFont="1" applyFill="1" applyBorder="1" applyAlignment="1">
      <alignment horizontal="left" vertical="top" wrapText="1"/>
    </xf>
    <xf numFmtId="49" fontId="1" fillId="33" borderId="20" xfId="0" applyNumberFormat="1" applyFont="1" applyFill="1" applyBorder="1" applyAlignment="1">
      <alignment vertical="top"/>
    </xf>
    <xf numFmtId="49" fontId="1" fillId="33" borderId="21" xfId="0" applyNumberFormat="1" applyFont="1" applyFill="1" applyBorder="1" applyAlignment="1">
      <alignment vertical="top"/>
    </xf>
    <xf numFmtId="4" fontId="1" fillId="33" borderId="14" xfId="0" applyNumberFormat="1" applyFont="1" applyFill="1" applyBorder="1" applyAlignment="1">
      <alignment vertical="top"/>
    </xf>
    <xf numFmtId="2" fontId="1" fillId="33" borderId="14" xfId="0" applyNumberFormat="1" applyFont="1" applyFill="1" applyBorder="1" applyAlignment="1">
      <alignment horizontal="right" vertical="top"/>
    </xf>
    <xf numFmtId="4" fontId="1" fillId="33" borderId="14" xfId="0" applyNumberFormat="1" applyFont="1" applyFill="1" applyBorder="1" applyAlignment="1">
      <alignment horizontal="right" vertical="top"/>
    </xf>
    <xf numFmtId="0" fontId="1" fillId="33" borderId="0" xfId="0" applyFont="1" applyFill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vertical="top"/>
    </xf>
    <xf numFmtId="4" fontId="1" fillId="33" borderId="14" xfId="0" applyNumberFormat="1" applyFont="1" applyFill="1" applyBorder="1" applyAlignment="1">
      <alignment/>
    </xf>
    <xf numFmtId="49" fontId="1" fillId="33" borderId="14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vertical="center"/>
    </xf>
    <xf numFmtId="0" fontId="1" fillId="33" borderId="19" xfId="0" applyFont="1" applyFill="1" applyBorder="1" applyAlignment="1">
      <alignment horizontal="left" wrapText="1" indent="4"/>
    </xf>
    <xf numFmtId="4" fontId="1" fillId="33" borderId="14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23" fillId="33" borderId="14" xfId="0" applyFont="1" applyFill="1" applyBorder="1" applyAlignment="1">
      <alignment horizontal="left" wrapText="1"/>
    </xf>
    <xf numFmtId="0" fontId="1" fillId="0" borderId="19" xfId="0" applyNumberFormat="1" applyFont="1" applyBorder="1" applyAlignment="1">
      <alignment horizontal="left" wrapText="1" indent="4"/>
    </xf>
    <xf numFmtId="0" fontId="11" fillId="0" borderId="14" xfId="0" applyFont="1" applyFill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left" vertical="top" wrapText="1"/>
    </xf>
    <xf numFmtId="49" fontId="1" fillId="0" borderId="20" xfId="0" applyNumberFormat="1" applyFont="1" applyFill="1" applyBorder="1" applyAlignment="1">
      <alignment vertical="top"/>
    </xf>
    <xf numFmtId="49" fontId="1" fillId="0" borderId="21" xfId="0" applyNumberFormat="1" applyFont="1" applyFill="1" applyBorder="1" applyAlignment="1">
      <alignment vertical="top"/>
    </xf>
    <xf numFmtId="4" fontId="1" fillId="0" borderId="14" xfId="0" applyNumberFormat="1" applyFont="1" applyFill="1" applyBorder="1" applyAlignment="1">
      <alignment horizontal="right" vertical="top"/>
    </xf>
    <xf numFmtId="2" fontId="1" fillId="0" borderId="14" xfId="0" applyNumberFormat="1" applyFont="1" applyFill="1" applyBorder="1" applyAlignment="1">
      <alignment horizontal="right" vertical="top"/>
    </xf>
    <xf numFmtId="0" fontId="15" fillId="0" borderId="32" xfId="54" applyFont="1" applyBorder="1" applyAlignment="1" applyProtection="1">
      <alignment horizontal="center" vertical="center" wrapText="1"/>
      <protection locked="0"/>
    </xf>
    <xf numFmtId="0" fontId="15" fillId="0" borderId="39" xfId="54" applyFont="1" applyBorder="1" applyAlignment="1" applyProtection="1">
      <alignment horizontal="center" vertical="center" wrapText="1"/>
      <protection locked="0"/>
    </xf>
    <xf numFmtId="0" fontId="15" fillId="0" borderId="44" xfId="54" applyFont="1" applyBorder="1" applyAlignment="1" applyProtection="1">
      <alignment horizontal="center" vertical="center" wrapText="1"/>
      <protection locked="0"/>
    </xf>
    <xf numFmtId="0" fontId="15" fillId="0" borderId="0" xfId="54" applyFont="1" applyAlignment="1" applyProtection="1">
      <alignment horizontal="left" vertical="top" wrapText="1"/>
      <protection locked="0"/>
    </xf>
    <xf numFmtId="0" fontId="15" fillId="0" borderId="35" xfId="54" applyFont="1" applyBorder="1" applyAlignment="1">
      <alignment horizontal="right"/>
    </xf>
    <xf numFmtId="0" fontId="16" fillId="0" borderId="32" xfId="54" applyFont="1" applyBorder="1" applyAlignment="1" applyProtection="1">
      <alignment horizontal="center" vertical="center" wrapText="1"/>
      <protection locked="0"/>
    </xf>
    <xf numFmtId="0" fontId="16" fillId="0" borderId="39" xfId="54" applyFont="1" applyBorder="1" applyAlignment="1" applyProtection="1">
      <alignment horizontal="center" vertical="center" wrapText="1"/>
      <protection locked="0"/>
    </xf>
    <xf numFmtId="0" fontId="16" fillId="0" borderId="44" xfId="54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1" fillId="0" borderId="33" xfId="0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49" fontId="1" fillId="0" borderId="34" xfId="0" applyNumberFormat="1" applyFont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0" fillId="0" borderId="27" xfId="54" applyFont="1" applyBorder="1" applyAlignment="1" applyProtection="1">
      <alignment horizontal="center" vertical="top" wrapText="1"/>
      <protection locked="0"/>
    </xf>
    <xf numFmtId="0" fontId="10" fillId="0" borderId="14" xfId="54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Г1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workbookViewId="0" topLeftCell="A2">
      <selection activeCell="N6" sqref="N6"/>
    </sheetView>
  </sheetViews>
  <sheetFormatPr defaultColWidth="9.00390625" defaultRowHeight="12.75"/>
  <cols>
    <col min="1" max="1" width="38.875" style="1" customWidth="1"/>
    <col min="2" max="2" width="3.75390625" style="6" customWidth="1"/>
    <col min="3" max="3" width="2.125" style="1" customWidth="1"/>
    <col min="4" max="4" width="2.375" style="1" customWidth="1"/>
    <col min="5" max="5" width="2.25390625" style="1" customWidth="1"/>
    <col min="6" max="6" width="3.625" style="1" customWidth="1"/>
    <col min="7" max="7" width="2.375" style="1" customWidth="1"/>
    <col min="8" max="8" width="4.00390625" style="1" customWidth="1"/>
    <col min="9" max="9" width="3.625" style="1" customWidth="1"/>
    <col min="10" max="10" width="12.375" style="107" customWidth="1"/>
    <col min="11" max="11" width="12.00390625" style="1" customWidth="1"/>
    <col min="12" max="12" width="12.125" style="1" customWidth="1"/>
    <col min="13" max="16384" width="9.125" style="1" customWidth="1"/>
  </cols>
  <sheetData>
    <row r="1" spans="1:10" ht="11.25" customHeight="1" hidden="1">
      <c r="A1" s="29"/>
      <c r="B1" s="30"/>
      <c r="C1" s="29"/>
      <c r="D1" s="29"/>
      <c r="E1" s="29"/>
      <c r="F1" s="29"/>
      <c r="G1" s="29"/>
      <c r="H1" s="181"/>
      <c r="I1" s="181"/>
      <c r="J1" s="181"/>
    </row>
    <row r="2" spans="1:14" ht="15" customHeight="1">
      <c r="A2" s="57" t="s">
        <v>509</v>
      </c>
      <c r="B2" s="57"/>
      <c r="C2" s="57"/>
      <c r="D2" s="58"/>
      <c r="E2" s="58"/>
      <c r="F2" s="58"/>
      <c r="G2" s="57"/>
      <c r="H2" s="59"/>
      <c r="I2" s="57"/>
      <c r="J2" s="58"/>
      <c r="K2" s="57"/>
      <c r="L2" s="58"/>
      <c r="M2" s="58"/>
      <c r="N2" s="58"/>
    </row>
    <row r="3" spans="1:12" ht="13.5" customHeight="1" thickBot="1">
      <c r="A3" s="182"/>
      <c r="B3" s="182"/>
      <c r="C3" s="182"/>
      <c r="D3" s="182"/>
      <c r="E3" s="182"/>
      <c r="F3" s="182"/>
      <c r="G3" s="182"/>
      <c r="H3" s="182"/>
      <c r="I3" s="182"/>
      <c r="L3" s="60" t="s">
        <v>13</v>
      </c>
    </row>
    <row r="4" spans="1:12" ht="60" customHeight="1" thickBot="1">
      <c r="A4" s="31" t="s">
        <v>18</v>
      </c>
      <c r="B4" s="183" t="s">
        <v>19</v>
      </c>
      <c r="C4" s="184"/>
      <c r="D4" s="184"/>
      <c r="E4" s="184"/>
      <c r="F4" s="184"/>
      <c r="G4" s="184"/>
      <c r="H4" s="184"/>
      <c r="I4" s="185"/>
      <c r="J4" s="108" t="s">
        <v>351</v>
      </c>
      <c r="K4" s="54" t="s">
        <v>497</v>
      </c>
      <c r="L4" s="54" t="s">
        <v>12</v>
      </c>
    </row>
    <row r="5" spans="1:12" ht="15.75" customHeight="1" thickBot="1">
      <c r="A5" s="87">
        <v>1</v>
      </c>
      <c r="B5" s="178">
        <v>2</v>
      </c>
      <c r="C5" s="179"/>
      <c r="D5" s="179"/>
      <c r="E5" s="179"/>
      <c r="F5" s="179"/>
      <c r="G5" s="179"/>
      <c r="H5" s="179"/>
      <c r="I5" s="180"/>
      <c r="J5" s="109">
        <v>3</v>
      </c>
      <c r="K5" s="86">
        <v>4</v>
      </c>
      <c r="L5" s="86">
        <v>5</v>
      </c>
    </row>
    <row r="6" spans="1:12" s="11" customFormat="1" ht="12.75">
      <c r="A6" s="32" t="s">
        <v>191</v>
      </c>
      <c r="B6" s="33"/>
      <c r="C6" s="70"/>
      <c r="D6" s="70"/>
      <c r="E6" s="70"/>
      <c r="F6" s="70"/>
      <c r="G6" s="70"/>
      <c r="H6" s="70"/>
      <c r="I6" s="71"/>
      <c r="J6" s="110">
        <f>J7+J70+J106</f>
        <v>85593743.54</v>
      </c>
      <c r="K6" s="110">
        <f>K7+K70+K106</f>
        <v>1535251.9100000001</v>
      </c>
      <c r="L6" s="72">
        <f>K6+J6</f>
        <v>87128995.45</v>
      </c>
    </row>
    <row r="7" spans="1:12" s="11" customFormat="1" ht="25.5">
      <c r="A7" s="34" t="s">
        <v>20</v>
      </c>
      <c r="B7" s="35" t="s">
        <v>21</v>
      </c>
      <c r="C7" s="36" t="s">
        <v>193</v>
      </c>
      <c r="D7" s="36" t="s">
        <v>156</v>
      </c>
      <c r="E7" s="36" t="s">
        <v>156</v>
      </c>
      <c r="F7" s="36" t="s">
        <v>21</v>
      </c>
      <c r="G7" s="36" t="s">
        <v>156</v>
      </c>
      <c r="H7" s="36" t="s">
        <v>22</v>
      </c>
      <c r="I7" s="37" t="s">
        <v>21</v>
      </c>
      <c r="J7" s="111">
        <f>J8+J22+J32+J40+J45+J51+J54+J63+J16+J60</f>
        <v>53742744</v>
      </c>
      <c r="K7" s="111">
        <f>K8+K22+K32+K40+K45+K51+K54+K63+K16+K60+K38</f>
        <v>-163210.06999999998</v>
      </c>
      <c r="L7" s="72">
        <f>K7+J7</f>
        <v>53579533.93</v>
      </c>
    </row>
    <row r="8" spans="1:12" ht="14.25" customHeight="1">
      <c r="A8" s="38" t="s">
        <v>23</v>
      </c>
      <c r="B8" s="39">
        <v>182</v>
      </c>
      <c r="C8" s="40" t="s">
        <v>193</v>
      </c>
      <c r="D8" s="40" t="s">
        <v>157</v>
      </c>
      <c r="E8" s="40" t="s">
        <v>156</v>
      </c>
      <c r="F8" s="40" t="s">
        <v>21</v>
      </c>
      <c r="G8" s="40" t="s">
        <v>156</v>
      </c>
      <c r="H8" s="40" t="s">
        <v>22</v>
      </c>
      <c r="I8" s="41" t="s">
        <v>24</v>
      </c>
      <c r="J8" s="112">
        <f>J9</f>
        <v>19600000</v>
      </c>
      <c r="K8" s="42">
        <f>K9</f>
        <v>0</v>
      </c>
      <c r="L8" s="55">
        <f>K8+J8</f>
        <v>19600000</v>
      </c>
    </row>
    <row r="9" spans="1:12" ht="13.5" customHeight="1">
      <c r="A9" s="38" t="s">
        <v>25</v>
      </c>
      <c r="B9" s="39">
        <v>182</v>
      </c>
      <c r="C9" s="40" t="s">
        <v>193</v>
      </c>
      <c r="D9" s="40" t="s">
        <v>157</v>
      </c>
      <c r="E9" s="40" t="s">
        <v>155</v>
      </c>
      <c r="F9" s="40" t="s">
        <v>21</v>
      </c>
      <c r="G9" s="40" t="s">
        <v>156</v>
      </c>
      <c r="H9" s="40" t="s">
        <v>22</v>
      </c>
      <c r="I9" s="41" t="s">
        <v>24</v>
      </c>
      <c r="J9" s="112">
        <f>J10+J11+J12+J13+J15+J14</f>
        <v>19600000</v>
      </c>
      <c r="K9" s="42">
        <f>K10+K11+K12+K13+K15+K14</f>
        <v>0</v>
      </c>
      <c r="L9" s="55">
        <f aca="true" t="shared" si="0" ref="L9:L101">K9+J9</f>
        <v>19600000</v>
      </c>
    </row>
    <row r="10" spans="1:12" ht="72.75" customHeight="1">
      <c r="A10" s="38" t="s">
        <v>458</v>
      </c>
      <c r="B10" s="39">
        <v>182</v>
      </c>
      <c r="C10" s="40" t="s">
        <v>193</v>
      </c>
      <c r="D10" s="40" t="s">
        <v>157</v>
      </c>
      <c r="E10" s="40" t="s">
        <v>155</v>
      </c>
      <c r="F10" s="40" t="s">
        <v>26</v>
      </c>
      <c r="G10" s="40" t="s">
        <v>157</v>
      </c>
      <c r="H10" s="40" t="s">
        <v>22</v>
      </c>
      <c r="I10" s="41" t="s">
        <v>24</v>
      </c>
      <c r="J10" s="112">
        <v>19500000</v>
      </c>
      <c r="K10" s="55">
        <v>0</v>
      </c>
      <c r="L10" s="55">
        <f t="shared" si="0"/>
        <v>19500000</v>
      </c>
    </row>
    <row r="11" spans="1:12" ht="96" customHeight="1" hidden="1">
      <c r="A11" s="38" t="s">
        <v>27</v>
      </c>
      <c r="B11" s="39">
        <v>182</v>
      </c>
      <c r="C11" s="40" t="s">
        <v>193</v>
      </c>
      <c r="D11" s="40" t="s">
        <v>157</v>
      </c>
      <c r="E11" s="40" t="s">
        <v>155</v>
      </c>
      <c r="F11" s="40" t="s">
        <v>28</v>
      </c>
      <c r="G11" s="40" t="s">
        <v>157</v>
      </c>
      <c r="H11" s="40" t="s">
        <v>22</v>
      </c>
      <c r="I11" s="41" t="s">
        <v>24</v>
      </c>
      <c r="J11" s="112">
        <v>0</v>
      </c>
      <c r="K11" s="88">
        <v>0</v>
      </c>
      <c r="L11" s="55">
        <f t="shared" si="0"/>
        <v>0</v>
      </c>
    </row>
    <row r="12" spans="1:12" ht="111" customHeight="1">
      <c r="A12" s="38" t="s">
        <v>459</v>
      </c>
      <c r="B12" s="39">
        <v>182</v>
      </c>
      <c r="C12" s="40" t="s">
        <v>193</v>
      </c>
      <c r="D12" s="40" t="s">
        <v>157</v>
      </c>
      <c r="E12" s="40" t="s">
        <v>155</v>
      </c>
      <c r="F12" s="40" t="s">
        <v>36</v>
      </c>
      <c r="G12" s="40" t="s">
        <v>157</v>
      </c>
      <c r="H12" s="40" t="s">
        <v>22</v>
      </c>
      <c r="I12" s="41" t="s">
        <v>24</v>
      </c>
      <c r="J12" s="112">
        <v>30000</v>
      </c>
      <c r="K12" s="88">
        <v>0</v>
      </c>
      <c r="L12" s="55">
        <f t="shared" si="0"/>
        <v>30000</v>
      </c>
    </row>
    <row r="13" spans="1:12" ht="37.5" customHeight="1">
      <c r="A13" s="38" t="s">
        <v>460</v>
      </c>
      <c r="B13" s="39">
        <v>182</v>
      </c>
      <c r="C13" s="40" t="s">
        <v>193</v>
      </c>
      <c r="D13" s="40" t="s">
        <v>157</v>
      </c>
      <c r="E13" s="40" t="s">
        <v>155</v>
      </c>
      <c r="F13" s="40" t="s">
        <v>29</v>
      </c>
      <c r="G13" s="40" t="s">
        <v>157</v>
      </c>
      <c r="H13" s="40" t="s">
        <v>22</v>
      </c>
      <c r="I13" s="41" t="s">
        <v>24</v>
      </c>
      <c r="J13" s="112">
        <v>70000</v>
      </c>
      <c r="K13" s="88">
        <v>0</v>
      </c>
      <c r="L13" s="55">
        <f t="shared" si="0"/>
        <v>70000</v>
      </c>
    </row>
    <row r="14" spans="1:12" ht="36" customHeight="1" hidden="1">
      <c r="A14" s="38" t="s">
        <v>30</v>
      </c>
      <c r="B14" s="39">
        <v>182</v>
      </c>
      <c r="C14" s="40" t="s">
        <v>193</v>
      </c>
      <c r="D14" s="40" t="s">
        <v>157</v>
      </c>
      <c r="E14" s="40" t="s">
        <v>155</v>
      </c>
      <c r="F14" s="40" t="s">
        <v>17</v>
      </c>
      <c r="G14" s="40" t="s">
        <v>157</v>
      </c>
      <c r="H14" s="40" t="s">
        <v>22</v>
      </c>
      <c r="I14" s="41" t="s">
        <v>24</v>
      </c>
      <c r="J14" s="112">
        <v>0</v>
      </c>
      <c r="K14" s="56">
        <v>0</v>
      </c>
      <c r="L14" s="55">
        <f t="shared" si="0"/>
        <v>0</v>
      </c>
    </row>
    <row r="15" spans="1:12" ht="68.25" customHeight="1" hidden="1">
      <c r="A15" s="38" t="s">
        <v>31</v>
      </c>
      <c r="B15" s="39">
        <v>182</v>
      </c>
      <c r="C15" s="40" t="s">
        <v>193</v>
      </c>
      <c r="D15" s="40" t="s">
        <v>157</v>
      </c>
      <c r="E15" s="40" t="s">
        <v>155</v>
      </c>
      <c r="F15" s="40" t="s">
        <v>32</v>
      </c>
      <c r="G15" s="40" t="s">
        <v>157</v>
      </c>
      <c r="H15" s="40" t="s">
        <v>22</v>
      </c>
      <c r="I15" s="41" t="s">
        <v>24</v>
      </c>
      <c r="J15" s="112">
        <v>0</v>
      </c>
      <c r="K15" s="56">
        <v>0</v>
      </c>
      <c r="L15" s="55">
        <f t="shared" si="0"/>
        <v>0</v>
      </c>
    </row>
    <row r="16" spans="1:12" s="159" customFormat="1" ht="40.5" customHeight="1">
      <c r="A16" s="152" t="s">
        <v>461</v>
      </c>
      <c r="B16" s="153" t="s">
        <v>353</v>
      </c>
      <c r="C16" s="154" t="s">
        <v>193</v>
      </c>
      <c r="D16" s="154" t="s">
        <v>158</v>
      </c>
      <c r="E16" s="154" t="s">
        <v>156</v>
      </c>
      <c r="F16" s="154" t="s">
        <v>21</v>
      </c>
      <c r="G16" s="154" t="s">
        <v>156</v>
      </c>
      <c r="H16" s="154" t="s">
        <v>22</v>
      </c>
      <c r="I16" s="155" t="s">
        <v>21</v>
      </c>
      <c r="J16" s="156">
        <f>J17</f>
        <v>282894</v>
      </c>
      <c r="K16" s="156">
        <f>K17</f>
        <v>0</v>
      </c>
      <c r="L16" s="158">
        <f t="shared" si="0"/>
        <v>282894</v>
      </c>
    </row>
    <row r="17" spans="1:12" s="159" customFormat="1" ht="44.25" customHeight="1">
      <c r="A17" s="152" t="s">
        <v>352</v>
      </c>
      <c r="B17" s="153" t="s">
        <v>353</v>
      </c>
      <c r="C17" s="154" t="s">
        <v>193</v>
      </c>
      <c r="D17" s="154" t="s">
        <v>158</v>
      </c>
      <c r="E17" s="154" t="s">
        <v>155</v>
      </c>
      <c r="F17" s="154" t="s">
        <v>21</v>
      </c>
      <c r="G17" s="154" t="s">
        <v>157</v>
      </c>
      <c r="H17" s="154" t="s">
        <v>22</v>
      </c>
      <c r="I17" s="155" t="s">
        <v>24</v>
      </c>
      <c r="J17" s="156">
        <f>J18+J19+J20+J21</f>
        <v>282894</v>
      </c>
      <c r="K17" s="156">
        <f>K18+K19+K20+K21</f>
        <v>0</v>
      </c>
      <c r="L17" s="158">
        <f t="shared" si="0"/>
        <v>282894</v>
      </c>
    </row>
    <row r="18" spans="1:12" s="159" customFormat="1" ht="74.25" customHeight="1">
      <c r="A18" s="152" t="s">
        <v>462</v>
      </c>
      <c r="B18" s="153" t="s">
        <v>353</v>
      </c>
      <c r="C18" s="154" t="s">
        <v>193</v>
      </c>
      <c r="D18" s="154" t="s">
        <v>158</v>
      </c>
      <c r="E18" s="154" t="s">
        <v>155</v>
      </c>
      <c r="F18" s="154" t="s">
        <v>354</v>
      </c>
      <c r="G18" s="154" t="s">
        <v>157</v>
      </c>
      <c r="H18" s="154" t="s">
        <v>22</v>
      </c>
      <c r="I18" s="155" t="s">
        <v>24</v>
      </c>
      <c r="J18" s="156">
        <v>103538</v>
      </c>
      <c r="K18" s="157">
        <v>0</v>
      </c>
      <c r="L18" s="158">
        <f t="shared" si="0"/>
        <v>103538</v>
      </c>
    </row>
    <row r="19" spans="1:12" s="159" customFormat="1" ht="84" customHeight="1">
      <c r="A19" s="152" t="s">
        <v>358</v>
      </c>
      <c r="B19" s="153" t="s">
        <v>353</v>
      </c>
      <c r="C19" s="154" t="s">
        <v>193</v>
      </c>
      <c r="D19" s="154" t="s">
        <v>158</v>
      </c>
      <c r="E19" s="154" t="s">
        <v>155</v>
      </c>
      <c r="F19" s="154" t="s">
        <v>355</v>
      </c>
      <c r="G19" s="154" t="s">
        <v>157</v>
      </c>
      <c r="H19" s="154" t="s">
        <v>22</v>
      </c>
      <c r="I19" s="155" t="s">
        <v>24</v>
      </c>
      <c r="J19" s="156">
        <v>2146</v>
      </c>
      <c r="K19" s="157">
        <v>0</v>
      </c>
      <c r="L19" s="158">
        <f t="shared" si="0"/>
        <v>2146</v>
      </c>
    </row>
    <row r="20" spans="1:12" s="159" customFormat="1" ht="77.25" customHeight="1">
      <c r="A20" s="152" t="s">
        <v>463</v>
      </c>
      <c r="B20" s="153" t="s">
        <v>353</v>
      </c>
      <c r="C20" s="154" t="s">
        <v>193</v>
      </c>
      <c r="D20" s="154" t="s">
        <v>158</v>
      </c>
      <c r="E20" s="154" t="s">
        <v>155</v>
      </c>
      <c r="F20" s="154" t="s">
        <v>356</v>
      </c>
      <c r="G20" s="154" t="s">
        <v>157</v>
      </c>
      <c r="H20" s="154" t="s">
        <v>22</v>
      </c>
      <c r="I20" s="155" t="s">
        <v>24</v>
      </c>
      <c r="J20" s="156">
        <v>167634</v>
      </c>
      <c r="K20" s="157">
        <v>0</v>
      </c>
      <c r="L20" s="158">
        <f t="shared" si="0"/>
        <v>167634</v>
      </c>
    </row>
    <row r="21" spans="1:12" s="159" customFormat="1" ht="72.75" customHeight="1">
      <c r="A21" s="152" t="s">
        <v>357</v>
      </c>
      <c r="B21" s="153" t="s">
        <v>353</v>
      </c>
      <c r="C21" s="154" t="s">
        <v>193</v>
      </c>
      <c r="D21" s="154" t="s">
        <v>158</v>
      </c>
      <c r="E21" s="154" t="s">
        <v>155</v>
      </c>
      <c r="F21" s="154" t="s">
        <v>65</v>
      </c>
      <c r="G21" s="154" t="s">
        <v>157</v>
      </c>
      <c r="H21" s="154" t="s">
        <v>22</v>
      </c>
      <c r="I21" s="155" t="s">
        <v>24</v>
      </c>
      <c r="J21" s="156">
        <v>9576</v>
      </c>
      <c r="K21" s="157">
        <v>0</v>
      </c>
      <c r="L21" s="158">
        <f t="shared" si="0"/>
        <v>9576</v>
      </c>
    </row>
    <row r="22" spans="1:12" ht="13.5" customHeight="1">
      <c r="A22" s="38" t="s">
        <v>33</v>
      </c>
      <c r="B22" s="39">
        <v>182</v>
      </c>
      <c r="C22" s="40" t="s">
        <v>193</v>
      </c>
      <c r="D22" s="40" t="s">
        <v>176</v>
      </c>
      <c r="E22" s="40" t="s">
        <v>156</v>
      </c>
      <c r="F22" s="40" t="s">
        <v>21</v>
      </c>
      <c r="G22" s="40" t="s">
        <v>156</v>
      </c>
      <c r="H22" s="40" t="s">
        <v>22</v>
      </c>
      <c r="I22" s="41" t="s">
        <v>24</v>
      </c>
      <c r="J22" s="112">
        <f>J23+J30</f>
        <v>8810000</v>
      </c>
      <c r="K22" s="42">
        <f>K23+K30</f>
        <v>-470061.04</v>
      </c>
      <c r="L22" s="55">
        <f t="shared" si="0"/>
        <v>8339938.96</v>
      </c>
    </row>
    <row r="23" spans="1:12" ht="25.5" customHeight="1">
      <c r="A23" s="38" t="s">
        <v>478</v>
      </c>
      <c r="B23" s="39">
        <v>182</v>
      </c>
      <c r="C23" s="40" t="s">
        <v>193</v>
      </c>
      <c r="D23" s="40" t="s">
        <v>176</v>
      </c>
      <c r="E23" s="40" t="s">
        <v>157</v>
      </c>
      <c r="F23" s="40" t="s">
        <v>21</v>
      </c>
      <c r="G23" s="40" t="s">
        <v>156</v>
      </c>
      <c r="H23" s="40" t="s">
        <v>22</v>
      </c>
      <c r="I23" s="41" t="s">
        <v>24</v>
      </c>
      <c r="J23" s="112">
        <f>J24+J27+J29+J26+J28</f>
        <v>8800000</v>
      </c>
      <c r="K23" s="42">
        <f>K26+K28+K29</f>
        <v>-470061.04</v>
      </c>
      <c r="L23" s="55">
        <f t="shared" si="0"/>
        <v>8329938.96</v>
      </c>
    </row>
    <row r="24" spans="1:12" ht="37.5" customHeight="1" hidden="1">
      <c r="A24" s="38" t="s">
        <v>34</v>
      </c>
      <c r="B24" s="39">
        <v>182</v>
      </c>
      <c r="C24" s="40" t="s">
        <v>193</v>
      </c>
      <c r="D24" s="40" t="s">
        <v>176</v>
      </c>
      <c r="E24" s="40" t="s">
        <v>157</v>
      </c>
      <c r="F24" s="40" t="s">
        <v>26</v>
      </c>
      <c r="G24" s="40" t="s">
        <v>157</v>
      </c>
      <c r="H24" s="40" t="s">
        <v>22</v>
      </c>
      <c r="I24" s="41" t="s">
        <v>24</v>
      </c>
      <c r="J24" s="112">
        <f>J25</f>
        <v>0</v>
      </c>
      <c r="K24" s="55">
        <v>0</v>
      </c>
      <c r="L24" s="55">
        <f t="shared" si="0"/>
        <v>0</v>
      </c>
    </row>
    <row r="25" spans="1:12" ht="37.5" customHeight="1" hidden="1">
      <c r="A25" s="38" t="s">
        <v>34</v>
      </c>
      <c r="B25" s="39">
        <v>182</v>
      </c>
      <c r="C25" s="40" t="s">
        <v>193</v>
      </c>
      <c r="D25" s="40" t="s">
        <v>176</v>
      </c>
      <c r="E25" s="40" t="s">
        <v>157</v>
      </c>
      <c r="F25" s="40" t="s">
        <v>26</v>
      </c>
      <c r="G25" s="40" t="s">
        <v>157</v>
      </c>
      <c r="H25" s="40" t="s">
        <v>22</v>
      </c>
      <c r="I25" s="41" t="s">
        <v>24</v>
      </c>
      <c r="J25" s="112">
        <v>0</v>
      </c>
      <c r="K25" s="55">
        <v>0</v>
      </c>
      <c r="L25" s="55">
        <f t="shared" si="0"/>
        <v>0</v>
      </c>
    </row>
    <row r="26" spans="1:12" ht="39" customHeight="1">
      <c r="A26" s="38" t="s">
        <v>479</v>
      </c>
      <c r="B26" s="39" t="s">
        <v>353</v>
      </c>
      <c r="C26" s="40" t="s">
        <v>193</v>
      </c>
      <c r="D26" s="40" t="s">
        <v>176</v>
      </c>
      <c r="E26" s="40" t="s">
        <v>157</v>
      </c>
      <c r="F26" s="40" t="s">
        <v>359</v>
      </c>
      <c r="G26" s="40" t="s">
        <v>157</v>
      </c>
      <c r="H26" s="40" t="s">
        <v>22</v>
      </c>
      <c r="I26" s="41" t="s">
        <v>24</v>
      </c>
      <c r="J26" s="112">
        <v>6500000</v>
      </c>
      <c r="K26" s="55">
        <v>-470061.04</v>
      </c>
      <c r="L26" s="55">
        <f t="shared" si="0"/>
        <v>6029938.96</v>
      </c>
    </row>
    <row r="27" spans="1:12" ht="37.5" customHeight="1" hidden="1">
      <c r="A27" s="38" t="s">
        <v>35</v>
      </c>
      <c r="B27" s="39">
        <v>182</v>
      </c>
      <c r="C27" s="40" t="s">
        <v>193</v>
      </c>
      <c r="D27" s="40" t="s">
        <v>176</v>
      </c>
      <c r="E27" s="40" t="s">
        <v>157</v>
      </c>
      <c r="F27" s="40" t="s">
        <v>36</v>
      </c>
      <c r="G27" s="40" t="s">
        <v>157</v>
      </c>
      <c r="H27" s="40" t="s">
        <v>22</v>
      </c>
      <c r="I27" s="41" t="s">
        <v>24</v>
      </c>
      <c r="J27" s="112">
        <v>0</v>
      </c>
      <c r="K27" s="55">
        <v>0</v>
      </c>
      <c r="L27" s="55">
        <f t="shared" si="0"/>
        <v>0</v>
      </c>
    </row>
    <row r="28" spans="1:12" ht="37.5" customHeight="1">
      <c r="A28" s="38" t="s">
        <v>480</v>
      </c>
      <c r="B28" s="39" t="s">
        <v>353</v>
      </c>
      <c r="C28" s="40" t="s">
        <v>193</v>
      </c>
      <c r="D28" s="40" t="s">
        <v>176</v>
      </c>
      <c r="E28" s="40" t="s">
        <v>157</v>
      </c>
      <c r="F28" s="40" t="s">
        <v>28</v>
      </c>
      <c r="G28" s="40" t="s">
        <v>157</v>
      </c>
      <c r="H28" s="40" t="s">
        <v>22</v>
      </c>
      <c r="I28" s="41" t="s">
        <v>24</v>
      </c>
      <c r="J28" s="112">
        <v>2000000</v>
      </c>
      <c r="K28" s="55">
        <v>0</v>
      </c>
      <c r="L28" s="55">
        <f t="shared" si="0"/>
        <v>2000000</v>
      </c>
    </row>
    <row r="29" spans="1:12" ht="27.75" customHeight="1">
      <c r="A29" s="38" t="s">
        <v>360</v>
      </c>
      <c r="B29" s="39">
        <v>182</v>
      </c>
      <c r="C29" s="40" t="s">
        <v>193</v>
      </c>
      <c r="D29" s="40" t="s">
        <v>176</v>
      </c>
      <c r="E29" s="40" t="s">
        <v>157</v>
      </c>
      <c r="F29" s="40" t="s">
        <v>32</v>
      </c>
      <c r="G29" s="40" t="s">
        <v>157</v>
      </c>
      <c r="H29" s="40" t="s">
        <v>22</v>
      </c>
      <c r="I29" s="41" t="s">
        <v>24</v>
      </c>
      <c r="J29" s="112">
        <v>300000</v>
      </c>
      <c r="K29" s="55">
        <v>0</v>
      </c>
      <c r="L29" s="55">
        <f t="shared" si="0"/>
        <v>300000</v>
      </c>
    </row>
    <row r="30" spans="1:12" ht="15" customHeight="1">
      <c r="A30" s="38" t="s">
        <v>37</v>
      </c>
      <c r="B30" s="39">
        <v>182</v>
      </c>
      <c r="C30" s="40" t="s">
        <v>193</v>
      </c>
      <c r="D30" s="40" t="s">
        <v>176</v>
      </c>
      <c r="E30" s="40" t="s">
        <v>158</v>
      </c>
      <c r="F30" s="40" t="s">
        <v>21</v>
      </c>
      <c r="G30" s="40" t="s">
        <v>157</v>
      </c>
      <c r="H30" s="40" t="s">
        <v>22</v>
      </c>
      <c r="I30" s="41" t="s">
        <v>24</v>
      </c>
      <c r="J30" s="112">
        <v>10000</v>
      </c>
      <c r="K30" s="88">
        <v>0</v>
      </c>
      <c r="L30" s="55">
        <f t="shared" si="0"/>
        <v>10000</v>
      </c>
    </row>
    <row r="31" spans="1:12" ht="15" customHeight="1" hidden="1">
      <c r="A31" s="38" t="s">
        <v>37</v>
      </c>
      <c r="B31" s="39">
        <v>182</v>
      </c>
      <c r="C31" s="40" t="s">
        <v>193</v>
      </c>
      <c r="D31" s="40" t="s">
        <v>176</v>
      </c>
      <c r="E31" s="40" t="s">
        <v>158</v>
      </c>
      <c r="F31" s="40" t="s">
        <v>26</v>
      </c>
      <c r="G31" s="40" t="s">
        <v>157</v>
      </c>
      <c r="H31" s="40" t="s">
        <v>22</v>
      </c>
      <c r="I31" s="41" t="s">
        <v>24</v>
      </c>
      <c r="J31" s="112">
        <v>0</v>
      </c>
      <c r="K31" s="88">
        <v>0</v>
      </c>
      <c r="L31" s="55">
        <f t="shared" si="0"/>
        <v>0</v>
      </c>
    </row>
    <row r="32" spans="1:12" ht="13.5" customHeight="1">
      <c r="A32" s="38" t="s">
        <v>38</v>
      </c>
      <c r="B32" s="39">
        <v>182</v>
      </c>
      <c r="C32" s="40" t="s">
        <v>193</v>
      </c>
      <c r="D32" s="40" t="s">
        <v>159</v>
      </c>
      <c r="E32" s="40" t="s">
        <v>156</v>
      </c>
      <c r="F32" s="40" t="s">
        <v>21</v>
      </c>
      <c r="G32" s="40" t="s">
        <v>156</v>
      </c>
      <c r="H32" s="40" t="s">
        <v>22</v>
      </c>
      <c r="I32" s="41" t="s">
        <v>24</v>
      </c>
      <c r="J32" s="112">
        <f>J33+J35+J34</f>
        <v>11017106</v>
      </c>
      <c r="K32" s="42">
        <f>K33+K35+K34</f>
        <v>0</v>
      </c>
      <c r="L32" s="55">
        <f t="shared" si="0"/>
        <v>11017106</v>
      </c>
    </row>
    <row r="33" spans="1:12" ht="51" customHeight="1">
      <c r="A33" s="38" t="s">
        <v>481</v>
      </c>
      <c r="B33" s="39">
        <v>182</v>
      </c>
      <c r="C33" s="40" t="s">
        <v>193</v>
      </c>
      <c r="D33" s="40" t="s">
        <v>159</v>
      </c>
      <c r="E33" s="40" t="s">
        <v>157</v>
      </c>
      <c r="F33" s="40" t="s">
        <v>29</v>
      </c>
      <c r="G33" s="40" t="s">
        <v>175</v>
      </c>
      <c r="H33" s="40" t="s">
        <v>22</v>
      </c>
      <c r="I33" s="41" t="s">
        <v>24</v>
      </c>
      <c r="J33" s="112">
        <v>700000</v>
      </c>
      <c r="K33" s="88">
        <v>0</v>
      </c>
      <c r="L33" s="55">
        <f t="shared" si="0"/>
        <v>700000</v>
      </c>
    </row>
    <row r="34" spans="1:12" ht="15" customHeight="1" hidden="1">
      <c r="A34" s="38" t="s">
        <v>39</v>
      </c>
      <c r="B34" s="39">
        <v>182</v>
      </c>
      <c r="C34" s="40" t="s">
        <v>193</v>
      </c>
      <c r="D34" s="40" t="s">
        <v>159</v>
      </c>
      <c r="E34" s="40" t="s">
        <v>195</v>
      </c>
      <c r="F34" s="40" t="s">
        <v>40</v>
      </c>
      <c r="G34" s="40" t="s">
        <v>155</v>
      </c>
      <c r="H34" s="40" t="s">
        <v>22</v>
      </c>
      <c r="I34" s="41" t="s">
        <v>24</v>
      </c>
      <c r="J34" s="112"/>
      <c r="K34" s="55">
        <v>0</v>
      </c>
      <c r="L34" s="55">
        <f t="shared" si="0"/>
        <v>0</v>
      </c>
    </row>
    <row r="35" spans="1:12" ht="23.25" customHeight="1">
      <c r="A35" s="38" t="s">
        <v>41</v>
      </c>
      <c r="B35" s="39">
        <v>182</v>
      </c>
      <c r="C35" s="40" t="s">
        <v>193</v>
      </c>
      <c r="D35" s="40" t="s">
        <v>159</v>
      </c>
      <c r="E35" s="40" t="s">
        <v>159</v>
      </c>
      <c r="F35" s="40" t="s">
        <v>21</v>
      </c>
      <c r="G35" s="40" t="s">
        <v>175</v>
      </c>
      <c r="H35" s="40" t="s">
        <v>22</v>
      </c>
      <c r="I35" s="41" t="s">
        <v>24</v>
      </c>
      <c r="J35" s="112">
        <v>10317106</v>
      </c>
      <c r="K35" s="42">
        <f>K36+K37</f>
        <v>0</v>
      </c>
      <c r="L35" s="55">
        <f t="shared" si="0"/>
        <v>10317106</v>
      </c>
    </row>
    <row r="36" spans="1:12" ht="75.75" customHeight="1">
      <c r="A36" s="38" t="s">
        <v>464</v>
      </c>
      <c r="B36" s="39">
        <v>182</v>
      </c>
      <c r="C36" s="40" t="s">
        <v>193</v>
      </c>
      <c r="D36" s="40" t="s">
        <v>159</v>
      </c>
      <c r="E36" s="40" t="s">
        <v>159</v>
      </c>
      <c r="F36" s="40" t="s">
        <v>194</v>
      </c>
      <c r="G36" s="40" t="s">
        <v>175</v>
      </c>
      <c r="H36" s="40" t="s">
        <v>22</v>
      </c>
      <c r="I36" s="41" t="s">
        <v>24</v>
      </c>
      <c r="J36" s="112">
        <v>600000</v>
      </c>
      <c r="K36" s="55">
        <v>0</v>
      </c>
      <c r="L36" s="55">
        <f t="shared" si="0"/>
        <v>600000</v>
      </c>
    </row>
    <row r="37" spans="1:12" ht="75.75" customHeight="1">
      <c r="A37" s="38" t="s">
        <v>465</v>
      </c>
      <c r="B37" s="39">
        <v>182</v>
      </c>
      <c r="C37" s="40" t="s">
        <v>193</v>
      </c>
      <c r="D37" s="40" t="s">
        <v>159</v>
      </c>
      <c r="E37" s="40" t="s">
        <v>159</v>
      </c>
      <c r="F37" s="40" t="s">
        <v>42</v>
      </c>
      <c r="G37" s="40" t="s">
        <v>175</v>
      </c>
      <c r="H37" s="40" t="s">
        <v>22</v>
      </c>
      <c r="I37" s="41" t="s">
        <v>24</v>
      </c>
      <c r="J37" s="112">
        <v>9717106</v>
      </c>
      <c r="K37" s="88">
        <v>0</v>
      </c>
      <c r="L37" s="55">
        <f t="shared" si="0"/>
        <v>9717106</v>
      </c>
    </row>
    <row r="38" spans="1:12" ht="13.5" customHeight="1">
      <c r="A38" s="38" t="s">
        <v>43</v>
      </c>
      <c r="B38" s="39" t="s">
        <v>192</v>
      </c>
      <c r="C38" s="40" t="s">
        <v>193</v>
      </c>
      <c r="D38" s="40" t="s">
        <v>160</v>
      </c>
      <c r="E38" s="40" t="s">
        <v>156</v>
      </c>
      <c r="F38" s="40" t="s">
        <v>21</v>
      </c>
      <c r="G38" s="40" t="s">
        <v>156</v>
      </c>
      <c r="H38" s="40" t="s">
        <v>22</v>
      </c>
      <c r="I38" s="41" t="s">
        <v>24</v>
      </c>
      <c r="J38" s="112">
        <f>J39</f>
        <v>0</v>
      </c>
      <c r="K38" s="42">
        <f>K39</f>
        <v>20000</v>
      </c>
      <c r="L38" s="55">
        <f t="shared" si="0"/>
        <v>20000</v>
      </c>
    </row>
    <row r="39" spans="1:12" ht="73.5" customHeight="1">
      <c r="A39" s="38" t="s">
        <v>44</v>
      </c>
      <c r="B39" s="39" t="s">
        <v>192</v>
      </c>
      <c r="C39" s="40" t="s">
        <v>193</v>
      </c>
      <c r="D39" s="40" t="s">
        <v>160</v>
      </c>
      <c r="E39" s="40" t="s">
        <v>195</v>
      </c>
      <c r="F39" s="40" t="s">
        <v>36</v>
      </c>
      <c r="G39" s="40" t="s">
        <v>157</v>
      </c>
      <c r="H39" s="40" t="s">
        <v>22</v>
      </c>
      <c r="I39" s="41" t="s">
        <v>24</v>
      </c>
      <c r="J39" s="112">
        <v>0</v>
      </c>
      <c r="K39" s="55">
        <v>20000</v>
      </c>
      <c r="L39" s="55">
        <f t="shared" si="0"/>
        <v>20000</v>
      </c>
    </row>
    <row r="40" spans="1:12" ht="36.75" customHeight="1" hidden="1">
      <c r="A40" s="38" t="s">
        <v>45</v>
      </c>
      <c r="B40" s="39">
        <v>182</v>
      </c>
      <c r="C40" s="40" t="s">
        <v>193</v>
      </c>
      <c r="D40" s="40" t="s">
        <v>196</v>
      </c>
      <c r="E40" s="40" t="s">
        <v>156</v>
      </c>
      <c r="F40" s="40" t="s">
        <v>21</v>
      </c>
      <c r="G40" s="40" t="s">
        <v>156</v>
      </c>
      <c r="H40" s="40" t="s">
        <v>22</v>
      </c>
      <c r="I40" s="41" t="s">
        <v>24</v>
      </c>
      <c r="J40" s="112">
        <f>J41</f>
        <v>0</v>
      </c>
      <c r="K40" s="42">
        <f>K41</f>
        <v>0</v>
      </c>
      <c r="L40" s="55">
        <f t="shared" si="0"/>
        <v>0</v>
      </c>
    </row>
    <row r="41" spans="1:12" ht="12.75" customHeight="1" hidden="1">
      <c r="A41" s="38" t="s">
        <v>46</v>
      </c>
      <c r="B41" s="39">
        <v>182</v>
      </c>
      <c r="C41" s="40" t="s">
        <v>193</v>
      </c>
      <c r="D41" s="40" t="s">
        <v>196</v>
      </c>
      <c r="E41" s="40" t="s">
        <v>195</v>
      </c>
      <c r="F41" s="40" t="s">
        <v>21</v>
      </c>
      <c r="G41" s="40" t="s">
        <v>175</v>
      </c>
      <c r="H41" s="40" t="s">
        <v>22</v>
      </c>
      <c r="I41" s="41" t="s">
        <v>24</v>
      </c>
      <c r="J41" s="112">
        <f>J42</f>
        <v>0</v>
      </c>
      <c r="K41" s="42">
        <f>K42</f>
        <v>0</v>
      </c>
      <c r="L41" s="55">
        <f t="shared" si="0"/>
        <v>0</v>
      </c>
    </row>
    <row r="42" spans="1:12" ht="27" customHeight="1" hidden="1">
      <c r="A42" s="38" t="s">
        <v>47</v>
      </c>
      <c r="B42" s="39">
        <v>182</v>
      </c>
      <c r="C42" s="40" t="s">
        <v>193</v>
      </c>
      <c r="D42" s="40" t="s">
        <v>196</v>
      </c>
      <c r="E42" s="40" t="s">
        <v>195</v>
      </c>
      <c r="F42" s="40" t="s">
        <v>288</v>
      </c>
      <c r="G42" s="40" t="s">
        <v>175</v>
      </c>
      <c r="H42" s="40" t="s">
        <v>22</v>
      </c>
      <c r="I42" s="41" t="s">
        <v>24</v>
      </c>
      <c r="J42" s="112">
        <v>0</v>
      </c>
      <c r="K42" s="88">
        <v>0</v>
      </c>
      <c r="L42" s="55">
        <f t="shared" si="0"/>
        <v>0</v>
      </c>
    </row>
    <row r="43" spans="1:12" ht="25.5" customHeight="1" hidden="1">
      <c r="A43" s="38" t="s">
        <v>48</v>
      </c>
      <c r="B43" s="39">
        <v>182</v>
      </c>
      <c r="C43" s="40" t="s">
        <v>193</v>
      </c>
      <c r="D43" s="40" t="s">
        <v>196</v>
      </c>
      <c r="E43" s="40" t="s">
        <v>195</v>
      </c>
      <c r="F43" s="40" t="s">
        <v>32</v>
      </c>
      <c r="G43" s="40" t="s">
        <v>175</v>
      </c>
      <c r="H43" s="40" t="s">
        <v>49</v>
      </c>
      <c r="I43" s="41" t="s">
        <v>24</v>
      </c>
      <c r="J43" s="112">
        <v>0</v>
      </c>
      <c r="K43" s="56">
        <v>0</v>
      </c>
      <c r="L43" s="55">
        <f t="shared" si="0"/>
        <v>0</v>
      </c>
    </row>
    <row r="44" spans="1:12" ht="15.75" customHeight="1" hidden="1">
      <c r="A44" s="38" t="s">
        <v>50</v>
      </c>
      <c r="B44" s="39">
        <v>182</v>
      </c>
      <c r="C44" s="40" t="s">
        <v>193</v>
      </c>
      <c r="D44" s="40" t="s">
        <v>196</v>
      </c>
      <c r="E44" s="40" t="s">
        <v>195</v>
      </c>
      <c r="F44" s="40" t="s">
        <v>32</v>
      </c>
      <c r="G44" s="40" t="s">
        <v>175</v>
      </c>
      <c r="H44" s="40" t="s">
        <v>51</v>
      </c>
      <c r="I44" s="41" t="s">
        <v>24</v>
      </c>
      <c r="J44" s="112">
        <v>0</v>
      </c>
      <c r="K44" s="56">
        <v>0</v>
      </c>
      <c r="L44" s="55">
        <f t="shared" si="0"/>
        <v>0</v>
      </c>
    </row>
    <row r="45" spans="1:12" ht="49.5" customHeight="1">
      <c r="A45" s="38" t="s">
        <v>52</v>
      </c>
      <c r="B45" s="39" t="s">
        <v>21</v>
      </c>
      <c r="C45" s="40" t="s">
        <v>193</v>
      </c>
      <c r="D45" s="40" t="s">
        <v>197</v>
      </c>
      <c r="E45" s="40" t="s">
        <v>156</v>
      </c>
      <c r="F45" s="40" t="s">
        <v>21</v>
      </c>
      <c r="G45" s="40" t="s">
        <v>156</v>
      </c>
      <c r="H45" s="40" t="s">
        <v>22</v>
      </c>
      <c r="I45" s="41" t="s">
        <v>53</v>
      </c>
      <c r="J45" s="112">
        <f>J46+J49</f>
        <v>3400000</v>
      </c>
      <c r="K45" s="112">
        <f>K46+K49</f>
        <v>200000</v>
      </c>
      <c r="L45" s="55">
        <f t="shared" si="0"/>
        <v>3600000</v>
      </c>
    </row>
    <row r="46" spans="1:12" ht="84.75" customHeight="1">
      <c r="A46" s="38" t="s">
        <v>54</v>
      </c>
      <c r="B46" s="39" t="s">
        <v>21</v>
      </c>
      <c r="C46" s="40" t="s">
        <v>193</v>
      </c>
      <c r="D46" s="40" t="s">
        <v>197</v>
      </c>
      <c r="E46" s="40" t="s">
        <v>176</v>
      </c>
      <c r="F46" s="40" t="s">
        <v>21</v>
      </c>
      <c r="G46" s="40" t="s">
        <v>175</v>
      </c>
      <c r="H46" s="40" t="s">
        <v>22</v>
      </c>
      <c r="I46" s="41" t="s">
        <v>53</v>
      </c>
      <c r="J46" s="112">
        <f>J47+J48</f>
        <v>2900000</v>
      </c>
      <c r="K46" s="112">
        <f>K47+K48</f>
        <v>200000</v>
      </c>
      <c r="L46" s="55">
        <f t="shared" si="0"/>
        <v>3100000</v>
      </c>
    </row>
    <row r="47" spans="1:12" ht="72.75" customHeight="1">
      <c r="A47" s="38" t="s">
        <v>323</v>
      </c>
      <c r="B47" s="39" t="s">
        <v>17</v>
      </c>
      <c r="C47" s="40" t="s">
        <v>193</v>
      </c>
      <c r="D47" s="40" t="s">
        <v>197</v>
      </c>
      <c r="E47" s="40" t="s">
        <v>176</v>
      </c>
      <c r="F47" s="40" t="s">
        <v>194</v>
      </c>
      <c r="G47" s="40" t="s">
        <v>175</v>
      </c>
      <c r="H47" s="40" t="s">
        <v>22</v>
      </c>
      <c r="I47" s="41" t="s">
        <v>53</v>
      </c>
      <c r="J47" s="112">
        <v>900000</v>
      </c>
      <c r="K47" s="88">
        <v>200000</v>
      </c>
      <c r="L47" s="55">
        <f t="shared" si="0"/>
        <v>1100000</v>
      </c>
    </row>
    <row r="48" spans="1:12" ht="61.5" customHeight="1">
      <c r="A48" s="38" t="s">
        <v>55</v>
      </c>
      <c r="B48" s="39" t="s">
        <v>192</v>
      </c>
      <c r="C48" s="48" t="s">
        <v>193</v>
      </c>
      <c r="D48" s="40" t="s">
        <v>197</v>
      </c>
      <c r="E48" s="40" t="s">
        <v>176</v>
      </c>
      <c r="F48" s="40" t="s">
        <v>56</v>
      </c>
      <c r="G48" s="40" t="s">
        <v>175</v>
      </c>
      <c r="H48" s="40" t="s">
        <v>22</v>
      </c>
      <c r="I48" s="41" t="s">
        <v>53</v>
      </c>
      <c r="J48" s="112">
        <v>2000000</v>
      </c>
      <c r="K48" s="55">
        <v>0</v>
      </c>
      <c r="L48" s="55">
        <f t="shared" si="0"/>
        <v>2000000</v>
      </c>
    </row>
    <row r="49" spans="1:12" ht="78" customHeight="1">
      <c r="A49" s="38" t="s">
        <v>466</v>
      </c>
      <c r="B49" s="39" t="s">
        <v>192</v>
      </c>
      <c r="C49" s="40" t="s">
        <v>193</v>
      </c>
      <c r="D49" s="40" t="s">
        <v>197</v>
      </c>
      <c r="E49" s="40" t="s">
        <v>196</v>
      </c>
      <c r="F49" s="40" t="s">
        <v>21</v>
      </c>
      <c r="G49" s="40" t="s">
        <v>175</v>
      </c>
      <c r="H49" s="40" t="s">
        <v>22</v>
      </c>
      <c r="I49" s="41" t="s">
        <v>53</v>
      </c>
      <c r="J49" s="112">
        <f>J50</f>
        <v>500000</v>
      </c>
      <c r="K49" s="42">
        <f>K50</f>
        <v>0</v>
      </c>
      <c r="L49" s="55">
        <f>K49+J49</f>
        <v>500000</v>
      </c>
    </row>
    <row r="50" spans="1:12" ht="80.25" customHeight="1">
      <c r="A50" s="43" t="s">
        <v>467</v>
      </c>
      <c r="B50" s="44" t="s">
        <v>192</v>
      </c>
      <c r="C50" s="45" t="s">
        <v>193</v>
      </c>
      <c r="D50" s="45" t="s">
        <v>197</v>
      </c>
      <c r="E50" s="45" t="s">
        <v>196</v>
      </c>
      <c r="F50" s="45" t="s">
        <v>289</v>
      </c>
      <c r="G50" s="45" t="s">
        <v>175</v>
      </c>
      <c r="H50" s="45" t="s">
        <v>22</v>
      </c>
      <c r="I50" s="46" t="s">
        <v>53</v>
      </c>
      <c r="J50" s="112">
        <v>500000</v>
      </c>
      <c r="K50" s="88">
        <v>0</v>
      </c>
      <c r="L50" s="55">
        <f>K50+J50</f>
        <v>500000</v>
      </c>
    </row>
    <row r="51" spans="1:12" ht="27" customHeight="1">
      <c r="A51" s="38" t="s">
        <v>57</v>
      </c>
      <c r="B51" s="39" t="s">
        <v>192</v>
      </c>
      <c r="C51" s="40" t="s">
        <v>193</v>
      </c>
      <c r="D51" s="40" t="s">
        <v>219</v>
      </c>
      <c r="E51" s="40" t="s">
        <v>156</v>
      </c>
      <c r="F51" s="40" t="s">
        <v>21</v>
      </c>
      <c r="G51" s="40" t="s">
        <v>156</v>
      </c>
      <c r="H51" s="40" t="s">
        <v>22</v>
      </c>
      <c r="I51" s="41" t="s">
        <v>58</v>
      </c>
      <c r="J51" s="112">
        <f>J52+J53</f>
        <v>315560</v>
      </c>
      <c r="K51" s="112">
        <f>K52+K53</f>
        <v>28350.97</v>
      </c>
      <c r="L51" s="55">
        <f t="shared" si="0"/>
        <v>343910.97</v>
      </c>
    </row>
    <row r="52" spans="1:12" ht="31.5" customHeight="1">
      <c r="A52" s="38" t="s">
        <v>468</v>
      </c>
      <c r="B52" s="39" t="s">
        <v>192</v>
      </c>
      <c r="C52" s="40" t="s">
        <v>193</v>
      </c>
      <c r="D52" s="40" t="s">
        <v>219</v>
      </c>
      <c r="E52" s="40" t="s">
        <v>157</v>
      </c>
      <c r="F52" s="40" t="s">
        <v>290</v>
      </c>
      <c r="G52" s="40" t="s">
        <v>175</v>
      </c>
      <c r="H52" s="40" t="s">
        <v>22</v>
      </c>
      <c r="I52" s="41" t="s">
        <v>58</v>
      </c>
      <c r="J52" s="112">
        <v>137360</v>
      </c>
      <c r="K52" s="42">
        <v>0</v>
      </c>
      <c r="L52" s="55">
        <f t="shared" si="0"/>
        <v>137360</v>
      </c>
    </row>
    <row r="53" spans="1:12" ht="24" customHeight="1">
      <c r="A53" s="38" t="s">
        <v>366</v>
      </c>
      <c r="B53" s="39" t="s">
        <v>192</v>
      </c>
      <c r="C53" s="40" t="s">
        <v>193</v>
      </c>
      <c r="D53" s="40" t="s">
        <v>219</v>
      </c>
      <c r="E53" s="40" t="s">
        <v>155</v>
      </c>
      <c r="F53" s="40" t="s">
        <v>290</v>
      </c>
      <c r="G53" s="40" t="s">
        <v>175</v>
      </c>
      <c r="H53" s="40" t="s">
        <v>22</v>
      </c>
      <c r="I53" s="41" t="s">
        <v>58</v>
      </c>
      <c r="J53" s="112">
        <v>178200</v>
      </c>
      <c r="K53" s="42">
        <v>28350.97</v>
      </c>
      <c r="L53" s="55">
        <f t="shared" si="0"/>
        <v>206550.97</v>
      </c>
    </row>
    <row r="54" spans="1:12" ht="27" customHeight="1">
      <c r="A54" s="38" t="s">
        <v>59</v>
      </c>
      <c r="B54" s="39" t="s">
        <v>21</v>
      </c>
      <c r="C54" s="40" t="s">
        <v>193</v>
      </c>
      <c r="D54" s="40" t="s">
        <v>198</v>
      </c>
      <c r="E54" s="40" t="s">
        <v>156</v>
      </c>
      <c r="F54" s="40" t="s">
        <v>21</v>
      </c>
      <c r="G54" s="40" t="s">
        <v>156</v>
      </c>
      <c r="H54" s="40" t="s">
        <v>22</v>
      </c>
      <c r="I54" s="41" t="s">
        <v>21</v>
      </c>
      <c r="J54" s="112">
        <f>J56+J55</f>
        <v>10297184</v>
      </c>
      <c r="K54" s="42">
        <f>K55+K56</f>
        <v>0</v>
      </c>
      <c r="L54" s="55">
        <f t="shared" si="0"/>
        <v>10297184</v>
      </c>
    </row>
    <row r="55" spans="1:12" ht="99" customHeight="1">
      <c r="A55" s="38" t="s">
        <v>469</v>
      </c>
      <c r="B55" s="39" t="s">
        <v>192</v>
      </c>
      <c r="C55" s="40" t="s">
        <v>193</v>
      </c>
      <c r="D55" s="40" t="s">
        <v>198</v>
      </c>
      <c r="E55" s="40" t="s">
        <v>155</v>
      </c>
      <c r="F55" s="40" t="s">
        <v>288</v>
      </c>
      <c r="G55" s="40" t="s">
        <v>175</v>
      </c>
      <c r="H55" s="40" t="s">
        <v>22</v>
      </c>
      <c r="I55" s="41" t="s">
        <v>60</v>
      </c>
      <c r="J55" s="112">
        <v>4663883</v>
      </c>
      <c r="K55" s="88">
        <v>0</v>
      </c>
      <c r="L55" s="55">
        <f t="shared" si="0"/>
        <v>4663883</v>
      </c>
    </row>
    <row r="56" spans="1:12" ht="57.75" customHeight="1">
      <c r="A56" s="38" t="s">
        <v>470</v>
      </c>
      <c r="B56" s="39" t="s">
        <v>21</v>
      </c>
      <c r="C56" s="40" t="s">
        <v>193</v>
      </c>
      <c r="D56" s="40" t="s">
        <v>198</v>
      </c>
      <c r="E56" s="40" t="s">
        <v>159</v>
      </c>
      <c r="F56" s="40" t="s">
        <v>21</v>
      </c>
      <c r="G56" s="40" t="s">
        <v>175</v>
      </c>
      <c r="H56" s="40" t="s">
        <v>22</v>
      </c>
      <c r="I56" s="41" t="s">
        <v>61</v>
      </c>
      <c r="J56" s="112">
        <f>J57+J58+J59</f>
        <v>5633301</v>
      </c>
      <c r="K56" s="112">
        <f>K57+K58+K59</f>
        <v>0</v>
      </c>
      <c r="L56" s="55">
        <f t="shared" si="0"/>
        <v>5633301</v>
      </c>
    </row>
    <row r="57" spans="1:12" ht="48" customHeight="1" hidden="1">
      <c r="A57" s="38" t="s">
        <v>62</v>
      </c>
      <c r="B57" s="39" t="s">
        <v>192</v>
      </c>
      <c r="C57" s="40" t="s">
        <v>193</v>
      </c>
      <c r="D57" s="40" t="s">
        <v>198</v>
      </c>
      <c r="E57" s="40" t="s">
        <v>159</v>
      </c>
      <c r="F57" s="40" t="s">
        <v>194</v>
      </c>
      <c r="G57" s="40" t="s">
        <v>175</v>
      </c>
      <c r="H57" s="40" t="s">
        <v>22</v>
      </c>
      <c r="I57" s="41" t="s">
        <v>61</v>
      </c>
      <c r="J57" s="112">
        <v>0</v>
      </c>
      <c r="K57" s="88">
        <v>0</v>
      </c>
      <c r="L57" s="55">
        <f t="shared" si="0"/>
        <v>0</v>
      </c>
    </row>
    <row r="58" spans="1:12" ht="48" customHeight="1">
      <c r="A58" s="38" t="s">
        <v>471</v>
      </c>
      <c r="B58" s="39" t="s">
        <v>17</v>
      </c>
      <c r="C58" s="40" t="s">
        <v>193</v>
      </c>
      <c r="D58" s="40" t="s">
        <v>198</v>
      </c>
      <c r="E58" s="40" t="s">
        <v>159</v>
      </c>
      <c r="F58" s="40" t="s">
        <v>194</v>
      </c>
      <c r="G58" s="40" t="s">
        <v>175</v>
      </c>
      <c r="H58" s="40" t="s">
        <v>22</v>
      </c>
      <c r="I58" s="41" t="s">
        <v>61</v>
      </c>
      <c r="J58" s="112">
        <v>500000</v>
      </c>
      <c r="K58" s="88">
        <v>0</v>
      </c>
      <c r="L58" s="55">
        <v>500000</v>
      </c>
    </row>
    <row r="59" spans="1:12" s="159" customFormat="1" ht="48" customHeight="1">
      <c r="A59" s="152" t="s">
        <v>362</v>
      </c>
      <c r="B59" s="153" t="s">
        <v>192</v>
      </c>
      <c r="C59" s="154" t="s">
        <v>193</v>
      </c>
      <c r="D59" s="154" t="s">
        <v>198</v>
      </c>
      <c r="E59" s="154" t="s">
        <v>159</v>
      </c>
      <c r="F59" s="154" t="s">
        <v>361</v>
      </c>
      <c r="G59" s="154" t="s">
        <v>175</v>
      </c>
      <c r="H59" s="154" t="s">
        <v>22</v>
      </c>
      <c r="I59" s="155" t="s">
        <v>61</v>
      </c>
      <c r="J59" s="156">
        <v>5133301</v>
      </c>
      <c r="K59" s="157">
        <v>0</v>
      </c>
      <c r="L59" s="55">
        <v>500000</v>
      </c>
    </row>
    <row r="60" spans="1:12" s="107" customFormat="1" ht="24.75" customHeight="1">
      <c r="A60" s="172" t="s">
        <v>499</v>
      </c>
      <c r="B60" s="173" t="s">
        <v>192</v>
      </c>
      <c r="C60" s="174" t="s">
        <v>193</v>
      </c>
      <c r="D60" s="174" t="s">
        <v>224</v>
      </c>
      <c r="E60" s="174" t="s">
        <v>156</v>
      </c>
      <c r="F60" s="174" t="s">
        <v>21</v>
      </c>
      <c r="G60" s="174" t="s">
        <v>156</v>
      </c>
      <c r="H60" s="174" t="s">
        <v>22</v>
      </c>
      <c r="I60" s="175" t="s">
        <v>500</v>
      </c>
      <c r="J60" s="112">
        <f>J61+J62</f>
        <v>0</v>
      </c>
      <c r="K60" s="112">
        <f>K61+K62</f>
        <v>58500</v>
      </c>
      <c r="L60" s="176">
        <f>J60+K60</f>
        <v>58500</v>
      </c>
    </row>
    <row r="61" spans="1:12" s="107" customFormat="1" ht="48.75" customHeight="1">
      <c r="A61" s="172" t="s">
        <v>501</v>
      </c>
      <c r="B61" s="173" t="s">
        <v>504</v>
      </c>
      <c r="C61" s="174" t="s">
        <v>193</v>
      </c>
      <c r="D61" s="174" t="s">
        <v>224</v>
      </c>
      <c r="E61" s="174" t="s">
        <v>269</v>
      </c>
      <c r="F61" s="174" t="s">
        <v>17</v>
      </c>
      <c r="G61" s="174" t="s">
        <v>155</v>
      </c>
      <c r="H61" s="174" t="s">
        <v>22</v>
      </c>
      <c r="I61" s="175" t="s">
        <v>500</v>
      </c>
      <c r="J61" s="112">
        <v>0</v>
      </c>
      <c r="K61" s="177">
        <v>55000</v>
      </c>
      <c r="L61" s="176">
        <f>K61+J61</f>
        <v>55000</v>
      </c>
    </row>
    <row r="62" spans="1:12" s="107" customFormat="1" ht="35.25" customHeight="1">
      <c r="A62" s="172" t="s">
        <v>502</v>
      </c>
      <c r="B62" s="173" t="s">
        <v>192</v>
      </c>
      <c r="C62" s="174" t="s">
        <v>193</v>
      </c>
      <c r="D62" s="174" t="s">
        <v>224</v>
      </c>
      <c r="E62" s="174" t="s">
        <v>503</v>
      </c>
      <c r="F62" s="174" t="s">
        <v>32</v>
      </c>
      <c r="G62" s="174" t="s">
        <v>175</v>
      </c>
      <c r="H62" s="174" t="s">
        <v>22</v>
      </c>
      <c r="I62" s="175" t="s">
        <v>500</v>
      </c>
      <c r="J62" s="112">
        <v>0</v>
      </c>
      <c r="K62" s="176">
        <v>3500</v>
      </c>
      <c r="L62" s="176">
        <f>K62+J62</f>
        <v>3500</v>
      </c>
    </row>
    <row r="63" spans="1:12" ht="15.75" customHeight="1">
      <c r="A63" s="38" t="s">
        <v>64</v>
      </c>
      <c r="B63" s="39" t="s">
        <v>192</v>
      </c>
      <c r="C63" s="40" t="s">
        <v>193</v>
      </c>
      <c r="D63" s="40" t="s">
        <v>199</v>
      </c>
      <c r="E63" s="40" t="s">
        <v>156</v>
      </c>
      <c r="F63" s="40" t="s">
        <v>21</v>
      </c>
      <c r="G63" s="40" t="s">
        <v>156</v>
      </c>
      <c r="H63" s="40" t="s">
        <v>22</v>
      </c>
      <c r="I63" s="41" t="s">
        <v>65</v>
      </c>
      <c r="J63" s="112">
        <f>J64+J66</f>
        <v>20000</v>
      </c>
      <c r="K63" s="42">
        <f>K64+K66</f>
        <v>0</v>
      </c>
      <c r="L63" s="55">
        <f t="shared" si="0"/>
        <v>20000</v>
      </c>
    </row>
    <row r="64" spans="1:12" ht="15" customHeight="1" hidden="1">
      <c r="A64" s="38" t="s">
        <v>66</v>
      </c>
      <c r="B64" s="39" t="s">
        <v>192</v>
      </c>
      <c r="C64" s="40" t="s">
        <v>193</v>
      </c>
      <c r="D64" s="40" t="s">
        <v>199</v>
      </c>
      <c r="E64" s="40" t="s">
        <v>157</v>
      </c>
      <c r="F64" s="40" t="s">
        <v>21</v>
      </c>
      <c r="G64" s="40" t="s">
        <v>175</v>
      </c>
      <c r="H64" s="40" t="s">
        <v>22</v>
      </c>
      <c r="I64" s="41" t="s">
        <v>65</v>
      </c>
      <c r="J64" s="112">
        <f>J65</f>
        <v>0</v>
      </c>
      <c r="K64" s="112">
        <f>K65</f>
        <v>0</v>
      </c>
      <c r="L64" s="55">
        <f t="shared" si="0"/>
        <v>0</v>
      </c>
    </row>
    <row r="65" spans="1:12" ht="16.5" customHeight="1" hidden="1">
      <c r="A65" s="38" t="s">
        <v>187</v>
      </c>
      <c r="B65" s="39" t="s">
        <v>192</v>
      </c>
      <c r="C65" s="40" t="s">
        <v>193</v>
      </c>
      <c r="D65" s="40" t="s">
        <v>199</v>
      </c>
      <c r="E65" s="40" t="s">
        <v>157</v>
      </c>
      <c r="F65" s="40" t="s">
        <v>32</v>
      </c>
      <c r="G65" s="40" t="s">
        <v>175</v>
      </c>
      <c r="H65" s="40" t="s">
        <v>22</v>
      </c>
      <c r="I65" s="41" t="s">
        <v>65</v>
      </c>
      <c r="J65" s="112">
        <v>0</v>
      </c>
      <c r="K65" s="56">
        <v>0</v>
      </c>
      <c r="L65" s="55">
        <f t="shared" si="0"/>
        <v>0</v>
      </c>
    </row>
    <row r="66" spans="1:12" ht="16.5" customHeight="1">
      <c r="A66" s="38" t="s">
        <v>482</v>
      </c>
      <c r="B66" s="39" t="s">
        <v>192</v>
      </c>
      <c r="C66" s="40" t="s">
        <v>193</v>
      </c>
      <c r="D66" s="40" t="s">
        <v>199</v>
      </c>
      <c r="E66" s="40" t="s">
        <v>176</v>
      </c>
      <c r="F66" s="40" t="s">
        <v>21</v>
      </c>
      <c r="G66" s="40" t="s">
        <v>175</v>
      </c>
      <c r="H66" s="40" t="s">
        <v>22</v>
      </c>
      <c r="I66" s="41" t="s">
        <v>65</v>
      </c>
      <c r="J66" s="112">
        <f>J67</f>
        <v>20000</v>
      </c>
      <c r="K66" s="42">
        <f>K67</f>
        <v>0</v>
      </c>
      <c r="L66" s="55">
        <f t="shared" si="0"/>
        <v>20000</v>
      </c>
    </row>
    <row r="67" spans="1:12" ht="15" customHeight="1">
      <c r="A67" s="38" t="s">
        <v>174</v>
      </c>
      <c r="B67" s="39" t="s">
        <v>192</v>
      </c>
      <c r="C67" s="40" t="s">
        <v>193</v>
      </c>
      <c r="D67" s="40" t="s">
        <v>199</v>
      </c>
      <c r="E67" s="40" t="s">
        <v>176</v>
      </c>
      <c r="F67" s="40" t="s">
        <v>32</v>
      </c>
      <c r="G67" s="40" t="s">
        <v>175</v>
      </c>
      <c r="H67" s="40" t="s">
        <v>22</v>
      </c>
      <c r="I67" s="41" t="s">
        <v>65</v>
      </c>
      <c r="J67" s="112">
        <v>20000</v>
      </c>
      <c r="K67" s="88">
        <v>0</v>
      </c>
      <c r="L67" s="55">
        <f t="shared" si="0"/>
        <v>20000</v>
      </c>
    </row>
    <row r="68" spans="1:12" ht="49.5" customHeight="1" hidden="1">
      <c r="A68" s="38" t="s">
        <v>271</v>
      </c>
      <c r="B68" s="39" t="s">
        <v>192</v>
      </c>
      <c r="C68" s="40" t="s">
        <v>193</v>
      </c>
      <c r="D68" s="40" t="s">
        <v>226</v>
      </c>
      <c r="E68" s="40" t="s">
        <v>156</v>
      </c>
      <c r="F68" s="40" t="s">
        <v>21</v>
      </c>
      <c r="G68" s="40" t="s">
        <v>156</v>
      </c>
      <c r="H68" s="40" t="s">
        <v>22</v>
      </c>
      <c r="I68" s="41" t="s">
        <v>68</v>
      </c>
      <c r="J68" s="112">
        <f>J69</f>
        <v>0</v>
      </c>
      <c r="K68" s="42">
        <f>K69</f>
        <v>0</v>
      </c>
      <c r="L68" s="55">
        <f t="shared" si="0"/>
        <v>0</v>
      </c>
    </row>
    <row r="69" spans="1:12" ht="26.25" customHeight="1" hidden="1">
      <c r="A69" s="38" t="s">
        <v>272</v>
      </c>
      <c r="B69" s="39" t="s">
        <v>192</v>
      </c>
      <c r="C69" s="40" t="s">
        <v>193</v>
      </c>
      <c r="D69" s="40" t="s">
        <v>226</v>
      </c>
      <c r="E69" s="40" t="s">
        <v>176</v>
      </c>
      <c r="F69" s="40" t="s">
        <v>21</v>
      </c>
      <c r="G69" s="40" t="s">
        <v>175</v>
      </c>
      <c r="H69" s="40" t="s">
        <v>22</v>
      </c>
      <c r="I69" s="41" t="s">
        <v>68</v>
      </c>
      <c r="J69" s="112">
        <v>0</v>
      </c>
      <c r="K69" s="88">
        <v>0</v>
      </c>
      <c r="L69" s="55">
        <f t="shared" si="0"/>
        <v>0</v>
      </c>
    </row>
    <row r="70" spans="1:12" s="11" customFormat="1" ht="13.5" customHeight="1">
      <c r="A70" s="34" t="s">
        <v>67</v>
      </c>
      <c r="B70" s="35" t="s">
        <v>192</v>
      </c>
      <c r="C70" s="36" t="s">
        <v>162</v>
      </c>
      <c r="D70" s="36" t="s">
        <v>156</v>
      </c>
      <c r="E70" s="36" t="s">
        <v>156</v>
      </c>
      <c r="F70" s="36" t="s">
        <v>21</v>
      </c>
      <c r="G70" s="36" t="s">
        <v>156</v>
      </c>
      <c r="H70" s="36" t="s">
        <v>22</v>
      </c>
      <c r="I70" s="37" t="s">
        <v>21</v>
      </c>
      <c r="J70" s="111">
        <f>J71+J93+J102</f>
        <v>31850999.540000003</v>
      </c>
      <c r="K70" s="111">
        <f>K71+K93+K102+K95</f>
        <v>1698461.9800000002</v>
      </c>
      <c r="L70" s="72">
        <f t="shared" si="0"/>
        <v>33549461.520000003</v>
      </c>
    </row>
    <row r="71" spans="1:12" ht="27.75" customHeight="1">
      <c r="A71" s="38" t="s">
        <v>472</v>
      </c>
      <c r="B71" s="39" t="s">
        <v>192</v>
      </c>
      <c r="C71" s="40" t="s">
        <v>162</v>
      </c>
      <c r="D71" s="40" t="s">
        <v>155</v>
      </c>
      <c r="E71" s="40" t="s">
        <v>156</v>
      </c>
      <c r="F71" s="40" t="s">
        <v>21</v>
      </c>
      <c r="G71" s="40" t="s">
        <v>156</v>
      </c>
      <c r="H71" s="40" t="s">
        <v>22</v>
      </c>
      <c r="I71" s="41" t="s">
        <v>68</v>
      </c>
      <c r="J71" s="112">
        <f>J72+J75+J82+J84</f>
        <v>31802607.44</v>
      </c>
      <c r="K71" s="112">
        <f>K72+K75+K82+K84</f>
        <v>1459751.9100000001</v>
      </c>
      <c r="L71" s="55">
        <f>K71+J71</f>
        <v>33262359.35</v>
      </c>
    </row>
    <row r="72" spans="1:12" ht="27" customHeight="1">
      <c r="A72" s="38" t="s">
        <v>473</v>
      </c>
      <c r="B72" s="39" t="s">
        <v>21</v>
      </c>
      <c r="C72" s="40" t="s">
        <v>162</v>
      </c>
      <c r="D72" s="40" t="s">
        <v>155</v>
      </c>
      <c r="E72" s="40" t="s">
        <v>157</v>
      </c>
      <c r="F72" s="40" t="s">
        <v>21</v>
      </c>
      <c r="G72" s="40" t="s">
        <v>175</v>
      </c>
      <c r="H72" s="40" t="s">
        <v>22</v>
      </c>
      <c r="I72" s="41" t="s">
        <v>68</v>
      </c>
      <c r="J72" s="112">
        <f>J73</f>
        <v>25427906</v>
      </c>
      <c r="K72" s="42">
        <f>K73</f>
        <v>0</v>
      </c>
      <c r="L72" s="55">
        <f t="shared" si="0"/>
        <v>25427906</v>
      </c>
    </row>
    <row r="73" spans="1:12" ht="25.5" customHeight="1">
      <c r="A73" s="38" t="s">
        <v>69</v>
      </c>
      <c r="B73" s="39" t="s">
        <v>250</v>
      </c>
      <c r="C73" s="40" t="s">
        <v>162</v>
      </c>
      <c r="D73" s="40" t="s">
        <v>155</v>
      </c>
      <c r="E73" s="40" t="s">
        <v>157</v>
      </c>
      <c r="F73" s="40" t="s">
        <v>200</v>
      </c>
      <c r="G73" s="40" t="s">
        <v>175</v>
      </c>
      <c r="H73" s="40" t="s">
        <v>22</v>
      </c>
      <c r="I73" s="41" t="s">
        <v>68</v>
      </c>
      <c r="J73" s="112">
        <v>25427906</v>
      </c>
      <c r="K73" s="88">
        <v>0</v>
      </c>
      <c r="L73" s="55">
        <f t="shared" si="0"/>
        <v>25427906</v>
      </c>
    </row>
    <row r="74" spans="1:12" ht="26.25" customHeight="1" hidden="1">
      <c r="A74" s="38" t="s">
        <v>70</v>
      </c>
      <c r="B74" s="39" t="s">
        <v>250</v>
      </c>
      <c r="C74" s="40" t="s">
        <v>162</v>
      </c>
      <c r="D74" s="40" t="s">
        <v>155</v>
      </c>
      <c r="E74" s="40" t="s">
        <v>157</v>
      </c>
      <c r="F74" s="40" t="s">
        <v>71</v>
      </c>
      <c r="G74" s="40" t="s">
        <v>175</v>
      </c>
      <c r="H74" s="40" t="s">
        <v>22</v>
      </c>
      <c r="I74" s="41" t="s">
        <v>68</v>
      </c>
      <c r="J74" s="112">
        <v>0</v>
      </c>
      <c r="K74" s="56">
        <v>0</v>
      </c>
      <c r="L74" s="55">
        <f t="shared" si="0"/>
        <v>0</v>
      </c>
    </row>
    <row r="75" spans="1:12" ht="24.75" customHeight="1" hidden="1">
      <c r="A75" s="38" t="s">
        <v>72</v>
      </c>
      <c r="B75" s="39" t="s">
        <v>192</v>
      </c>
      <c r="C75" s="40" t="s">
        <v>162</v>
      </c>
      <c r="D75" s="40" t="s">
        <v>155</v>
      </c>
      <c r="E75" s="40" t="s">
        <v>155</v>
      </c>
      <c r="F75" s="40" t="s">
        <v>21</v>
      </c>
      <c r="G75" s="40" t="s">
        <v>175</v>
      </c>
      <c r="H75" s="40" t="s">
        <v>22</v>
      </c>
      <c r="I75" s="41" t="s">
        <v>68</v>
      </c>
      <c r="J75" s="112">
        <f>J76</f>
        <v>0</v>
      </c>
      <c r="K75" s="112">
        <f>K76</f>
        <v>0</v>
      </c>
      <c r="L75" s="55">
        <f t="shared" si="0"/>
        <v>0</v>
      </c>
    </row>
    <row r="76" spans="1:12" ht="15" customHeight="1" hidden="1">
      <c r="A76" s="38" t="s">
        <v>73</v>
      </c>
      <c r="B76" s="39" t="s">
        <v>192</v>
      </c>
      <c r="C76" s="40" t="s">
        <v>162</v>
      </c>
      <c r="D76" s="40" t="s">
        <v>155</v>
      </c>
      <c r="E76" s="40" t="s">
        <v>155</v>
      </c>
      <c r="F76" s="40" t="s">
        <v>74</v>
      </c>
      <c r="G76" s="40" t="s">
        <v>175</v>
      </c>
      <c r="H76" s="40" t="s">
        <v>22</v>
      </c>
      <c r="I76" s="41" t="s">
        <v>68</v>
      </c>
      <c r="J76" s="112">
        <v>0</v>
      </c>
      <c r="K76" s="56">
        <v>0</v>
      </c>
      <c r="L76" s="55">
        <f t="shared" si="0"/>
        <v>0</v>
      </c>
    </row>
    <row r="77" spans="1:12" ht="28.5" customHeight="1" hidden="1">
      <c r="A77" s="38" t="s">
        <v>0</v>
      </c>
      <c r="B77" s="39" t="s">
        <v>192</v>
      </c>
      <c r="C77" s="40" t="s">
        <v>162</v>
      </c>
      <c r="D77" s="40" t="s">
        <v>155</v>
      </c>
      <c r="E77" s="40" t="s">
        <v>155</v>
      </c>
      <c r="F77" s="40" t="s">
        <v>1</v>
      </c>
      <c r="G77" s="40" t="s">
        <v>2</v>
      </c>
      <c r="H77" s="40" t="s">
        <v>2</v>
      </c>
      <c r="I77" s="41" t="s">
        <v>2</v>
      </c>
      <c r="J77" s="112">
        <v>0</v>
      </c>
      <c r="K77" s="112">
        <v>0</v>
      </c>
      <c r="L77" s="55">
        <f t="shared" si="0"/>
        <v>0</v>
      </c>
    </row>
    <row r="78" spans="1:12" ht="12.75" customHeight="1" hidden="1">
      <c r="A78" s="38" t="s">
        <v>3</v>
      </c>
      <c r="B78" s="39" t="s">
        <v>192</v>
      </c>
      <c r="C78" s="40" t="s">
        <v>162</v>
      </c>
      <c r="D78" s="40" t="s">
        <v>155</v>
      </c>
      <c r="E78" s="40" t="s">
        <v>155</v>
      </c>
      <c r="F78" s="40" t="s">
        <v>1</v>
      </c>
      <c r="G78" s="40" t="s">
        <v>175</v>
      </c>
      <c r="H78" s="40" t="s">
        <v>2</v>
      </c>
      <c r="I78" s="41" t="s">
        <v>2</v>
      </c>
      <c r="J78" s="112">
        <v>0</v>
      </c>
      <c r="K78" s="112">
        <v>0</v>
      </c>
      <c r="L78" s="55">
        <f t="shared" si="0"/>
        <v>0</v>
      </c>
    </row>
    <row r="79" spans="1:12" ht="25.5" customHeight="1" hidden="1">
      <c r="A79" s="38" t="s">
        <v>0</v>
      </c>
      <c r="B79" s="39" t="s">
        <v>192</v>
      </c>
      <c r="C79" s="40" t="s">
        <v>162</v>
      </c>
      <c r="D79" s="40" t="s">
        <v>155</v>
      </c>
      <c r="E79" s="40" t="s">
        <v>155</v>
      </c>
      <c r="F79" s="40" t="s">
        <v>1</v>
      </c>
      <c r="G79" s="40" t="s">
        <v>175</v>
      </c>
      <c r="H79" s="40" t="s">
        <v>4</v>
      </c>
      <c r="I79" s="41" t="s">
        <v>2</v>
      </c>
      <c r="J79" s="112">
        <v>0</v>
      </c>
      <c r="K79" s="112">
        <v>0</v>
      </c>
      <c r="L79" s="55">
        <f t="shared" si="0"/>
        <v>0</v>
      </c>
    </row>
    <row r="80" spans="1:12" ht="26.25" customHeight="1" hidden="1">
      <c r="A80" s="38" t="s">
        <v>0</v>
      </c>
      <c r="B80" s="39" t="s">
        <v>192</v>
      </c>
      <c r="C80" s="40" t="s">
        <v>162</v>
      </c>
      <c r="D80" s="40" t="s">
        <v>155</v>
      </c>
      <c r="E80" s="40" t="s">
        <v>155</v>
      </c>
      <c r="F80" s="40" t="s">
        <v>1</v>
      </c>
      <c r="G80" s="40" t="s">
        <v>175</v>
      </c>
      <c r="H80" s="40" t="s">
        <v>4</v>
      </c>
      <c r="I80" s="41" t="s">
        <v>68</v>
      </c>
      <c r="J80" s="112">
        <v>0</v>
      </c>
      <c r="K80" s="112">
        <v>0</v>
      </c>
      <c r="L80" s="55">
        <f t="shared" si="0"/>
        <v>0</v>
      </c>
    </row>
    <row r="81" spans="1:12" ht="63" customHeight="1" hidden="1">
      <c r="A81" s="38" t="s">
        <v>316</v>
      </c>
      <c r="B81" s="39" t="s">
        <v>192</v>
      </c>
      <c r="C81" s="40" t="s">
        <v>162</v>
      </c>
      <c r="D81" s="40" t="s">
        <v>155</v>
      </c>
      <c r="E81" s="40" t="s">
        <v>155</v>
      </c>
      <c r="F81" s="40" t="s">
        <v>1</v>
      </c>
      <c r="G81" s="40" t="s">
        <v>175</v>
      </c>
      <c r="H81" s="40" t="s">
        <v>322</v>
      </c>
      <c r="I81" s="41" t="s">
        <v>68</v>
      </c>
      <c r="J81" s="112">
        <v>0</v>
      </c>
      <c r="K81" s="112">
        <v>0</v>
      </c>
      <c r="L81" s="55">
        <f t="shared" si="0"/>
        <v>0</v>
      </c>
    </row>
    <row r="82" spans="1:12" ht="28.5" customHeight="1">
      <c r="A82" s="38" t="s">
        <v>363</v>
      </c>
      <c r="B82" s="39" t="s">
        <v>192</v>
      </c>
      <c r="C82" s="40" t="s">
        <v>162</v>
      </c>
      <c r="D82" s="40" t="s">
        <v>155</v>
      </c>
      <c r="E82" s="40" t="s">
        <v>158</v>
      </c>
      <c r="F82" s="40" t="s">
        <v>21</v>
      </c>
      <c r="G82" s="40" t="s">
        <v>175</v>
      </c>
      <c r="H82" s="40" t="s">
        <v>22</v>
      </c>
      <c r="I82" s="41" t="s">
        <v>68</v>
      </c>
      <c r="J82" s="112">
        <f>J83</f>
        <v>520135</v>
      </c>
      <c r="K82" s="42">
        <f>K83</f>
        <v>0</v>
      </c>
      <c r="L82" s="55">
        <f t="shared" si="0"/>
        <v>520135</v>
      </c>
    </row>
    <row r="83" spans="1:12" ht="38.25" customHeight="1">
      <c r="A83" s="38" t="s">
        <v>188</v>
      </c>
      <c r="B83" s="39" t="s">
        <v>192</v>
      </c>
      <c r="C83" s="40" t="s">
        <v>162</v>
      </c>
      <c r="D83" s="40" t="s">
        <v>155</v>
      </c>
      <c r="E83" s="40" t="s">
        <v>158</v>
      </c>
      <c r="F83" s="40" t="s">
        <v>5</v>
      </c>
      <c r="G83" s="40" t="s">
        <v>175</v>
      </c>
      <c r="H83" s="40" t="s">
        <v>22</v>
      </c>
      <c r="I83" s="41" t="s">
        <v>68</v>
      </c>
      <c r="J83" s="112">
        <v>520135</v>
      </c>
      <c r="K83" s="88">
        <v>0</v>
      </c>
      <c r="L83" s="55">
        <f t="shared" si="0"/>
        <v>520135</v>
      </c>
    </row>
    <row r="84" spans="1:12" ht="23.25" customHeight="1">
      <c r="A84" s="38" t="s">
        <v>474</v>
      </c>
      <c r="B84" s="39" t="s">
        <v>192</v>
      </c>
      <c r="C84" s="40" t="s">
        <v>162</v>
      </c>
      <c r="D84" s="40" t="s">
        <v>155</v>
      </c>
      <c r="E84" s="40" t="s">
        <v>195</v>
      </c>
      <c r="F84" s="40" t="s">
        <v>21</v>
      </c>
      <c r="G84" s="40" t="s">
        <v>156</v>
      </c>
      <c r="H84" s="40" t="s">
        <v>22</v>
      </c>
      <c r="I84" s="41" t="s">
        <v>68</v>
      </c>
      <c r="J84" s="112">
        <f>J87+J85+J88</f>
        <v>5854566.44</v>
      </c>
      <c r="K84" s="112">
        <f>K87+K85+K88</f>
        <v>1459751.9100000001</v>
      </c>
      <c r="L84" s="55">
        <f t="shared" si="0"/>
        <v>7314318.350000001</v>
      </c>
    </row>
    <row r="85" spans="1:12" ht="66" customHeight="1">
      <c r="A85" s="38" t="s">
        <v>6</v>
      </c>
      <c r="B85" s="39" t="s">
        <v>192</v>
      </c>
      <c r="C85" s="40" t="s">
        <v>162</v>
      </c>
      <c r="D85" s="40" t="s">
        <v>155</v>
      </c>
      <c r="E85" s="40" t="s">
        <v>195</v>
      </c>
      <c r="F85" s="40" t="s">
        <v>40</v>
      </c>
      <c r="G85" s="40" t="s">
        <v>175</v>
      </c>
      <c r="H85" s="40" t="s">
        <v>492</v>
      </c>
      <c r="I85" s="41" t="s">
        <v>68</v>
      </c>
      <c r="J85" s="112">
        <v>0</v>
      </c>
      <c r="K85" s="112">
        <f>799000+260000</f>
        <v>1059000</v>
      </c>
      <c r="L85" s="55">
        <f t="shared" si="0"/>
        <v>1059000</v>
      </c>
    </row>
    <row r="86" spans="1:12" ht="36.75" customHeight="1" hidden="1">
      <c r="A86" s="38" t="s">
        <v>6</v>
      </c>
      <c r="B86" s="39" t="s">
        <v>192</v>
      </c>
      <c r="C86" s="40" t="s">
        <v>162</v>
      </c>
      <c r="D86" s="40" t="s">
        <v>155</v>
      </c>
      <c r="E86" s="40" t="s">
        <v>195</v>
      </c>
      <c r="F86" s="40" t="s">
        <v>1</v>
      </c>
      <c r="G86" s="40" t="s">
        <v>175</v>
      </c>
      <c r="H86" s="40" t="s">
        <v>22</v>
      </c>
      <c r="I86" s="41" t="s">
        <v>68</v>
      </c>
      <c r="J86" s="112">
        <v>0</v>
      </c>
      <c r="K86" s="112">
        <v>0</v>
      </c>
      <c r="L86" s="55">
        <f>K86+J86</f>
        <v>0</v>
      </c>
    </row>
    <row r="87" spans="1:12" ht="62.25" customHeight="1" hidden="1">
      <c r="A87" s="38" t="s">
        <v>251</v>
      </c>
      <c r="B87" s="39" t="s">
        <v>192</v>
      </c>
      <c r="C87" s="40" t="s">
        <v>162</v>
      </c>
      <c r="D87" s="40" t="s">
        <v>155</v>
      </c>
      <c r="E87" s="40" t="s">
        <v>195</v>
      </c>
      <c r="F87" s="40" t="s">
        <v>63</v>
      </c>
      <c r="G87" s="40" t="s">
        <v>175</v>
      </c>
      <c r="H87" s="40" t="s">
        <v>22</v>
      </c>
      <c r="I87" s="41" t="s">
        <v>68</v>
      </c>
      <c r="J87" s="112"/>
      <c r="K87" s="88"/>
      <c r="L87" s="55">
        <f t="shared" si="0"/>
        <v>0</v>
      </c>
    </row>
    <row r="88" spans="1:12" ht="25.5" customHeight="1">
      <c r="A88" s="38" t="s">
        <v>348</v>
      </c>
      <c r="B88" s="39" t="s">
        <v>192</v>
      </c>
      <c r="C88" s="40" t="s">
        <v>162</v>
      </c>
      <c r="D88" s="40" t="s">
        <v>155</v>
      </c>
      <c r="E88" s="40" t="s">
        <v>195</v>
      </c>
      <c r="F88" s="40" t="s">
        <v>21</v>
      </c>
      <c r="G88" s="40" t="s">
        <v>175</v>
      </c>
      <c r="H88" s="40" t="s">
        <v>22</v>
      </c>
      <c r="I88" s="41" t="s">
        <v>68</v>
      </c>
      <c r="J88" s="112">
        <f>J89</f>
        <v>5854566.44</v>
      </c>
      <c r="K88" s="112">
        <f>K89</f>
        <v>400751.91000000003</v>
      </c>
      <c r="L88" s="55">
        <f>K88+J88</f>
        <v>6255318.350000001</v>
      </c>
    </row>
    <row r="89" spans="1:12" ht="28.5" customHeight="1">
      <c r="A89" s="38" t="s">
        <v>348</v>
      </c>
      <c r="B89" s="39" t="s">
        <v>192</v>
      </c>
      <c r="C89" s="40" t="s">
        <v>162</v>
      </c>
      <c r="D89" s="40" t="s">
        <v>155</v>
      </c>
      <c r="E89" s="40" t="s">
        <v>195</v>
      </c>
      <c r="F89" s="40" t="s">
        <v>1</v>
      </c>
      <c r="G89" s="40" t="s">
        <v>175</v>
      </c>
      <c r="H89" s="40" t="s">
        <v>22</v>
      </c>
      <c r="I89" s="41" t="s">
        <v>68</v>
      </c>
      <c r="J89" s="112">
        <f>J90+J91+J92</f>
        <v>5854566.44</v>
      </c>
      <c r="K89" s="112">
        <f>K90+K91+K92</f>
        <v>400751.91000000003</v>
      </c>
      <c r="L89" s="55">
        <f>K89+J89</f>
        <v>6255318.350000001</v>
      </c>
    </row>
    <row r="90" spans="1:12" ht="36.75" customHeight="1">
      <c r="A90" s="38" t="s">
        <v>368</v>
      </c>
      <c r="B90" s="39" t="s">
        <v>192</v>
      </c>
      <c r="C90" s="40" t="s">
        <v>162</v>
      </c>
      <c r="D90" s="40" t="s">
        <v>155</v>
      </c>
      <c r="E90" s="40" t="s">
        <v>195</v>
      </c>
      <c r="F90" s="40" t="s">
        <v>1</v>
      </c>
      <c r="G90" s="40" t="s">
        <v>175</v>
      </c>
      <c r="H90" s="40" t="s">
        <v>367</v>
      </c>
      <c r="I90" s="41" t="s">
        <v>68</v>
      </c>
      <c r="J90" s="112">
        <v>5324021.54</v>
      </c>
      <c r="K90" s="112">
        <v>0</v>
      </c>
      <c r="L90" s="55">
        <f>K90+J90</f>
        <v>5324021.54</v>
      </c>
    </row>
    <row r="91" spans="1:12" ht="51" customHeight="1">
      <c r="A91" s="38" t="s">
        <v>365</v>
      </c>
      <c r="B91" s="39" t="s">
        <v>192</v>
      </c>
      <c r="C91" s="40" t="s">
        <v>162</v>
      </c>
      <c r="D91" s="40" t="s">
        <v>155</v>
      </c>
      <c r="E91" s="40" t="s">
        <v>195</v>
      </c>
      <c r="F91" s="40" t="s">
        <v>1</v>
      </c>
      <c r="G91" s="40" t="s">
        <v>175</v>
      </c>
      <c r="H91" s="40" t="s">
        <v>364</v>
      </c>
      <c r="I91" s="41" t="s">
        <v>68</v>
      </c>
      <c r="J91" s="112">
        <v>249314.9</v>
      </c>
      <c r="K91" s="112">
        <f>80993.91+319758</f>
        <v>400751.91000000003</v>
      </c>
      <c r="L91" s="55">
        <f>K91+J91</f>
        <v>650066.81</v>
      </c>
    </row>
    <row r="92" spans="1:12" ht="65.25" customHeight="1">
      <c r="A92" s="38" t="s">
        <v>349</v>
      </c>
      <c r="B92" s="39" t="s">
        <v>192</v>
      </c>
      <c r="C92" s="40" t="s">
        <v>162</v>
      </c>
      <c r="D92" s="40" t="s">
        <v>155</v>
      </c>
      <c r="E92" s="40" t="s">
        <v>195</v>
      </c>
      <c r="F92" s="40" t="s">
        <v>1</v>
      </c>
      <c r="G92" s="40" t="s">
        <v>175</v>
      </c>
      <c r="H92" s="40" t="s">
        <v>317</v>
      </c>
      <c r="I92" s="41" t="s">
        <v>68</v>
      </c>
      <c r="J92" s="112">
        <v>281230</v>
      </c>
      <c r="K92" s="55">
        <v>0</v>
      </c>
      <c r="L92" s="55">
        <f t="shared" si="0"/>
        <v>281230</v>
      </c>
    </row>
    <row r="93" spans="1:12" ht="12.75" customHeight="1">
      <c r="A93" s="38" t="s">
        <v>7</v>
      </c>
      <c r="B93" s="39" t="s">
        <v>192</v>
      </c>
      <c r="C93" s="40" t="s">
        <v>162</v>
      </c>
      <c r="D93" s="40" t="s">
        <v>201</v>
      </c>
      <c r="E93" s="40" t="s">
        <v>156</v>
      </c>
      <c r="F93" s="40" t="s">
        <v>21</v>
      </c>
      <c r="G93" s="40" t="s">
        <v>156</v>
      </c>
      <c r="H93" s="40" t="s">
        <v>22</v>
      </c>
      <c r="I93" s="41" t="s">
        <v>65</v>
      </c>
      <c r="J93" s="112">
        <f>J94</f>
        <v>100000</v>
      </c>
      <c r="K93" s="112">
        <f>K94</f>
        <v>75500</v>
      </c>
      <c r="L93" s="55">
        <f t="shared" si="0"/>
        <v>175500</v>
      </c>
    </row>
    <row r="94" spans="1:12" ht="25.5" customHeight="1">
      <c r="A94" s="38" t="s">
        <v>190</v>
      </c>
      <c r="B94" s="47" t="s">
        <v>192</v>
      </c>
      <c r="C94" s="48" t="s">
        <v>162</v>
      </c>
      <c r="D94" s="48" t="s">
        <v>201</v>
      </c>
      <c r="E94" s="48" t="s">
        <v>176</v>
      </c>
      <c r="F94" s="48" t="s">
        <v>21</v>
      </c>
      <c r="G94" s="48" t="s">
        <v>175</v>
      </c>
      <c r="H94" s="48" t="s">
        <v>22</v>
      </c>
      <c r="I94" s="49" t="s">
        <v>65</v>
      </c>
      <c r="J94" s="112">
        <v>100000</v>
      </c>
      <c r="K94" s="42">
        <v>75500</v>
      </c>
      <c r="L94" s="55">
        <f t="shared" si="0"/>
        <v>175500</v>
      </c>
    </row>
    <row r="95" spans="1:12" ht="37.5" customHeight="1">
      <c r="A95" s="38" t="s">
        <v>318</v>
      </c>
      <c r="B95" s="47" t="s">
        <v>192</v>
      </c>
      <c r="C95" s="48" t="s">
        <v>162</v>
      </c>
      <c r="D95" s="48" t="s">
        <v>225</v>
      </c>
      <c r="E95" s="48" t="s">
        <v>156</v>
      </c>
      <c r="F95" s="48" t="s">
        <v>21</v>
      </c>
      <c r="G95" s="40" t="s">
        <v>156</v>
      </c>
      <c r="H95" s="48" t="s">
        <v>22</v>
      </c>
      <c r="I95" s="49" t="s">
        <v>65</v>
      </c>
      <c r="J95" s="112">
        <f>J96</f>
        <v>0</v>
      </c>
      <c r="K95" s="42">
        <f>K96</f>
        <v>163210.07</v>
      </c>
      <c r="L95" s="55">
        <f t="shared" si="0"/>
        <v>163210.07</v>
      </c>
    </row>
    <row r="96" spans="1:12" ht="27" customHeight="1">
      <c r="A96" s="38" t="s">
        <v>319</v>
      </c>
      <c r="B96" s="47" t="s">
        <v>192</v>
      </c>
      <c r="C96" s="48" t="s">
        <v>162</v>
      </c>
      <c r="D96" s="48" t="s">
        <v>225</v>
      </c>
      <c r="E96" s="48" t="s">
        <v>176</v>
      </c>
      <c r="F96" s="48" t="s">
        <v>29</v>
      </c>
      <c r="G96" s="48" t="s">
        <v>175</v>
      </c>
      <c r="H96" s="48" t="s">
        <v>22</v>
      </c>
      <c r="I96" s="49" t="s">
        <v>65</v>
      </c>
      <c r="J96" s="112">
        <v>0</v>
      </c>
      <c r="K96" s="42">
        <v>163210.07</v>
      </c>
      <c r="L96" s="55">
        <f t="shared" si="0"/>
        <v>163210.07</v>
      </c>
    </row>
    <row r="97" spans="1:12" ht="12.75" customHeight="1" hidden="1">
      <c r="A97" s="38"/>
      <c r="B97" s="47" t="s">
        <v>17</v>
      </c>
      <c r="C97" s="48" t="s">
        <v>193</v>
      </c>
      <c r="D97" s="48" t="s">
        <v>175</v>
      </c>
      <c r="E97" s="48" t="s">
        <v>156</v>
      </c>
      <c r="F97" s="48" t="s">
        <v>21</v>
      </c>
      <c r="G97" s="48" t="s">
        <v>156</v>
      </c>
      <c r="H97" s="48" t="s">
        <v>22</v>
      </c>
      <c r="I97" s="49" t="s">
        <v>53</v>
      </c>
      <c r="J97" s="112">
        <f>J98+J100</f>
        <v>0</v>
      </c>
      <c r="K97" s="112">
        <f>K98+K100</f>
        <v>0</v>
      </c>
      <c r="L97" s="55">
        <f t="shared" si="0"/>
        <v>0</v>
      </c>
    </row>
    <row r="98" spans="1:12" ht="12.75" customHeight="1" hidden="1">
      <c r="A98" s="38"/>
      <c r="B98" s="47" t="s">
        <v>17</v>
      </c>
      <c r="C98" s="48" t="s">
        <v>193</v>
      </c>
      <c r="D98" s="48" t="s">
        <v>197</v>
      </c>
      <c r="E98" s="48" t="s">
        <v>156</v>
      </c>
      <c r="F98" s="48" t="s">
        <v>21</v>
      </c>
      <c r="G98" s="48" t="s">
        <v>156</v>
      </c>
      <c r="H98" s="48" t="s">
        <v>22</v>
      </c>
      <c r="I98" s="49" t="s">
        <v>53</v>
      </c>
      <c r="J98" s="112">
        <f>J99</f>
        <v>0</v>
      </c>
      <c r="K98" s="42">
        <f>K99</f>
        <v>0</v>
      </c>
      <c r="L98" s="55">
        <f t="shared" si="0"/>
        <v>0</v>
      </c>
    </row>
    <row r="99" spans="1:12" ht="71.25" customHeight="1" hidden="1">
      <c r="A99" s="38" t="s">
        <v>320</v>
      </c>
      <c r="B99" s="47" t="s">
        <v>17</v>
      </c>
      <c r="C99" s="48" t="s">
        <v>193</v>
      </c>
      <c r="D99" s="48" t="s">
        <v>197</v>
      </c>
      <c r="E99" s="48" t="s">
        <v>176</v>
      </c>
      <c r="F99" s="48" t="s">
        <v>194</v>
      </c>
      <c r="G99" s="48" t="s">
        <v>175</v>
      </c>
      <c r="H99" s="48" t="s">
        <v>22</v>
      </c>
      <c r="I99" s="49" t="s">
        <v>53</v>
      </c>
      <c r="J99" s="112"/>
      <c r="K99" s="42"/>
      <c r="L99" s="55">
        <f t="shared" si="0"/>
        <v>0</v>
      </c>
    </row>
    <row r="100" spans="1:12" ht="26.25" customHeight="1" hidden="1">
      <c r="A100" s="38" t="s">
        <v>59</v>
      </c>
      <c r="B100" s="47" t="s">
        <v>17</v>
      </c>
      <c r="C100" s="48" t="s">
        <v>193</v>
      </c>
      <c r="D100" s="48" t="s">
        <v>198</v>
      </c>
      <c r="E100" s="48" t="s">
        <v>156</v>
      </c>
      <c r="F100" s="48" t="s">
        <v>21</v>
      </c>
      <c r="G100" s="48" t="s">
        <v>156</v>
      </c>
      <c r="H100" s="48" t="s">
        <v>22</v>
      </c>
      <c r="I100" s="49" t="s">
        <v>61</v>
      </c>
      <c r="J100" s="112">
        <f>J101</f>
        <v>0</v>
      </c>
      <c r="K100" s="42">
        <f>K101</f>
        <v>0</v>
      </c>
      <c r="L100" s="55">
        <f t="shared" si="0"/>
        <v>0</v>
      </c>
    </row>
    <row r="101" spans="1:12" ht="48" customHeight="1" hidden="1">
      <c r="A101" s="38" t="s">
        <v>321</v>
      </c>
      <c r="B101" s="47" t="s">
        <v>17</v>
      </c>
      <c r="C101" s="48" t="s">
        <v>193</v>
      </c>
      <c r="D101" s="48" t="s">
        <v>198</v>
      </c>
      <c r="E101" s="48" t="s">
        <v>159</v>
      </c>
      <c r="F101" s="48" t="s">
        <v>194</v>
      </c>
      <c r="G101" s="48" t="s">
        <v>175</v>
      </c>
      <c r="H101" s="48" t="s">
        <v>22</v>
      </c>
      <c r="I101" s="49" t="s">
        <v>61</v>
      </c>
      <c r="J101" s="112"/>
      <c r="K101" s="88"/>
      <c r="L101" s="55">
        <f t="shared" si="0"/>
        <v>0</v>
      </c>
    </row>
    <row r="102" spans="1:12" ht="12" customHeight="1">
      <c r="A102" s="38" t="s">
        <v>291</v>
      </c>
      <c r="B102" s="39" t="s">
        <v>192</v>
      </c>
      <c r="C102" s="40" t="s">
        <v>162</v>
      </c>
      <c r="D102" s="40" t="s">
        <v>226</v>
      </c>
      <c r="E102" s="40" t="s">
        <v>156</v>
      </c>
      <c r="F102" s="40" t="s">
        <v>21</v>
      </c>
      <c r="G102" s="40" t="s">
        <v>156</v>
      </c>
      <c r="H102" s="40" t="s">
        <v>22</v>
      </c>
      <c r="I102" s="41" t="s">
        <v>68</v>
      </c>
      <c r="J102" s="112">
        <f>J103</f>
        <v>-51607.9</v>
      </c>
      <c r="K102" s="42">
        <f>K103</f>
        <v>0</v>
      </c>
      <c r="L102" s="55">
        <f>K102+J102</f>
        <v>-51607.9</v>
      </c>
    </row>
    <row r="103" spans="1:12" ht="38.25" customHeight="1">
      <c r="A103" s="38" t="s">
        <v>475</v>
      </c>
      <c r="B103" s="162" t="s">
        <v>192</v>
      </c>
      <c r="C103" s="163" t="s">
        <v>162</v>
      </c>
      <c r="D103" s="163" t="s">
        <v>226</v>
      </c>
      <c r="E103" s="163" t="s">
        <v>176</v>
      </c>
      <c r="F103" s="163" t="s">
        <v>21</v>
      </c>
      <c r="G103" s="163" t="s">
        <v>175</v>
      </c>
      <c r="H103" s="163" t="s">
        <v>22</v>
      </c>
      <c r="I103" s="46" t="s">
        <v>68</v>
      </c>
      <c r="J103" s="88">
        <f>J104+J105</f>
        <v>-51607.9</v>
      </c>
      <c r="K103" s="88">
        <f>K104+K105</f>
        <v>0</v>
      </c>
      <c r="L103" s="55">
        <f>K103+J103</f>
        <v>-51607.9</v>
      </c>
    </row>
    <row r="104" spans="1:12" ht="72" customHeight="1">
      <c r="A104" s="38" t="s">
        <v>476</v>
      </c>
      <c r="B104" s="39" t="s">
        <v>192</v>
      </c>
      <c r="C104" s="40" t="s">
        <v>162</v>
      </c>
      <c r="D104" s="40" t="s">
        <v>226</v>
      </c>
      <c r="E104" s="40" t="s">
        <v>176</v>
      </c>
      <c r="F104" s="40" t="s">
        <v>21</v>
      </c>
      <c r="G104" s="40" t="s">
        <v>175</v>
      </c>
      <c r="H104" s="40" t="s">
        <v>452</v>
      </c>
      <c r="I104" s="41" t="s">
        <v>68</v>
      </c>
      <c r="J104" s="112">
        <v>-50000.01</v>
      </c>
      <c r="K104" s="88">
        <v>0</v>
      </c>
      <c r="L104" s="55">
        <f>K104+J104</f>
        <v>-50000.01</v>
      </c>
    </row>
    <row r="105" spans="1:12" ht="61.5" customHeight="1">
      <c r="A105" s="38" t="s">
        <v>477</v>
      </c>
      <c r="B105" s="39" t="s">
        <v>192</v>
      </c>
      <c r="C105" s="40" t="s">
        <v>162</v>
      </c>
      <c r="D105" s="40" t="s">
        <v>226</v>
      </c>
      <c r="E105" s="40" t="s">
        <v>176</v>
      </c>
      <c r="F105" s="40" t="s">
        <v>21</v>
      </c>
      <c r="G105" s="40" t="s">
        <v>175</v>
      </c>
      <c r="H105" s="40" t="s">
        <v>453</v>
      </c>
      <c r="I105" s="41" t="s">
        <v>68</v>
      </c>
      <c r="J105" s="112">
        <v>-1607.89</v>
      </c>
      <c r="K105" s="88">
        <v>0</v>
      </c>
      <c r="L105" s="55">
        <f>K105+J105</f>
        <v>-1607.89</v>
      </c>
    </row>
    <row r="106" spans="1:10" s="11" customFormat="1" ht="27" customHeight="1" hidden="1">
      <c r="A106" s="50" t="s">
        <v>8</v>
      </c>
      <c r="B106" s="51" t="s">
        <v>192</v>
      </c>
      <c r="C106" s="52" t="s">
        <v>163</v>
      </c>
      <c r="D106" s="52" t="s">
        <v>156</v>
      </c>
      <c r="E106" s="52" t="s">
        <v>156</v>
      </c>
      <c r="F106" s="52" t="s">
        <v>21</v>
      </c>
      <c r="G106" s="52" t="s">
        <v>156</v>
      </c>
      <c r="H106" s="52" t="s">
        <v>2</v>
      </c>
      <c r="I106" s="52"/>
      <c r="J106" s="113">
        <f>J107</f>
        <v>0</v>
      </c>
    </row>
    <row r="107" spans="1:10" ht="15" customHeight="1" hidden="1">
      <c r="A107" s="53" t="s">
        <v>9</v>
      </c>
      <c r="B107" s="44" t="s">
        <v>192</v>
      </c>
      <c r="C107" s="45" t="s">
        <v>163</v>
      </c>
      <c r="D107" s="45" t="s">
        <v>155</v>
      </c>
      <c r="E107" s="45" t="s">
        <v>156</v>
      </c>
      <c r="F107" s="45" t="s">
        <v>21</v>
      </c>
      <c r="G107" s="45" t="s">
        <v>156</v>
      </c>
      <c r="H107" s="45" t="s">
        <v>2</v>
      </c>
      <c r="I107" s="45" t="s">
        <v>58</v>
      </c>
      <c r="J107" s="114">
        <f>J108</f>
        <v>0</v>
      </c>
    </row>
    <row r="108" spans="1:10" ht="15.75" customHeight="1" hidden="1">
      <c r="A108" s="53" t="s">
        <v>10</v>
      </c>
      <c r="B108" s="44" t="s">
        <v>192</v>
      </c>
      <c r="C108" s="45" t="s">
        <v>163</v>
      </c>
      <c r="D108" s="45" t="s">
        <v>155</v>
      </c>
      <c r="E108" s="45" t="s">
        <v>157</v>
      </c>
      <c r="F108" s="45" t="s">
        <v>21</v>
      </c>
      <c r="G108" s="45" t="s">
        <v>175</v>
      </c>
      <c r="H108" s="45" t="s">
        <v>2</v>
      </c>
      <c r="I108" s="45" t="s">
        <v>58</v>
      </c>
      <c r="J108" s="114">
        <f>J109</f>
        <v>0</v>
      </c>
    </row>
    <row r="109" spans="1:10" ht="12" customHeight="1" hidden="1">
      <c r="A109" s="53" t="s">
        <v>11</v>
      </c>
      <c r="B109" s="44" t="s">
        <v>192</v>
      </c>
      <c r="C109" s="45" t="s">
        <v>163</v>
      </c>
      <c r="D109" s="45" t="s">
        <v>155</v>
      </c>
      <c r="E109" s="45" t="s">
        <v>157</v>
      </c>
      <c r="F109" s="45" t="s">
        <v>32</v>
      </c>
      <c r="G109" s="45" t="s">
        <v>175</v>
      </c>
      <c r="H109" s="45" t="s">
        <v>22</v>
      </c>
      <c r="I109" s="45" t="s">
        <v>58</v>
      </c>
      <c r="J109" s="114">
        <v>0</v>
      </c>
    </row>
  </sheetData>
  <sheetProtection/>
  <mergeCells count="4">
    <mergeCell ref="B5:I5"/>
    <mergeCell ref="H1:J1"/>
    <mergeCell ref="A3:I3"/>
    <mergeCell ref="B4:I4"/>
  </mergeCells>
  <printOptions/>
  <pageMargins left="0.25" right="0.25" top="0.75" bottom="0.75" header="0.3" footer="0.3"/>
  <pageSetup horizontalDpi="600" verticalDpi="600" orientation="portrait" paperSize="9" scale="89" r:id="rId1"/>
  <headerFooter alignWithMargins="0">
    <oddFooter>&amp;CСтраница &amp;P</oddFooter>
  </headerFooter>
  <rowBreaks count="2" manualBreakCount="2">
    <brk id="49" max="11" man="1"/>
    <brk id="10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125" style="1" bestFit="1" customWidth="1"/>
    <col min="2" max="2" width="4.125" style="6" customWidth="1"/>
    <col min="3" max="3" width="50.75390625" style="1" customWidth="1"/>
    <col min="4" max="4" width="22.625" style="1" customWidth="1"/>
    <col min="5" max="16384" width="9.125" style="1" customWidth="1"/>
  </cols>
  <sheetData>
    <row r="1" spans="1:5" ht="11.25" customHeight="1">
      <c r="A1" s="11" t="s">
        <v>510</v>
      </c>
      <c r="D1" s="118"/>
      <c r="E1" s="119"/>
    </row>
    <row r="3" spans="1:4" ht="37.5" customHeight="1">
      <c r="A3" s="186" t="s">
        <v>369</v>
      </c>
      <c r="B3" s="186"/>
      <c r="C3" s="186"/>
      <c r="D3" s="186"/>
    </row>
    <row r="4" spans="1:4" s="122" customFormat="1" ht="16.5" customHeight="1">
      <c r="A4" s="120"/>
      <c r="B4" s="120"/>
      <c r="C4" s="121"/>
      <c r="D4" s="121"/>
    </row>
    <row r="5" ht="13.5" thickBot="1"/>
    <row r="6" spans="1:4" ht="24.75" customHeight="1" thickBot="1">
      <c r="A6" s="187" t="s">
        <v>102</v>
      </c>
      <c r="B6" s="188" t="s">
        <v>328</v>
      </c>
      <c r="C6" s="187" t="s">
        <v>202</v>
      </c>
      <c r="D6" s="189" t="s">
        <v>370</v>
      </c>
    </row>
    <row r="7" spans="1:4" ht="24.75" customHeight="1" thickBot="1">
      <c r="A7" s="187"/>
      <c r="B7" s="188"/>
      <c r="C7" s="187"/>
      <c r="D7" s="190"/>
    </row>
    <row r="8" spans="1:4" ht="13.5" thickBot="1">
      <c r="A8" s="187"/>
      <c r="B8" s="188"/>
      <c r="C8" s="187"/>
      <c r="D8" s="191"/>
    </row>
    <row r="9" spans="1:4" ht="13.5" thickBot="1">
      <c r="A9" s="117">
        <v>1</v>
      </c>
      <c r="B9" s="123" t="s">
        <v>162</v>
      </c>
      <c r="C9" s="117">
        <v>3</v>
      </c>
      <c r="D9" s="117">
        <v>4</v>
      </c>
    </row>
    <row r="10" spans="1:5" ht="12.75">
      <c r="A10" s="124"/>
      <c r="B10" s="125"/>
      <c r="C10" s="126" t="s">
        <v>191</v>
      </c>
      <c r="D10" s="127">
        <f>D11+D16+D18+D20+D23+D33+D35+D37+D39+D41+D29</f>
        <v>93160189.60000001</v>
      </c>
      <c r="E10" s="128"/>
    </row>
    <row r="11" spans="1:5" ht="17.25" customHeight="1">
      <c r="A11" s="25" t="s">
        <v>157</v>
      </c>
      <c r="B11" s="15" t="s">
        <v>156</v>
      </c>
      <c r="C11" s="129" t="s">
        <v>161</v>
      </c>
      <c r="D11" s="23">
        <f>D12+D13+D14+D15</f>
        <v>12367240.65</v>
      </c>
      <c r="E11" s="128"/>
    </row>
    <row r="12" spans="1:5" ht="39" customHeight="1">
      <c r="A12" s="26" t="s">
        <v>157</v>
      </c>
      <c r="B12" s="16" t="s">
        <v>212</v>
      </c>
      <c r="C12" s="24" t="s">
        <v>183</v>
      </c>
      <c r="D12" s="21">
        <v>1028424</v>
      </c>
      <c r="E12" s="128"/>
    </row>
    <row r="13" spans="1:5" ht="51">
      <c r="A13" s="26" t="s">
        <v>157</v>
      </c>
      <c r="B13" s="16" t="s">
        <v>195</v>
      </c>
      <c r="C13" s="24" t="s">
        <v>205</v>
      </c>
      <c r="D13" s="21">
        <v>9442442.48</v>
      </c>
      <c r="E13" s="128"/>
    </row>
    <row r="14" spans="1:5" ht="12.75">
      <c r="A14" s="26" t="s">
        <v>157</v>
      </c>
      <c r="B14" s="16" t="s">
        <v>197</v>
      </c>
      <c r="C14" s="24" t="s">
        <v>173</v>
      </c>
      <c r="D14" s="21">
        <v>150000</v>
      </c>
      <c r="E14" s="128"/>
    </row>
    <row r="15" spans="1:5" ht="12.75">
      <c r="A15" s="26" t="s">
        <v>157</v>
      </c>
      <c r="B15" s="16" t="s">
        <v>219</v>
      </c>
      <c r="C15" s="24" t="s">
        <v>169</v>
      </c>
      <c r="D15" s="21">
        <v>1746374.17</v>
      </c>
      <c r="E15" s="128"/>
    </row>
    <row r="16" spans="1:5" ht="17.25" customHeight="1">
      <c r="A16" s="25" t="s">
        <v>155</v>
      </c>
      <c r="B16" s="15" t="s">
        <v>156</v>
      </c>
      <c r="C16" s="129" t="s">
        <v>182</v>
      </c>
      <c r="D16" s="23">
        <f>D17</f>
        <v>520135</v>
      </c>
      <c r="E16" s="128"/>
    </row>
    <row r="17" spans="1:5" ht="12.75">
      <c r="A17" s="26" t="s">
        <v>155</v>
      </c>
      <c r="B17" s="16" t="s">
        <v>158</v>
      </c>
      <c r="C17" s="24" t="s">
        <v>211</v>
      </c>
      <c r="D17" s="21">
        <v>520135</v>
      </c>
      <c r="E17" s="128"/>
    </row>
    <row r="18" spans="1:5" s="11" customFormat="1" ht="25.5">
      <c r="A18" s="25" t="s">
        <v>158</v>
      </c>
      <c r="B18" s="15" t="s">
        <v>156</v>
      </c>
      <c r="C18" s="129" t="s">
        <v>213</v>
      </c>
      <c r="D18" s="23">
        <f>D19</f>
        <v>100000</v>
      </c>
      <c r="E18" s="130"/>
    </row>
    <row r="19" spans="1:5" ht="38.25">
      <c r="A19" s="26" t="s">
        <v>158</v>
      </c>
      <c r="B19" s="16" t="s">
        <v>196</v>
      </c>
      <c r="C19" s="24" t="s">
        <v>329</v>
      </c>
      <c r="D19" s="21">
        <v>100000</v>
      </c>
      <c r="E19" s="128"/>
    </row>
    <row r="20" spans="1:5" ht="17.25" customHeight="1">
      <c r="A20" s="25" t="s">
        <v>195</v>
      </c>
      <c r="B20" s="15" t="s">
        <v>156</v>
      </c>
      <c r="C20" s="129" t="s">
        <v>215</v>
      </c>
      <c r="D20" s="23">
        <f>D21+D22</f>
        <v>6471133.54</v>
      </c>
      <c r="E20" s="128"/>
    </row>
    <row r="21" spans="1:5" ht="12.75">
      <c r="A21" s="26" t="s">
        <v>195</v>
      </c>
      <c r="B21" s="16" t="s">
        <v>196</v>
      </c>
      <c r="C21" s="24" t="s">
        <v>314</v>
      </c>
      <c r="D21" s="21">
        <v>6371133.54</v>
      </c>
      <c r="E21" s="128"/>
    </row>
    <row r="22" spans="1:5" ht="12.75">
      <c r="A22" s="26" t="s">
        <v>195</v>
      </c>
      <c r="B22" s="16" t="s">
        <v>108</v>
      </c>
      <c r="C22" s="24" t="s">
        <v>186</v>
      </c>
      <c r="D22" s="21">
        <v>100000</v>
      </c>
      <c r="E22" s="128"/>
    </row>
    <row r="23" spans="1:5" ht="17.25" customHeight="1">
      <c r="A23" s="25" t="s">
        <v>176</v>
      </c>
      <c r="B23" s="15" t="s">
        <v>156</v>
      </c>
      <c r="C23" s="129" t="s">
        <v>165</v>
      </c>
      <c r="D23" s="23">
        <f>SUM(D24:D26)</f>
        <v>47396662.63</v>
      </c>
      <c r="E23" s="128"/>
    </row>
    <row r="24" spans="1:5" ht="12.75">
      <c r="A24" s="26" t="s">
        <v>176</v>
      </c>
      <c r="B24" s="16" t="s">
        <v>157</v>
      </c>
      <c r="C24" s="24" t="s">
        <v>166</v>
      </c>
      <c r="D24" s="21">
        <v>1970000</v>
      </c>
      <c r="E24" s="128"/>
    </row>
    <row r="25" spans="1:5" ht="12.75">
      <c r="A25" s="26" t="s">
        <v>176</v>
      </c>
      <c r="B25" s="16" t="s">
        <v>155</v>
      </c>
      <c r="C25" s="24" t="s">
        <v>167</v>
      </c>
      <c r="D25" s="21">
        <v>19022873.78</v>
      </c>
      <c r="E25" s="128"/>
    </row>
    <row r="26" spans="1:5" ht="12.75">
      <c r="A26" s="26" t="s">
        <v>176</v>
      </c>
      <c r="B26" s="16" t="s">
        <v>158</v>
      </c>
      <c r="C26" s="24" t="s">
        <v>171</v>
      </c>
      <c r="D26" s="21">
        <v>26403788.85</v>
      </c>
      <c r="E26" s="128"/>
    </row>
    <row r="27" spans="1:5" ht="17.25" customHeight="1" hidden="1">
      <c r="A27" s="25" t="s">
        <v>159</v>
      </c>
      <c r="B27" s="15" t="s">
        <v>156</v>
      </c>
      <c r="C27" s="129" t="s">
        <v>81</v>
      </c>
      <c r="D27" s="23">
        <f>D28</f>
        <v>0</v>
      </c>
      <c r="E27" s="128"/>
    </row>
    <row r="28" spans="1:5" ht="25.5" hidden="1">
      <c r="A28" s="26" t="s">
        <v>159</v>
      </c>
      <c r="B28" s="16" t="s">
        <v>158</v>
      </c>
      <c r="C28" s="24" t="s">
        <v>82</v>
      </c>
      <c r="D28" s="21">
        <v>0</v>
      </c>
      <c r="E28" s="128"/>
    </row>
    <row r="29" spans="1:5" ht="18.75" customHeight="1">
      <c r="A29" s="25" t="s">
        <v>201</v>
      </c>
      <c r="B29" s="15" t="s">
        <v>156</v>
      </c>
      <c r="C29" s="129" t="s">
        <v>181</v>
      </c>
      <c r="D29" s="23">
        <f>SUM(D30:D32)</f>
        <v>150000</v>
      </c>
      <c r="E29" s="128"/>
    </row>
    <row r="30" spans="1:5" ht="12.75" hidden="1">
      <c r="A30" s="26" t="s">
        <v>201</v>
      </c>
      <c r="B30" s="16" t="s">
        <v>155</v>
      </c>
      <c r="C30" s="24" t="s">
        <v>330</v>
      </c>
      <c r="D30" s="21">
        <v>0</v>
      </c>
      <c r="E30" s="128"/>
    </row>
    <row r="31" spans="1:5" ht="12.75" hidden="1">
      <c r="A31" s="26" t="s">
        <v>201</v>
      </c>
      <c r="B31" s="16" t="s">
        <v>176</v>
      </c>
      <c r="C31" s="24" t="s">
        <v>86</v>
      </c>
      <c r="D31" s="21">
        <v>0</v>
      </c>
      <c r="E31" s="128"/>
    </row>
    <row r="32" spans="1:5" ht="12.75">
      <c r="A32" s="26" t="s">
        <v>201</v>
      </c>
      <c r="B32" s="16" t="s">
        <v>201</v>
      </c>
      <c r="C32" s="24" t="s">
        <v>88</v>
      </c>
      <c r="D32" s="21">
        <v>150000</v>
      </c>
      <c r="E32" s="128"/>
    </row>
    <row r="33" spans="1:5" ht="25.5">
      <c r="A33" s="25" t="s">
        <v>160</v>
      </c>
      <c r="B33" s="15" t="s">
        <v>156</v>
      </c>
      <c r="C33" s="129" t="s">
        <v>172</v>
      </c>
      <c r="D33" s="23">
        <f>D34</f>
        <v>10553606</v>
      </c>
      <c r="E33" s="128"/>
    </row>
    <row r="34" spans="1:5" ht="12.75">
      <c r="A34" s="26" t="s">
        <v>160</v>
      </c>
      <c r="B34" s="16" t="s">
        <v>157</v>
      </c>
      <c r="C34" s="24" t="s">
        <v>331</v>
      </c>
      <c r="D34" s="21">
        <v>10553606</v>
      </c>
      <c r="E34" s="128"/>
    </row>
    <row r="35" spans="1:5" ht="18.75" customHeight="1">
      <c r="A35" s="25" t="s">
        <v>175</v>
      </c>
      <c r="B35" s="15" t="s">
        <v>156</v>
      </c>
      <c r="C35" s="129" t="s">
        <v>94</v>
      </c>
      <c r="D35" s="23">
        <f>D36</f>
        <v>1965218.78</v>
      </c>
      <c r="E35" s="128"/>
    </row>
    <row r="36" spans="1:4" ht="12.75">
      <c r="A36" s="26" t="s">
        <v>175</v>
      </c>
      <c r="B36" s="16" t="s">
        <v>158</v>
      </c>
      <c r="C36" s="24" t="s">
        <v>95</v>
      </c>
      <c r="D36" s="21">
        <v>1965218.78</v>
      </c>
    </row>
    <row r="37" spans="1:5" ht="17.25" customHeight="1">
      <c r="A37" s="25" t="s">
        <v>197</v>
      </c>
      <c r="B37" s="15" t="s">
        <v>156</v>
      </c>
      <c r="C37" s="129" t="s">
        <v>91</v>
      </c>
      <c r="D37" s="67">
        <f>D38</f>
        <v>8725200</v>
      </c>
      <c r="E37" s="128"/>
    </row>
    <row r="38" spans="1:5" ht="12.75">
      <c r="A38" s="26" t="s">
        <v>197</v>
      </c>
      <c r="B38" s="16" t="s">
        <v>157</v>
      </c>
      <c r="C38" s="24" t="s">
        <v>332</v>
      </c>
      <c r="D38" s="68">
        <v>8725200</v>
      </c>
      <c r="E38" s="128"/>
    </row>
    <row r="39" spans="1:5" ht="17.25" customHeight="1">
      <c r="A39" s="25" t="s">
        <v>108</v>
      </c>
      <c r="B39" s="15" t="s">
        <v>156</v>
      </c>
      <c r="C39" s="129" t="s">
        <v>283</v>
      </c>
      <c r="D39" s="67">
        <f>D40</f>
        <v>2910993</v>
      </c>
      <c r="E39" s="128"/>
    </row>
    <row r="40" spans="1:5" ht="12.75">
      <c r="A40" s="26" t="s">
        <v>108</v>
      </c>
      <c r="B40" s="16" t="s">
        <v>155</v>
      </c>
      <c r="C40" s="24" t="s">
        <v>333</v>
      </c>
      <c r="D40" s="68">
        <v>2910993</v>
      </c>
      <c r="E40" s="128"/>
    </row>
    <row r="41" spans="1:5" ht="18" customHeight="1">
      <c r="A41" s="25" t="s">
        <v>219</v>
      </c>
      <c r="B41" s="15" t="s">
        <v>156</v>
      </c>
      <c r="C41" s="129" t="s">
        <v>207</v>
      </c>
      <c r="D41" s="23">
        <f>D42</f>
        <v>2000000</v>
      </c>
      <c r="E41" s="128"/>
    </row>
    <row r="42" spans="1:5" ht="25.5">
      <c r="A42" s="26" t="s">
        <v>219</v>
      </c>
      <c r="B42" s="16" t="s">
        <v>157</v>
      </c>
      <c r="C42" s="24" t="s">
        <v>334</v>
      </c>
      <c r="D42" s="21">
        <v>2000000</v>
      </c>
      <c r="E42" s="128"/>
    </row>
  </sheetData>
  <sheetProtection/>
  <mergeCells count="5">
    <mergeCell ref="A3:D3"/>
    <mergeCell ref="A6:A8"/>
    <mergeCell ref="B6:B8"/>
    <mergeCell ref="C6:C8"/>
    <mergeCell ref="D6:D8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Q278"/>
  <sheetViews>
    <sheetView zoomScalePageLayoutView="0" workbookViewId="0" topLeftCell="A1">
      <selection activeCell="L12" sqref="L12"/>
    </sheetView>
  </sheetViews>
  <sheetFormatPr defaultColWidth="9.00390625" defaultRowHeight="12.75"/>
  <cols>
    <col min="1" max="1" width="2.875" style="0" customWidth="1"/>
    <col min="2" max="3" width="2.125" style="3" customWidth="1"/>
    <col min="4" max="4" width="6.375" style="3" customWidth="1"/>
    <col min="5" max="5" width="3.375" style="3" customWidth="1"/>
    <col min="6" max="6" width="47.75390625" style="0" customWidth="1"/>
    <col min="7" max="9" width="12.125" style="0" customWidth="1"/>
  </cols>
  <sheetData>
    <row r="1" spans="1:14" s="1" customFormat="1" ht="15" customHeight="1">
      <c r="A1" s="57" t="s">
        <v>511</v>
      </c>
      <c r="B1" s="57"/>
      <c r="C1" s="57"/>
      <c r="D1" s="58"/>
      <c r="E1" s="58"/>
      <c r="F1" s="58"/>
      <c r="G1" s="57"/>
      <c r="H1" s="59"/>
      <c r="I1" s="57"/>
      <c r="J1" s="57"/>
      <c r="K1" s="57"/>
      <c r="L1" s="58"/>
      <c r="M1" s="58"/>
      <c r="N1" s="58"/>
    </row>
    <row r="2" spans="1:17" ht="15" customHeigh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6" ht="12.75" customHeight="1">
      <c r="A3" s="192" t="s">
        <v>14</v>
      </c>
      <c r="B3" s="192"/>
      <c r="C3" s="192"/>
      <c r="D3" s="192"/>
      <c r="E3" s="192"/>
      <c r="F3" s="192"/>
      <c r="G3" s="192"/>
      <c r="H3" s="192"/>
      <c r="I3" s="192"/>
      <c r="J3" s="61"/>
      <c r="K3" s="61"/>
      <c r="L3" s="61"/>
      <c r="M3" s="61"/>
      <c r="N3" s="61"/>
      <c r="O3" s="61"/>
      <c r="P3" s="61"/>
    </row>
    <row r="4" spans="1:16" ht="12.75" customHeight="1">
      <c r="A4" s="192" t="s">
        <v>15</v>
      </c>
      <c r="B4" s="192"/>
      <c r="C4" s="192"/>
      <c r="D4" s="192"/>
      <c r="E4" s="192"/>
      <c r="F4" s="192"/>
      <c r="G4" s="192"/>
      <c r="H4" s="192"/>
      <c r="I4" s="192"/>
      <c r="J4" s="61"/>
      <c r="K4" s="61"/>
      <c r="L4" s="61"/>
      <c r="M4" s="61"/>
      <c r="N4" s="61"/>
      <c r="O4" s="61"/>
      <c r="P4" s="61"/>
    </row>
    <row r="5" spans="1:16" ht="12.75" customHeight="1">
      <c r="A5" s="192" t="s">
        <v>16</v>
      </c>
      <c r="B5" s="192"/>
      <c r="C5" s="192"/>
      <c r="D5" s="192"/>
      <c r="E5" s="192"/>
      <c r="F5" s="192"/>
      <c r="G5" s="192"/>
      <c r="H5" s="192"/>
      <c r="I5" s="192"/>
      <c r="J5" s="61"/>
      <c r="K5" s="61"/>
      <c r="L5" s="61"/>
      <c r="M5" s="61"/>
      <c r="N5" s="61"/>
      <c r="O5" s="61"/>
      <c r="P5" s="61"/>
    </row>
    <row r="6" spans="1:17" s="4" customFormat="1" ht="15.75" customHeight="1">
      <c r="A6" s="1"/>
      <c r="B6" s="6"/>
      <c r="C6" s="6"/>
      <c r="D6" s="6"/>
      <c r="E6" s="6"/>
      <c r="F6" s="1"/>
      <c r="G6" s="28"/>
      <c r="H6"/>
      <c r="I6"/>
      <c r="J6"/>
      <c r="K6"/>
      <c r="L6"/>
      <c r="M6"/>
      <c r="N6"/>
      <c r="O6"/>
      <c r="P6"/>
      <c r="Q6"/>
    </row>
    <row r="7" spans="1:9" s="4" customFormat="1" ht="4.5" customHeight="1">
      <c r="A7" s="197" t="s">
        <v>218</v>
      </c>
      <c r="B7" s="196" t="s">
        <v>102</v>
      </c>
      <c r="C7" s="196" t="s">
        <v>99</v>
      </c>
      <c r="D7" s="196" t="s">
        <v>100</v>
      </c>
      <c r="E7" s="196" t="s">
        <v>101</v>
      </c>
      <c r="F7" s="197" t="s">
        <v>202</v>
      </c>
      <c r="G7" s="198" t="s">
        <v>351</v>
      </c>
      <c r="H7" s="193" t="s">
        <v>493</v>
      </c>
      <c r="I7" s="193" t="s">
        <v>12</v>
      </c>
    </row>
    <row r="8" spans="1:17" s="5" customFormat="1" ht="7.5" customHeight="1">
      <c r="A8" s="197"/>
      <c r="B8" s="196"/>
      <c r="C8" s="196"/>
      <c r="D8" s="196"/>
      <c r="E8" s="196"/>
      <c r="F8" s="197"/>
      <c r="G8" s="198"/>
      <c r="H8" s="194"/>
      <c r="I8" s="194"/>
      <c r="J8" s="4"/>
      <c r="K8" s="4"/>
      <c r="L8" s="4"/>
      <c r="M8" s="4"/>
      <c r="N8" s="4"/>
      <c r="O8" s="4"/>
      <c r="P8" s="4"/>
      <c r="Q8" s="4"/>
    </row>
    <row r="9" spans="1:17" s="2" customFormat="1" ht="16.5" customHeight="1">
      <c r="A9" s="197"/>
      <c r="B9" s="196"/>
      <c r="C9" s="196"/>
      <c r="D9" s="196"/>
      <c r="E9" s="196"/>
      <c r="F9" s="197"/>
      <c r="G9" s="198"/>
      <c r="H9" s="195"/>
      <c r="I9" s="195"/>
      <c r="J9" s="5"/>
      <c r="K9" s="5"/>
      <c r="L9" s="5"/>
      <c r="M9" s="5"/>
      <c r="N9" s="5"/>
      <c r="O9" s="5"/>
      <c r="P9" s="5"/>
      <c r="Q9" s="5"/>
    </row>
    <row r="10" spans="1:17" s="11" customFormat="1" ht="14.25" customHeight="1">
      <c r="A10" s="64">
        <v>1</v>
      </c>
      <c r="B10" s="65" t="s">
        <v>162</v>
      </c>
      <c r="C10" s="65" t="s">
        <v>163</v>
      </c>
      <c r="D10" s="65" t="s">
        <v>164</v>
      </c>
      <c r="E10" s="65" t="s">
        <v>185</v>
      </c>
      <c r="F10" s="64">
        <v>6</v>
      </c>
      <c r="G10" s="84">
        <v>7</v>
      </c>
      <c r="H10" s="66">
        <v>8</v>
      </c>
      <c r="I10" s="85">
        <v>9</v>
      </c>
      <c r="J10" s="8"/>
      <c r="K10" s="8"/>
      <c r="L10" s="8"/>
      <c r="M10" s="8"/>
      <c r="N10" s="8"/>
      <c r="O10" s="8"/>
      <c r="P10" s="8"/>
      <c r="Q10" s="8"/>
    </row>
    <row r="11" spans="1:17" ht="16.5" customHeight="1">
      <c r="A11" s="12"/>
      <c r="B11" s="15" t="s">
        <v>204</v>
      </c>
      <c r="C11" s="15"/>
      <c r="D11" s="15"/>
      <c r="E11" s="15"/>
      <c r="F11" s="73" t="s">
        <v>161</v>
      </c>
      <c r="G11" s="23">
        <f>G12+G15+G29+G32+G22</f>
        <v>12367240.649999999</v>
      </c>
      <c r="H11" s="23">
        <f>H12+H15+H29+H32+H22</f>
        <v>0</v>
      </c>
      <c r="I11" s="67">
        <f>H11+G11</f>
        <v>12367240.649999999</v>
      </c>
      <c r="J11" s="7"/>
      <c r="K11" s="7"/>
      <c r="L11" s="7"/>
      <c r="M11" s="7"/>
      <c r="N11" s="7"/>
      <c r="O11" s="7"/>
      <c r="P11" s="7"/>
      <c r="Q11" s="7"/>
    </row>
    <row r="12" spans="1:9" ht="49.5" customHeight="1">
      <c r="A12" s="13"/>
      <c r="B12" s="16" t="s">
        <v>103</v>
      </c>
      <c r="C12" s="16" t="s">
        <v>158</v>
      </c>
      <c r="D12" s="16"/>
      <c r="E12" s="16"/>
      <c r="F12" s="74" t="s">
        <v>183</v>
      </c>
      <c r="G12" s="90">
        <f>G13</f>
        <v>1028424</v>
      </c>
      <c r="H12" s="90">
        <f>H13</f>
        <v>0</v>
      </c>
      <c r="I12" s="68">
        <f>H12+G12</f>
        <v>1028424</v>
      </c>
    </row>
    <row r="13" spans="1:9" ht="25.5">
      <c r="A13" s="13"/>
      <c r="B13" s="16" t="s">
        <v>204</v>
      </c>
      <c r="C13" s="16" t="s">
        <v>158</v>
      </c>
      <c r="D13" s="16" t="s">
        <v>373</v>
      </c>
      <c r="E13" s="16"/>
      <c r="F13" s="75" t="s">
        <v>184</v>
      </c>
      <c r="G13" s="90">
        <f>G14</f>
        <v>1028424</v>
      </c>
      <c r="H13" s="90">
        <f>H14</f>
        <v>0</v>
      </c>
      <c r="I13" s="68">
        <f aca="true" t="shared" si="0" ref="I13:I96">H13+G13</f>
        <v>1028424</v>
      </c>
    </row>
    <row r="14" spans="1:9" ht="52.5" customHeight="1">
      <c r="A14" s="13" t="s">
        <v>193</v>
      </c>
      <c r="B14" s="16" t="s">
        <v>105</v>
      </c>
      <c r="C14" s="16" t="s">
        <v>158</v>
      </c>
      <c r="D14" s="16" t="s">
        <v>373</v>
      </c>
      <c r="E14" s="16" t="s">
        <v>374</v>
      </c>
      <c r="F14" s="76" t="s">
        <v>485</v>
      </c>
      <c r="G14" s="90">
        <v>1028424</v>
      </c>
      <c r="H14" s="89">
        <v>0</v>
      </c>
      <c r="I14" s="68">
        <f t="shared" si="0"/>
        <v>1028424</v>
      </c>
    </row>
    <row r="15" spans="1:9" ht="51">
      <c r="A15" s="13"/>
      <c r="B15" s="16" t="s">
        <v>106</v>
      </c>
      <c r="C15" s="16" t="s">
        <v>195</v>
      </c>
      <c r="D15" s="16"/>
      <c r="E15" s="16"/>
      <c r="F15" s="74" t="s">
        <v>205</v>
      </c>
      <c r="G15" s="90">
        <f>G20+G23+G25+G16+G27</f>
        <v>9442442.479999999</v>
      </c>
      <c r="H15" s="90">
        <f>H20+H23+H25+H16+H27</f>
        <v>0</v>
      </c>
      <c r="I15" s="68">
        <f t="shared" si="0"/>
        <v>9442442.479999999</v>
      </c>
    </row>
    <row r="16" spans="1:9" ht="12.75">
      <c r="A16" s="13"/>
      <c r="B16" s="16" t="s">
        <v>106</v>
      </c>
      <c r="C16" s="16" t="s">
        <v>195</v>
      </c>
      <c r="D16" s="16" t="s">
        <v>375</v>
      </c>
      <c r="E16" s="16"/>
      <c r="F16" s="75" t="s">
        <v>168</v>
      </c>
      <c r="G16" s="90">
        <f>G17+G18+G19</f>
        <v>8819718.61</v>
      </c>
      <c r="H16" s="90">
        <f>H17+H18+H19</f>
        <v>0</v>
      </c>
      <c r="I16" s="68">
        <f>H16+G16</f>
        <v>8819718.61</v>
      </c>
    </row>
    <row r="17" spans="1:9" ht="39" customHeight="1">
      <c r="A17" s="13" t="s">
        <v>162</v>
      </c>
      <c r="B17" s="16" t="s">
        <v>204</v>
      </c>
      <c r="C17" s="16" t="s">
        <v>195</v>
      </c>
      <c r="D17" s="16" t="s">
        <v>375</v>
      </c>
      <c r="E17" s="16" t="s">
        <v>376</v>
      </c>
      <c r="F17" s="76" t="s">
        <v>484</v>
      </c>
      <c r="G17" s="90">
        <v>6710877.61</v>
      </c>
      <c r="H17" s="89">
        <v>0</v>
      </c>
      <c r="I17" s="68">
        <f>H17+G17</f>
        <v>6710877.61</v>
      </c>
    </row>
    <row r="18" spans="1:9" ht="38.25">
      <c r="A18" s="13"/>
      <c r="B18" s="16" t="s">
        <v>157</v>
      </c>
      <c r="C18" s="16" t="s">
        <v>195</v>
      </c>
      <c r="D18" s="16" t="s">
        <v>375</v>
      </c>
      <c r="E18" s="16" t="s">
        <v>381</v>
      </c>
      <c r="F18" s="76" t="s">
        <v>434</v>
      </c>
      <c r="G18" s="164">
        <v>2088841</v>
      </c>
      <c r="H18" s="168">
        <v>0</v>
      </c>
      <c r="I18" s="168">
        <f>H18+G18</f>
        <v>2088841</v>
      </c>
    </row>
    <row r="19" spans="1:9" ht="12.75">
      <c r="A19" s="13"/>
      <c r="B19" s="16" t="s">
        <v>157</v>
      </c>
      <c r="C19" s="16" t="s">
        <v>195</v>
      </c>
      <c r="D19" s="16" t="s">
        <v>375</v>
      </c>
      <c r="E19" s="16" t="s">
        <v>406</v>
      </c>
      <c r="F19" s="76" t="s">
        <v>440</v>
      </c>
      <c r="G19" s="90">
        <v>20000</v>
      </c>
      <c r="H19" s="89">
        <v>0</v>
      </c>
      <c r="I19" s="68">
        <f>H19+G19</f>
        <v>20000</v>
      </c>
    </row>
    <row r="20" spans="1:9" ht="38.25">
      <c r="A20" s="13"/>
      <c r="B20" s="16" t="s">
        <v>103</v>
      </c>
      <c r="C20" s="16" t="s">
        <v>195</v>
      </c>
      <c r="D20" s="16" t="s">
        <v>377</v>
      </c>
      <c r="E20" s="16"/>
      <c r="F20" s="75" t="s">
        <v>206</v>
      </c>
      <c r="G20" s="90">
        <f>G21</f>
        <v>622723.87</v>
      </c>
      <c r="H20" s="21">
        <f>H21</f>
        <v>0</v>
      </c>
      <c r="I20" s="68">
        <f t="shared" si="0"/>
        <v>622723.87</v>
      </c>
    </row>
    <row r="21" spans="1:9" ht="25.5">
      <c r="A21" s="13" t="s">
        <v>163</v>
      </c>
      <c r="B21" s="16" t="s">
        <v>204</v>
      </c>
      <c r="C21" s="16" t="s">
        <v>195</v>
      </c>
      <c r="D21" s="16" t="s">
        <v>377</v>
      </c>
      <c r="E21" s="16" t="s">
        <v>376</v>
      </c>
      <c r="F21" s="76" t="s">
        <v>177</v>
      </c>
      <c r="G21" s="21">
        <v>622723.87</v>
      </c>
      <c r="H21" s="68">
        <v>0</v>
      </c>
      <c r="I21" s="68">
        <f t="shared" si="0"/>
        <v>622723.87</v>
      </c>
    </row>
    <row r="22" spans="1:9" ht="25.5" hidden="1">
      <c r="A22" s="13"/>
      <c r="B22" s="16" t="s">
        <v>157</v>
      </c>
      <c r="C22" s="16" t="s">
        <v>201</v>
      </c>
      <c r="D22" s="16"/>
      <c r="E22" s="16"/>
      <c r="F22" s="76" t="s">
        <v>309</v>
      </c>
      <c r="G22" s="21">
        <f>G23</f>
        <v>0</v>
      </c>
      <c r="H22" s="21">
        <f>H23</f>
        <v>0</v>
      </c>
      <c r="I22" s="68">
        <f t="shared" si="0"/>
        <v>0</v>
      </c>
    </row>
    <row r="23" spans="1:9" ht="12.75" hidden="1">
      <c r="A23" s="13"/>
      <c r="B23" s="16" t="s">
        <v>157</v>
      </c>
      <c r="C23" s="16" t="s">
        <v>201</v>
      </c>
      <c r="D23" s="16" t="s">
        <v>305</v>
      </c>
      <c r="E23" s="16"/>
      <c r="F23" s="75" t="s">
        <v>306</v>
      </c>
      <c r="G23" s="21">
        <f>G24</f>
        <v>0</v>
      </c>
      <c r="H23" s="21">
        <f>H24</f>
        <v>0</v>
      </c>
      <c r="I23" s="68">
        <f t="shared" si="0"/>
        <v>0</v>
      </c>
    </row>
    <row r="24" spans="1:9" ht="12.75" hidden="1">
      <c r="A24" s="13" t="s">
        <v>164</v>
      </c>
      <c r="B24" s="16" t="s">
        <v>157</v>
      </c>
      <c r="C24" s="16" t="s">
        <v>201</v>
      </c>
      <c r="D24" s="16" t="s">
        <v>305</v>
      </c>
      <c r="E24" s="16" t="s">
        <v>194</v>
      </c>
      <c r="F24" s="76" t="s">
        <v>170</v>
      </c>
      <c r="G24" s="21">
        <v>0</v>
      </c>
      <c r="H24" s="68"/>
      <c r="I24" s="68">
        <f t="shared" si="0"/>
        <v>0</v>
      </c>
    </row>
    <row r="25" spans="1:9" s="97" customFormat="1" ht="12.75" hidden="1">
      <c r="A25" s="95"/>
      <c r="B25" s="96" t="s">
        <v>157</v>
      </c>
      <c r="C25" s="96" t="s">
        <v>195</v>
      </c>
      <c r="D25" s="96" t="s">
        <v>284</v>
      </c>
      <c r="E25" s="96"/>
      <c r="F25" s="98" t="s">
        <v>266</v>
      </c>
      <c r="G25" s="90">
        <f>G26</f>
        <v>0</v>
      </c>
      <c r="H25" s="90">
        <f>H26</f>
        <v>0</v>
      </c>
      <c r="I25" s="89">
        <f t="shared" si="0"/>
        <v>0</v>
      </c>
    </row>
    <row r="26" spans="1:9" s="97" customFormat="1" ht="25.5" hidden="1">
      <c r="A26" s="95" t="s">
        <v>164</v>
      </c>
      <c r="B26" s="96" t="s">
        <v>157</v>
      </c>
      <c r="C26" s="96" t="s">
        <v>195</v>
      </c>
      <c r="D26" s="96" t="s">
        <v>284</v>
      </c>
      <c r="E26" s="96" t="s">
        <v>104</v>
      </c>
      <c r="F26" s="99" t="s">
        <v>177</v>
      </c>
      <c r="G26" s="90">
        <v>0</v>
      </c>
      <c r="H26" s="89"/>
      <c r="I26" s="89">
        <f t="shared" si="0"/>
        <v>0</v>
      </c>
    </row>
    <row r="27" spans="1:9" ht="51" customHeight="1" hidden="1">
      <c r="A27" s="20"/>
      <c r="B27" s="16" t="s">
        <v>107</v>
      </c>
      <c r="C27" s="16" t="s">
        <v>195</v>
      </c>
      <c r="D27" s="16" t="s">
        <v>111</v>
      </c>
      <c r="E27" s="16"/>
      <c r="F27" s="78" t="s">
        <v>209</v>
      </c>
      <c r="G27" s="90">
        <f>G28</f>
        <v>0</v>
      </c>
      <c r="H27" s="90">
        <f>H28</f>
        <v>0</v>
      </c>
      <c r="I27" s="68">
        <f aca="true" t="shared" si="1" ref="I27:I42">H27+G27</f>
        <v>0</v>
      </c>
    </row>
    <row r="28" spans="1:17" s="7" customFormat="1" ht="25.5" customHeight="1" hidden="1">
      <c r="A28" s="20" t="s">
        <v>185</v>
      </c>
      <c r="B28" s="16" t="s">
        <v>204</v>
      </c>
      <c r="C28" s="16" t="s">
        <v>195</v>
      </c>
      <c r="D28" s="16" t="s">
        <v>111</v>
      </c>
      <c r="E28" s="16" t="s">
        <v>200</v>
      </c>
      <c r="F28" s="79" t="s">
        <v>179</v>
      </c>
      <c r="G28" s="90"/>
      <c r="H28" s="89"/>
      <c r="I28" s="68">
        <f t="shared" si="1"/>
        <v>0</v>
      </c>
      <c r="J28"/>
      <c r="K28"/>
      <c r="L28"/>
      <c r="M28"/>
      <c r="N28"/>
      <c r="O28"/>
      <c r="P28"/>
      <c r="Q28"/>
    </row>
    <row r="29" spans="1:9" ht="12.75">
      <c r="A29" s="13"/>
      <c r="B29" s="16" t="s">
        <v>106</v>
      </c>
      <c r="C29" s="16" t="s">
        <v>197</v>
      </c>
      <c r="D29" s="16"/>
      <c r="E29" s="16"/>
      <c r="F29" s="74" t="s">
        <v>173</v>
      </c>
      <c r="G29" s="90">
        <f>G30</f>
        <v>150000</v>
      </c>
      <c r="H29" s="90">
        <f>H30</f>
        <v>0</v>
      </c>
      <c r="I29" s="68">
        <f t="shared" si="1"/>
        <v>150000</v>
      </c>
    </row>
    <row r="30" spans="1:9" ht="12.75">
      <c r="A30" s="13"/>
      <c r="B30" s="16" t="s">
        <v>106</v>
      </c>
      <c r="C30" s="16" t="s">
        <v>197</v>
      </c>
      <c r="D30" s="16" t="s">
        <v>378</v>
      </c>
      <c r="E30" s="16"/>
      <c r="F30" s="75" t="s">
        <v>208</v>
      </c>
      <c r="G30" s="90">
        <f>G31</f>
        <v>150000</v>
      </c>
      <c r="H30" s="90">
        <f>H31</f>
        <v>0</v>
      </c>
      <c r="I30" s="68">
        <f t="shared" si="1"/>
        <v>150000</v>
      </c>
    </row>
    <row r="31" spans="1:9" ht="12.75">
      <c r="A31" s="13" t="s">
        <v>164</v>
      </c>
      <c r="B31" s="16" t="s">
        <v>109</v>
      </c>
      <c r="C31" s="16" t="s">
        <v>197</v>
      </c>
      <c r="D31" s="16" t="s">
        <v>378</v>
      </c>
      <c r="E31" s="16" t="s">
        <v>379</v>
      </c>
      <c r="F31" s="76" t="s">
        <v>491</v>
      </c>
      <c r="G31" s="90">
        <v>150000</v>
      </c>
      <c r="H31" s="89">
        <v>0</v>
      </c>
      <c r="I31" s="68">
        <f t="shared" si="1"/>
        <v>150000</v>
      </c>
    </row>
    <row r="32" spans="1:9" ht="14.25" customHeight="1">
      <c r="A32" s="13"/>
      <c r="B32" s="16" t="s">
        <v>110</v>
      </c>
      <c r="C32" s="16" t="s">
        <v>219</v>
      </c>
      <c r="D32" s="16"/>
      <c r="E32" s="16"/>
      <c r="F32" s="74" t="s">
        <v>169</v>
      </c>
      <c r="G32" s="90">
        <f>G33+G41+G36+G39+G43</f>
        <v>1746374.17</v>
      </c>
      <c r="H32" s="90">
        <f>H33+H41+H36+H39+H43</f>
        <v>0</v>
      </c>
      <c r="I32" s="68">
        <f t="shared" si="1"/>
        <v>1746374.17</v>
      </c>
    </row>
    <row r="33" spans="1:9" ht="12.75">
      <c r="A33" s="13"/>
      <c r="B33" s="16" t="s">
        <v>106</v>
      </c>
      <c r="C33" s="16" t="s">
        <v>219</v>
      </c>
      <c r="D33" s="16" t="s">
        <v>380</v>
      </c>
      <c r="E33" s="16"/>
      <c r="F33" s="75" t="s">
        <v>384</v>
      </c>
      <c r="G33" s="90">
        <f>G34+G35</f>
        <v>965144.17</v>
      </c>
      <c r="H33" s="90">
        <f>H34+H35</f>
        <v>0</v>
      </c>
      <c r="I33" s="90">
        <f>I34+I35</f>
        <v>965144.17</v>
      </c>
    </row>
    <row r="34" spans="1:9" ht="44.25" customHeight="1">
      <c r="A34" s="13" t="s">
        <v>185</v>
      </c>
      <c r="B34" s="16" t="s">
        <v>204</v>
      </c>
      <c r="C34" s="16" t="s">
        <v>219</v>
      </c>
      <c r="D34" s="16" t="s">
        <v>380</v>
      </c>
      <c r="E34" s="16" t="s">
        <v>381</v>
      </c>
      <c r="F34" s="76" t="s">
        <v>434</v>
      </c>
      <c r="G34" s="21">
        <v>965144.17</v>
      </c>
      <c r="H34" s="168">
        <v>-70850</v>
      </c>
      <c r="I34" s="68">
        <f aca="true" t="shared" si="2" ref="I34:I40">H34+G34</f>
        <v>894294.17</v>
      </c>
    </row>
    <row r="35" spans="1:9" ht="17.25" customHeight="1">
      <c r="A35" s="13"/>
      <c r="B35" s="16" t="s">
        <v>204</v>
      </c>
      <c r="C35" s="16" t="s">
        <v>219</v>
      </c>
      <c r="D35" s="16" t="s">
        <v>380</v>
      </c>
      <c r="E35" s="16" t="s">
        <v>406</v>
      </c>
      <c r="F35" s="76" t="s">
        <v>440</v>
      </c>
      <c r="G35" s="21">
        <v>0</v>
      </c>
      <c r="H35" s="168">
        <v>70850</v>
      </c>
      <c r="I35" s="68">
        <f>G35+H35</f>
        <v>70850</v>
      </c>
    </row>
    <row r="36" spans="1:9" ht="38.25">
      <c r="A36" s="13"/>
      <c r="B36" s="16" t="s">
        <v>106</v>
      </c>
      <c r="C36" s="16" t="s">
        <v>219</v>
      </c>
      <c r="D36" s="16" t="s">
        <v>382</v>
      </c>
      <c r="E36" s="16"/>
      <c r="F36" s="75" t="s">
        <v>425</v>
      </c>
      <c r="G36" s="90">
        <f>G37+G38</f>
        <v>200000</v>
      </c>
      <c r="H36" s="90">
        <f>H37+H38</f>
        <v>0</v>
      </c>
      <c r="I36" s="68">
        <f t="shared" si="2"/>
        <v>200000</v>
      </c>
    </row>
    <row r="37" spans="1:9" ht="35.25" customHeight="1">
      <c r="A37" s="13" t="s">
        <v>220</v>
      </c>
      <c r="B37" s="16" t="s">
        <v>204</v>
      </c>
      <c r="C37" s="16" t="s">
        <v>219</v>
      </c>
      <c r="D37" s="16" t="s">
        <v>382</v>
      </c>
      <c r="E37" s="16" t="s">
        <v>376</v>
      </c>
      <c r="F37" s="76" t="s">
        <v>484</v>
      </c>
      <c r="G37" s="21">
        <v>30000</v>
      </c>
      <c r="H37" s="68">
        <v>0</v>
      </c>
      <c r="I37" s="68">
        <f t="shared" si="2"/>
        <v>30000</v>
      </c>
    </row>
    <row r="38" spans="1:9" ht="38.25">
      <c r="A38" s="13"/>
      <c r="B38" s="16" t="s">
        <v>157</v>
      </c>
      <c r="C38" s="16" t="s">
        <v>219</v>
      </c>
      <c r="D38" s="16" t="s">
        <v>382</v>
      </c>
      <c r="E38" s="16" t="s">
        <v>381</v>
      </c>
      <c r="F38" s="76" t="s">
        <v>434</v>
      </c>
      <c r="G38" s="21">
        <v>170000</v>
      </c>
      <c r="H38" s="68">
        <v>0</v>
      </c>
      <c r="I38" s="68">
        <f t="shared" si="2"/>
        <v>170000</v>
      </c>
    </row>
    <row r="39" spans="1:9" ht="12.75">
      <c r="A39" s="13"/>
      <c r="B39" s="16" t="s">
        <v>106</v>
      </c>
      <c r="C39" s="16" t="s">
        <v>219</v>
      </c>
      <c r="D39" s="16" t="s">
        <v>383</v>
      </c>
      <c r="E39" s="16"/>
      <c r="F39" s="75" t="s">
        <v>292</v>
      </c>
      <c r="G39" s="90">
        <f>G40</f>
        <v>200000</v>
      </c>
      <c r="H39" s="90">
        <f>H40</f>
        <v>0</v>
      </c>
      <c r="I39" s="68">
        <f t="shared" si="2"/>
        <v>200000</v>
      </c>
    </row>
    <row r="40" spans="1:9" ht="12.75">
      <c r="A40" s="13" t="s">
        <v>221</v>
      </c>
      <c r="B40" s="16" t="s">
        <v>204</v>
      </c>
      <c r="C40" s="16" t="s">
        <v>219</v>
      </c>
      <c r="D40" s="16" t="s">
        <v>383</v>
      </c>
      <c r="E40" s="16" t="s">
        <v>381</v>
      </c>
      <c r="F40" s="76" t="s">
        <v>170</v>
      </c>
      <c r="G40" s="21">
        <v>200000</v>
      </c>
      <c r="H40" s="68">
        <v>0</v>
      </c>
      <c r="I40" s="68">
        <f t="shared" si="2"/>
        <v>200000</v>
      </c>
    </row>
    <row r="41" spans="1:9" ht="30" customHeight="1">
      <c r="A41" s="14"/>
      <c r="B41" s="17" t="s">
        <v>109</v>
      </c>
      <c r="C41" s="17" t="s">
        <v>219</v>
      </c>
      <c r="D41" s="17" t="s">
        <v>385</v>
      </c>
      <c r="E41" s="17"/>
      <c r="F41" s="77" t="s">
        <v>386</v>
      </c>
      <c r="G41" s="21">
        <f>G42</f>
        <v>100000</v>
      </c>
      <c r="H41" s="21">
        <f>H42</f>
        <v>0</v>
      </c>
      <c r="I41" s="68">
        <f t="shared" si="1"/>
        <v>100000</v>
      </c>
    </row>
    <row r="42" spans="1:9" ht="12.75">
      <c r="A42" s="27" t="s">
        <v>222</v>
      </c>
      <c r="B42" s="16" t="s">
        <v>204</v>
      </c>
      <c r="C42" s="16" t="s">
        <v>219</v>
      </c>
      <c r="D42" s="16" t="s">
        <v>385</v>
      </c>
      <c r="E42" s="16" t="s">
        <v>381</v>
      </c>
      <c r="F42" s="76" t="s">
        <v>170</v>
      </c>
      <c r="G42" s="21">
        <v>100000</v>
      </c>
      <c r="H42" s="68">
        <v>0</v>
      </c>
      <c r="I42" s="68">
        <f t="shared" si="1"/>
        <v>100000</v>
      </c>
    </row>
    <row r="43" spans="1:9" ht="38.25" customHeight="1">
      <c r="A43" s="14"/>
      <c r="B43" s="17" t="s">
        <v>109</v>
      </c>
      <c r="C43" s="17" t="s">
        <v>219</v>
      </c>
      <c r="D43" s="17" t="s">
        <v>387</v>
      </c>
      <c r="E43" s="17"/>
      <c r="F43" s="77" t="s">
        <v>388</v>
      </c>
      <c r="G43" s="21">
        <f>G44</f>
        <v>281230</v>
      </c>
      <c r="H43" s="21">
        <f>H44</f>
        <v>0</v>
      </c>
      <c r="I43" s="68">
        <f>H43+G43</f>
        <v>281230</v>
      </c>
    </row>
    <row r="44" spans="1:9" ht="37.5" customHeight="1">
      <c r="A44" s="27" t="s">
        <v>287</v>
      </c>
      <c r="B44" s="16" t="s">
        <v>204</v>
      </c>
      <c r="C44" s="16" t="s">
        <v>219</v>
      </c>
      <c r="D44" s="16" t="s">
        <v>387</v>
      </c>
      <c r="E44" s="16" t="s">
        <v>376</v>
      </c>
      <c r="F44" s="76" t="s">
        <v>484</v>
      </c>
      <c r="G44" s="164">
        <v>281230</v>
      </c>
      <c r="H44" s="168">
        <v>0</v>
      </c>
      <c r="I44" s="68">
        <f>H44+G44</f>
        <v>281230</v>
      </c>
    </row>
    <row r="45" spans="1:17" ht="12.75">
      <c r="A45" s="22"/>
      <c r="B45" s="15" t="s">
        <v>210</v>
      </c>
      <c r="C45" s="15"/>
      <c r="D45" s="15"/>
      <c r="E45" s="15"/>
      <c r="F45" s="80" t="s">
        <v>182</v>
      </c>
      <c r="G45" s="23">
        <f>G46</f>
        <v>520135</v>
      </c>
      <c r="H45" s="23">
        <f>H46</f>
        <v>0</v>
      </c>
      <c r="I45" s="67">
        <f t="shared" si="0"/>
        <v>520135</v>
      </c>
      <c r="J45" s="7"/>
      <c r="K45" s="7"/>
      <c r="L45" s="7"/>
      <c r="M45" s="7"/>
      <c r="N45" s="7"/>
      <c r="O45" s="7"/>
      <c r="P45" s="7"/>
      <c r="Q45" s="7"/>
    </row>
    <row r="46" spans="1:9" ht="12.75">
      <c r="A46" s="20"/>
      <c r="B46" s="16" t="s">
        <v>112</v>
      </c>
      <c r="C46" s="16" t="s">
        <v>158</v>
      </c>
      <c r="D46" s="16"/>
      <c r="E46" s="16"/>
      <c r="F46" s="81" t="s">
        <v>211</v>
      </c>
      <c r="G46" s="21">
        <f>G47</f>
        <v>520135</v>
      </c>
      <c r="H46" s="21">
        <f>H47</f>
        <v>0</v>
      </c>
      <c r="I46" s="68">
        <f t="shared" si="0"/>
        <v>520135</v>
      </c>
    </row>
    <row r="47" spans="1:9" ht="52.5" customHeight="1">
      <c r="A47" s="20"/>
      <c r="B47" s="16" t="s">
        <v>113</v>
      </c>
      <c r="C47" s="16" t="s">
        <v>158</v>
      </c>
      <c r="D47" s="16" t="s">
        <v>389</v>
      </c>
      <c r="E47" s="16"/>
      <c r="F47" s="78" t="s">
        <v>426</v>
      </c>
      <c r="G47" s="21">
        <f>G48+G49</f>
        <v>520135</v>
      </c>
      <c r="H47" s="21">
        <f>H48+H49</f>
        <v>0</v>
      </c>
      <c r="I47" s="68">
        <f t="shared" si="0"/>
        <v>520135</v>
      </c>
    </row>
    <row r="48" spans="1:9" ht="42.75" customHeight="1">
      <c r="A48" s="20" t="s">
        <v>175</v>
      </c>
      <c r="B48" s="16" t="s">
        <v>114</v>
      </c>
      <c r="C48" s="16" t="s">
        <v>158</v>
      </c>
      <c r="D48" s="16" t="s">
        <v>389</v>
      </c>
      <c r="E48" s="16" t="s">
        <v>376</v>
      </c>
      <c r="F48" s="79" t="s">
        <v>484</v>
      </c>
      <c r="G48" s="21">
        <v>492105.5</v>
      </c>
      <c r="H48" s="68">
        <v>0</v>
      </c>
      <c r="I48" s="68">
        <f t="shared" si="0"/>
        <v>492105.5</v>
      </c>
    </row>
    <row r="49" spans="1:9" ht="43.5" customHeight="1">
      <c r="A49" s="20"/>
      <c r="B49" s="16" t="s">
        <v>155</v>
      </c>
      <c r="C49" s="16" t="s">
        <v>158</v>
      </c>
      <c r="D49" s="16" t="s">
        <v>389</v>
      </c>
      <c r="E49" s="16" t="s">
        <v>381</v>
      </c>
      <c r="F49" s="79" t="s">
        <v>434</v>
      </c>
      <c r="G49" s="21">
        <v>28029.5</v>
      </c>
      <c r="H49" s="68">
        <v>0</v>
      </c>
      <c r="I49" s="68">
        <f t="shared" si="0"/>
        <v>28029.5</v>
      </c>
    </row>
    <row r="50" spans="1:9" ht="25.5">
      <c r="A50" s="22"/>
      <c r="B50" s="15" t="s">
        <v>212</v>
      </c>
      <c r="C50" s="15"/>
      <c r="D50" s="15"/>
      <c r="E50" s="15"/>
      <c r="F50" s="80" t="s">
        <v>213</v>
      </c>
      <c r="G50" s="23">
        <f>G51</f>
        <v>100000</v>
      </c>
      <c r="H50" s="23">
        <f>H51</f>
        <v>0</v>
      </c>
      <c r="I50" s="67">
        <f t="shared" si="0"/>
        <v>100000</v>
      </c>
    </row>
    <row r="51" spans="1:9" ht="38.25">
      <c r="A51" s="20"/>
      <c r="B51" s="16" t="s">
        <v>212</v>
      </c>
      <c r="C51" s="16" t="s">
        <v>196</v>
      </c>
      <c r="D51" s="16"/>
      <c r="E51" s="16"/>
      <c r="F51" s="79" t="s">
        <v>244</v>
      </c>
      <c r="G51" s="21">
        <f>G54+G52</f>
        <v>100000</v>
      </c>
      <c r="H51" s="21">
        <f>H54+H52</f>
        <v>0</v>
      </c>
      <c r="I51" s="68">
        <f t="shared" si="0"/>
        <v>100000</v>
      </c>
    </row>
    <row r="52" spans="1:17" s="4" customFormat="1" ht="21.75" customHeight="1">
      <c r="A52" s="20"/>
      <c r="B52" s="16" t="s">
        <v>158</v>
      </c>
      <c r="C52" s="16" t="s">
        <v>196</v>
      </c>
      <c r="D52" s="16" t="s">
        <v>391</v>
      </c>
      <c r="E52" s="16"/>
      <c r="F52" s="79" t="s">
        <v>390</v>
      </c>
      <c r="G52" s="21">
        <f>G53</f>
        <v>100000</v>
      </c>
      <c r="H52" s="21">
        <f>H53</f>
        <v>0</v>
      </c>
      <c r="I52" s="68">
        <f t="shared" si="0"/>
        <v>100000</v>
      </c>
      <c r="J52"/>
      <c r="K52"/>
      <c r="L52"/>
      <c r="M52"/>
      <c r="N52"/>
      <c r="O52"/>
      <c r="P52"/>
      <c r="Q52"/>
    </row>
    <row r="53" spans="1:9" ht="42" customHeight="1">
      <c r="A53" s="20" t="s">
        <v>197</v>
      </c>
      <c r="B53" s="16" t="s">
        <v>158</v>
      </c>
      <c r="C53" s="16" t="s">
        <v>196</v>
      </c>
      <c r="D53" s="16" t="s">
        <v>391</v>
      </c>
      <c r="E53" s="16" t="s">
        <v>381</v>
      </c>
      <c r="F53" s="76" t="s">
        <v>434</v>
      </c>
      <c r="G53" s="21">
        <v>100000</v>
      </c>
      <c r="H53" s="68">
        <v>0</v>
      </c>
      <c r="I53" s="68">
        <f t="shared" si="0"/>
        <v>100000</v>
      </c>
    </row>
    <row r="54" spans="1:9" ht="38.25" hidden="1">
      <c r="A54" s="20"/>
      <c r="B54" s="16" t="s">
        <v>212</v>
      </c>
      <c r="C54" s="16" t="s">
        <v>196</v>
      </c>
      <c r="D54" s="16" t="s">
        <v>115</v>
      </c>
      <c r="E54" s="16"/>
      <c r="F54" s="78" t="s">
        <v>239</v>
      </c>
      <c r="G54" s="21">
        <f>G55</f>
        <v>0</v>
      </c>
      <c r="H54" s="21">
        <f>H55</f>
        <v>0</v>
      </c>
      <c r="I54" s="68">
        <f t="shared" si="0"/>
        <v>0</v>
      </c>
    </row>
    <row r="55" spans="1:17" s="7" customFormat="1" ht="25.5" hidden="1">
      <c r="A55" s="20" t="s">
        <v>198</v>
      </c>
      <c r="B55" s="16" t="s">
        <v>116</v>
      </c>
      <c r="C55" s="16" t="s">
        <v>196</v>
      </c>
      <c r="D55" s="16" t="s">
        <v>115</v>
      </c>
      <c r="E55" s="16" t="s">
        <v>104</v>
      </c>
      <c r="F55" s="79" t="s">
        <v>177</v>
      </c>
      <c r="G55" s="21"/>
      <c r="H55" s="68"/>
      <c r="I55" s="68">
        <f t="shared" si="0"/>
        <v>0</v>
      </c>
      <c r="J55"/>
      <c r="K55"/>
      <c r="L55"/>
      <c r="M55"/>
      <c r="N55"/>
      <c r="O55"/>
      <c r="P55"/>
      <c r="Q55"/>
    </row>
    <row r="56" spans="1:17" ht="12.75">
      <c r="A56" s="22"/>
      <c r="B56" s="15" t="s">
        <v>195</v>
      </c>
      <c r="C56" s="16"/>
      <c r="D56" s="16"/>
      <c r="E56" s="16"/>
      <c r="F56" s="80" t="s">
        <v>215</v>
      </c>
      <c r="G56" s="23">
        <f>G57+G68</f>
        <v>6471133.54</v>
      </c>
      <c r="H56" s="23">
        <f>H57+H68</f>
        <v>0</v>
      </c>
      <c r="I56" s="67">
        <f>G56+H56</f>
        <v>6471133.54</v>
      </c>
      <c r="J56" s="7"/>
      <c r="K56" s="7"/>
      <c r="L56" s="7"/>
      <c r="M56" s="7"/>
      <c r="N56" s="7"/>
      <c r="O56" s="7"/>
      <c r="P56" s="7"/>
      <c r="Q56" s="7"/>
    </row>
    <row r="57" spans="1:9" ht="14.25" customHeight="1">
      <c r="A57" s="20"/>
      <c r="B57" s="16" t="s">
        <v>117</v>
      </c>
      <c r="C57" s="16" t="s">
        <v>196</v>
      </c>
      <c r="D57" s="16"/>
      <c r="E57" s="16"/>
      <c r="F57" s="81" t="s">
        <v>314</v>
      </c>
      <c r="G57" s="21">
        <f>G58+G60+G64+G66+G62</f>
        <v>6171133.54</v>
      </c>
      <c r="H57" s="21">
        <f>H58+H60+H64+H66+H62</f>
        <v>200000</v>
      </c>
      <c r="I57" s="68">
        <f>H57+G57</f>
        <v>6371133.54</v>
      </c>
    </row>
    <row r="58" spans="1:9" ht="51">
      <c r="A58" s="20"/>
      <c r="B58" s="16" t="s">
        <v>117</v>
      </c>
      <c r="C58" s="16" t="s">
        <v>196</v>
      </c>
      <c r="D58" s="16" t="s">
        <v>392</v>
      </c>
      <c r="E58" s="16"/>
      <c r="F58" s="78" t="s">
        <v>427</v>
      </c>
      <c r="G58" s="21">
        <f>G59</f>
        <v>221301</v>
      </c>
      <c r="H58" s="21">
        <f>H59</f>
        <v>0</v>
      </c>
      <c r="I58" s="68">
        <f t="shared" si="0"/>
        <v>221301</v>
      </c>
    </row>
    <row r="59" spans="1:17" s="7" customFormat="1" ht="38.25" customHeight="1">
      <c r="A59" s="20" t="s">
        <v>108</v>
      </c>
      <c r="B59" s="16" t="s">
        <v>214</v>
      </c>
      <c r="C59" s="16" t="s">
        <v>196</v>
      </c>
      <c r="D59" s="16" t="s">
        <v>392</v>
      </c>
      <c r="E59" s="16" t="s">
        <v>393</v>
      </c>
      <c r="F59" s="76" t="s">
        <v>486</v>
      </c>
      <c r="G59" s="21">
        <v>221301</v>
      </c>
      <c r="H59" s="68">
        <v>0</v>
      </c>
      <c r="I59" s="68">
        <f t="shared" si="0"/>
        <v>221301</v>
      </c>
      <c r="J59"/>
      <c r="K59"/>
      <c r="L59"/>
      <c r="M59"/>
      <c r="N59"/>
      <c r="O59"/>
      <c r="P59"/>
      <c r="Q59"/>
    </row>
    <row r="60" spans="1:17" s="7" customFormat="1" ht="12.75">
      <c r="A60" s="20"/>
      <c r="B60" s="16" t="s">
        <v>214</v>
      </c>
      <c r="C60" s="16" t="s">
        <v>196</v>
      </c>
      <c r="D60" s="16" t="s">
        <v>394</v>
      </c>
      <c r="E60" s="16"/>
      <c r="F60" s="115" t="s">
        <v>506</v>
      </c>
      <c r="G60" s="21">
        <f>G61</f>
        <v>282894</v>
      </c>
      <c r="H60" s="68">
        <f>H61</f>
        <v>0</v>
      </c>
      <c r="I60" s="68">
        <f t="shared" si="0"/>
        <v>282894</v>
      </c>
      <c r="J60"/>
      <c r="K60"/>
      <c r="L60"/>
      <c r="M60"/>
      <c r="N60"/>
      <c r="O60"/>
      <c r="P60"/>
      <c r="Q60"/>
    </row>
    <row r="61" spans="1:17" s="7" customFormat="1" ht="40.5" customHeight="1">
      <c r="A61" s="20"/>
      <c r="B61" s="16" t="s">
        <v>214</v>
      </c>
      <c r="C61" s="16" t="s">
        <v>196</v>
      </c>
      <c r="D61" s="16" t="s">
        <v>394</v>
      </c>
      <c r="E61" s="16" t="s">
        <v>393</v>
      </c>
      <c r="F61" s="79" t="s">
        <v>486</v>
      </c>
      <c r="G61" s="21">
        <v>282894</v>
      </c>
      <c r="H61" s="68">
        <v>0</v>
      </c>
      <c r="I61" s="68">
        <f t="shared" si="0"/>
        <v>282894</v>
      </c>
      <c r="J61"/>
      <c r="K61"/>
      <c r="L61"/>
      <c r="M61"/>
      <c r="N61"/>
      <c r="O61"/>
      <c r="P61"/>
      <c r="Q61"/>
    </row>
    <row r="62" spans="1:17" s="7" customFormat="1" ht="38.25">
      <c r="A62" s="20"/>
      <c r="B62" s="16" t="s">
        <v>214</v>
      </c>
      <c r="C62" s="16" t="s">
        <v>196</v>
      </c>
      <c r="D62" s="16" t="s">
        <v>395</v>
      </c>
      <c r="E62" s="16"/>
      <c r="F62" s="115" t="s">
        <v>428</v>
      </c>
      <c r="G62" s="21">
        <f>G63</f>
        <v>342917</v>
      </c>
      <c r="H62" s="68">
        <f>H63</f>
        <v>200000</v>
      </c>
      <c r="I62" s="68">
        <f>H62+G62</f>
        <v>542917</v>
      </c>
      <c r="J62"/>
      <c r="K62"/>
      <c r="L62"/>
      <c r="M62"/>
      <c r="N62"/>
      <c r="O62"/>
      <c r="P62"/>
      <c r="Q62"/>
    </row>
    <row r="63" spans="1:17" s="7" customFormat="1" ht="43.5" customHeight="1">
      <c r="A63" s="20"/>
      <c r="B63" s="16" t="s">
        <v>214</v>
      </c>
      <c r="C63" s="16" t="s">
        <v>196</v>
      </c>
      <c r="D63" s="16" t="s">
        <v>395</v>
      </c>
      <c r="E63" s="16" t="s">
        <v>381</v>
      </c>
      <c r="F63" s="79" t="s">
        <v>434</v>
      </c>
      <c r="G63" s="21">
        <v>342917</v>
      </c>
      <c r="H63" s="68">
        <v>200000</v>
      </c>
      <c r="I63" s="68">
        <f>H63+G63</f>
        <v>542917</v>
      </c>
      <c r="J63"/>
      <c r="K63"/>
      <c r="L63"/>
      <c r="M63"/>
      <c r="N63"/>
      <c r="O63"/>
      <c r="P63"/>
      <c r="Q63"/>
    </row>
    <row r="64" spans="1:17" s="7" customFormat="1" ht="38.25">
      <c r="A64" s="20"/>
      <c r="B64" s="16" t="s">
        <v>214</v>
      </c>
      <c r="C64" s="16" t="s">
        <v>196</v>
      </c>
      <c r="D64" s="16" t="s">
        <v>396</v>
      </c>
      <c r="E64" s="16"/>
      <c r="F64" s="79" t="s">
        <v>429</v>
      </c>
      <c r="G64" s="21">
        <f>G65</f>
        <v>5324021.54</v>
      </c>
      <c r="H64" s="68">
        <f>H65</f>
        <v>0</v>
      </c>
      <c r="I64" s="68">
        <f t="shared" si="0"/>
        <v>5324021.54</v>
      </c>
      <c r="J64"/>
      <c r="K64"/>
      <c r="L64"/>
      <c r="M64"/>
      <c r="N64"/>
      <c r="O64"/>
      <c r="P64"/>
      <c r="Q64"/>
    </row>
    <row r="65" spans="1:17" s="7" customFormat="1" ht="37.5" customHeight="1">
      <c r="A65" s="20" t="s">
        <v>223</v>
      </c>
      <c r="B65" s="16" t="s">
        <v>214</v>
      </c>
      <c r="C65" s="16" t="s">
        <v>196</v>
      </c>
      <c r="D65" s="16" t="s">
        <v>396</v>
      </c>
      <c r="E65" s="16" t="s">
        <v>381</v>
      </c>
      <c r="F65" s="76" t="s">
        <v>434</v>
      </c>
      <c r="G65" s="164">
        <v>5324021.54</v>
      </c>
      <c r="H65" s="168">
        <v>0</v>
      </c>
      <c r="I65" s="68">
        <f t="shared" si="0"/>
        <v>5324021.54</v>
      </c>
      <c r="J65"/>
      <c r="K65"/>
      <c r="L65"/>
      <c r="M65"/>
      <c r="N65"/>
      <c r="O65"/>
      <c r="P65"/>
      <c r="Q65"/>
    </row>
    <row r="66" spans="1:17" s="7" customFormat="1" ht="63.75" hidden="1">
      <c r="A66" s="20"/>
      <c r="B66" s="16" t="s">
        <v>214</v>
      </c>
      <c r="C66" s="16" t="s">
        <v>196</v>
      </c>
      <c r="D66" s="16" t="s">
        <v>315</v>
      </c>
      <c r="E66" s="16"/>
      <c r="F66" s="115" t="s">
        <v>316</v>
      </c>
      <c r="G66" s="21">
        <f>G67</f>
        <v>0</v>
      </c>
      <c r="H66" s="68">
        <f>H67</f>
        <v>0</v>
      </c>
      <c r="I66" s="68">
        <f t="shared" si="0"/>
        <v>0</v>
      </c>
      <c r="J66"/>
      <c r="K66"/>
      <c r="L66"/>
      <c r="M66"/>
      <c r="N66"/>
      <c r="O66"/>
      <c r="P66"/>
      <c r="Q66"/>
    </row>
    <row r="67" spans="1:17" s="7" customFormat="1" ht="12.75" hidden="1">
      <c r="A67" s="20" t="s">
        <v>224</v>
      </c>
      <c r="B67" s="16" t="s">
        <v>214</v>
      </c>
      <c r="C67" s="16" t="s">
        <v>196</v>
      </c>
      <c r="D67" s="16" t="s">
        <v>315</v>
      </c>
      <c r="E67" s="16" t="s">
        <v>194</v>
      </c>
      <c r="F67" s="76" t="s">
        <v>170</v>
      </c>
      <c r="G67" s="21">
        <v>0</v>
      </c>
      <c r="H67" s="68">
        <v>0</v>
      </c>
      <c r="I67" s="68">
        <f t="shared" si="0"/>
        <v>0</v>
      </c>
      <c r="J67"/>
      <c r="K67"/>
      <c r="L67"/>
      <c r="M67"/>
      <c r="N67"/>
      <c r="O67"/>
      <c r="P67"/>
      <c r="Q67"/>
    </row>
    <row r="68" spans="1:17" s="7" customFormat="1" ht="25.5">
      <c r="A68" s="20"/>
      <c r="B68" s="16" t="s">
        <v>214</v>
      </c>
      <c r="C68" s="16" t="s">
        <v>108</v>
      </c>
      <c r="D68" s="16"/>
      <c r="E68" s="16"/>
      <c r="F68" s="115" t="s">
        <v>186</v>
      </c>
      <c r="G68" s="21">
        <f>G69</f>
        <v>300000</v>
      </c>
      <c r="H68" s="68">
        <f>H69</f>
        <v>-200000</v>
      </c>
      <c r="I68" s="68">
        <f t="shared" si="0"/>
        <v>100000</v>
      </c>
      <c r="J68"/>
      <c r="K68"/>
      <c r="L68"/>
      <c r="M68"/>
      <c r="N68"/>
      <c r="O68"/>
      <c r="P68"/>
      <c r="Q68"/>
    </row>
    <row r="69" spans="1:17" s="7" customFormat="1" ht="25.5">
      <c r="A69" s="20"/>
      <c r="B69" s="16" t="s">
        <v>214</v>
      </c>
      <c r="C69" s="16" t="s">
        <v>108</v>
      </c>
      <c r="D69" s="16" t="s">
        <v>397</v>
      </c>
      <c r="E69" s="16"/>
      <c r="F69" s="116" t="s">
        <v>505</v>
      </c>
      <c r="G69" s="21">
        <f>G70</f>
        <v>300000</v>
      </c>
      <c r="H69" s="68">
        <f>H70</f>
        <v>-200000</v>
      </c>
      <c r="I69" s="68">
        <f t="shared" si="0"/>
        <v>100000</v>
      </c>
      <c r="J69"/>
      <c r="K69"/>
      <c r="L69"/>
      <c r="M69"/>
      <c r="N69"/>
      <c r="O69"/>
      <c r="P69"/>
      <c r="Q69"/>
    </row>
    <row r="70" spans="1:17" s="7" customFormat="1" ht="38.25">
      <c r="A70" s="20" t="s">
        <v>199</v>
      </c>
      <c r="B70" s="16" t="s">
        <v>214</v>
      </c>
      <c r="C70" s="16" t="s">
        <v>108</v>
      </c>
      <c r="D70" s="16" t="s">
        <v>397</v>
      </c>
      <c r="E70" s="16" t="s">
        <v>381</v>
      </c>
      <c r="F70" s="76" t="s">
        <v>434</v>
      </c>
      <c r="G70" s="21">
        <v>300000</v>
      </c>
      <c r="H70" s="68">
        <v>-200000</v>
      </c>
      <c r="I70" s="68">
        <f t="shared" si="0"/>
        <v>100000</v>
      </c>
      <c r="J70"/>
      <c r="K70"/>
      <c r="L70"/>
      <c r="M70"/>
      <c r="N70"/>
      <c r="O70"/>
      <c r="P70"/>
      <c r="Q70"/>
    </row>
    <row r="71" spans="1:17" ht="12.75">
      <c r="A71" s="25"/>
      <c r="B71" s="15" t="s">
        <v>216</v>
      </c>
      <c r="C71" s="15"/>
      <c r="D71" s="15"/>
      <c r="E71" s="15"/>
      <c r="F71" s="80" t="s">
        <v>165</v>
      </c>
      <c r="G71" s="23">
        <f>G72+G97+G129</f>
        <v>46597662.629999995</v>
      </c>
      <c r="H71" s="23">
        <f>H72+H97+H129</f>
        <v>799000</v>
      </c>
      <c r="I71" s="67">
        <f>I72+I97+I129</f>
        <v>47396662.629999995</v>
      </c>
      <c r="J71" s="7"/>
      <c r="K71" s="7"/>
      <c r="L71" s="7"/>
      <c r="M71" s="7"/>
      <c r="N71" s="7"/>
      <c r="O71" s="7"/>
      <c r="P71" s="7"/>
      <c r="Q71" s="7"/>
    </row>
    <row r="72" spans="1:9" ht="12.75">
      <c r="A72" s="26"/>
      <c r="B72" s="16" t="s">
        <v>118</v>
      </c>
      <c r="C72" s="16" t="s">
        <v>157</v>
      </c>
      <c r="D72" s="16"/>
      <c r="E72" s="16"/>
      <c r="F72" s="81" t="s">
        <v>166</v>
      </c>
      <c r="G72" s="90">
        <f>G76+G85+G87+G79+G81+G89+G83+G95+G73</f>
        <v>1970000</v>
      </c>
      <c r="H72" s="90">
        <f>H76+H85+H87+H79+H81+H89+H83+H95+H73</f>
        <v>0</v>
      </c>
      <c r="I72" s="68">
        <f t="shared" si="0"/>
        <v>1970000</v>
      </c>
    </row>
    <row r="73" spans="1:9" ht="25.5">
      <c r="A73" s="26"/>
      <c r="B73" s="16" t="s">
        <v>121</v>
      </c>
      <c r="C73" s="16" t="s">
        <v>157</v>
      </c>
      <c r="D73" s="16" t="s">
        <v>398</v>
      </c>
      <c r="E73" s="16"/>
      <c r="F73" s="78" t="s">
        <v>430</v>
      </c>
      <c r="G73" s="21">
        <f>G74</f>
        <v>1000000</v>
      </c>
      <c r="H73" s="21">
        <f>H74</f>
        <v>0</v>
      </c>
      <c r="I73" s="68">
        <f t="shared" si="0"/>
        <v>1000000</v>
      </c>
    </row>
    <row r="74" spans="1:9" ht="12.75">
      <c r="A74" s="20"/>
      <c r="B74" s="16" t="s">
        <v>121</v>
      </c>
      <c r="C74" s="16" t="s">
        <v>157</v>
      </c>
      <c r="D74" s="16" t="s">
        <v>398</v>
      </c>
      <c r="E74" s="16" t="s">
        <v>294</v>
      </c>
      <c r="F74" s="79" t="s">
        <v>488</v>
      </c>
      <c r="G74" s="21">
        <f>G75</f>
        <v>1000000</v>
      </c>
      <c r="H74" s="21">
        <v>0</v>
      </c>
      <c r="I74" s="68">
        <f>H74+G74</f>
        <v>1000000</v>
      </c>
    </row>
    <row r="75" spans="1:9" ht="42.75" customHeight="1">
      <c r="A75" s="26" t="s">
        <v>225</v>
      </c>
      <c r="B75" s="16" t="s">
        <v>121</v>
      </c>
      <c r="C75" s="16" t="s">
        <v>157</v>
      </c>
      <c r="D75" s="16" t="s">
        <v>398</v>
      </c>
      <c r="E75" s="16" t="s">
        <v>293</v>
      </c>
      <c r="F75" s="79" t="s">
        <v>487</v>
      </c>
      <c r="G75" s="21">
        <v>1000000</v>
      </c>
      <c r="H75" s="68">
        <v>0</v>
      </c>
      <c r="I75" s="68">
        <f t="shared" si="0"/>
        <v>1000000</v>
      </c>
    </row>
    <row r="76" spans="1:9" ht="43.5" customHeight="1">
      <c r="A76" s="26"/>
      <c r="B76" s="16" t="s">
        <v>122</v>
      </c>
      <c r="C76" s="16" t="s">
        <v>157</v>
      </c>
      <c r="D76" s="16" t="s">
        <v>399</v>
      </c>
      <c r="E76" s="16"/>
      <c r="F76" s="78" t="s">
        <v>431</v>
      </c>
      <c r="G76" s="21">
        <f>G77</f>
        <v>970000</v>
      </c>
      <c r="H76" s="21">
        <f>H77</f>
        <v>0</v>
      </c>
      <c r="I76" s="68">
        <f t="shared" si="0"/>
        <v>970000</v>
      </c>
    </row>
    <row r="77" spans="1:9" ht="12.75">
      <c r="A77" s="26"/>
      <c r="B77" s="16" t="s">
        <v>121</v>
      </c>
      <c r="C77" s="16" t="s">
        <v>157</v>
      </c>
      <c r="D77" s="16" t="s">
        <v>399</v>
      </c>
      <c r="E77" s="16" t="s">
        <v>294</v>
      </c>
      <c r="F77" s="79" t="s">
        <v>295</v>
      </c>
      <c r="G77" s="21">
        <f>G78</f>
        <v>970000</v>
      </c>
      <c r="H77" s="21">
        <f>H78</f>
        <v>0</v>
      </c>
      <c r="I77" s="68">
        <f t="shared" si="0"/>
        <v>970000</v>
      </c>
    </row>
    <row r="78" spans="1:9" ht="40.5" customHeight="1">
      <c r="A78" s="26" t="s">
        <v>226</v>
      </c>
      <c r="B78" s="16" t="s">
        <v>118</v>
      </c>
      <c r="C78" s="16" t="s">
        <v>157</v>
      </c>
      <c r="D78" s="16" t="s">
        <v>399</v>
      </c>
      <c r="E78" s="16" t="s">
        <v>293</v>
      </c>
      <c r="F78" s="79" t="s">
        <v>487</v>
      </c>
      <c r="G78" s="164">
        <v>970000</v>
      </c>
      <c r="H78" s="68">
        <v>0</v>
      </c>
      <c r="I78" s="68">
        <f t="shared" si="0"/>
        <v>970000</v>
      </c>
    </row>
    <row r="79" spans="1:9" ht="38.25" hidden="1">
      <c r="A79" s="26"/>
      <c r="B79" s="16" t="s">
        <v>122</v>
      </c>
      <c r="C79" s="16" t="s">
        <v>157</v>
      </c>
      <c r="D79" s="16" t="s">
        <v>125</v>
      </c>
      <c r="E79" s="16"/>
      <c r="F79" s="78" t="s">
        <v>241</v>
      </c>
      <c r="G79" s="21">
        <f>G80</f>
        <v>0</v>
      </c>
      <c r="H79" s="21">
        <f>H80</f>
        <v>0</v>
      </c>
      <c r="I79" s="68">
        <f t="shared" si="0"/>
        <v>0</v>
      </c>
    </row>
    <row r="80" spans="1:9" ht="25.5" hidden="1">
      <c r="A80" s="26" t="s">
        <v>198</v>
      </c>
      <c r="B80" s="16" t="s">
        <v>118</v>
      </c>
      <c r="C80" s="16" t="s">
        <v>157</v>
      </c>
      <c r="D80" s="16" t="s">
        <v>125</v>
      </c>
      <c r="E80" s="16" t="s">
        <v>104</v>
      </c>
      <c r="F80" s="79" t="s">
        <v>177</v>
      </c>
      <c r="G80" s="21"/>
      <c r="H80" s="68"/>
      <c r="I80" s="68">
        <f t="shared" si="0"/>
        <v>0</v>
      </c>
    </row>
    <row r="81" spans="1:9" ht="63.75" hidden="1">
      <c r="A81" s="26"/>
      <c r="B81" s="16" t="s">
        <v>122</v>
      </c>
      <c r="C81" s="16" t="s">
        <v>157</v>
      </c>
      <c r="D81" s="16" t="s">
        <v>242</v>
      </c>
      <c r="E81" s="16"/>
      <c r="F81" s="78" t="s">
        <v>243</v>
      </c>
      <c r="G81" s="21">
        <f>G82</f>
        <v>0</v>
      </c>
      <c r="H81" s="21">
        <f>H82</f>
        <v>0</v>
      </c>
      <c r="I81" s="68">
        <f t="shared" si="0"/>
        <v>0</v>
      </c>
    </row>
    <row r="82" spans="1:9" ht="12.75" hidden="1">
      <c r="A82" s="26" t="s">
        <v>223</v>
      </c>
      <c r="B82" s="16" t="s">
        <v>118</v>
      </c>
      <c r="C82" s="16" t="s">
        <v>157</v>
      </c>
      <c r="D82" s="16" t="s">
        <v>242</v>
      </c>
      <c r="E82" s="16" t="s">
        <v>120</v>
      </c>
      <c r="F82" s="79" t="s">
        <v>178</v>
      </c>
      <c r="G82" s="21"/>
      <c r="H82" s="68"/>
      <c r="I82" s="68">
        <f t="shared" si="0"/>
        <v>0</v>
      </c>
    </row>
    <row r="83" spans="1:9" ht="38.25" customHeight="1" hidden="1">
      <c r="A83" s="26"/>
      <c r="B83" s="16" t="s">
        <v>176</v>
      </c>
      <c r="C83" s="16" t="s">
        <v>157</v>
      </c>
      <c r="D83" s="16" t="s">
        <v>264</v>
      </c>
      <c r="E83" s="16"/>
      <c r="F83" s="79" t="s">
        <v>265</v>
      </c>
      <c r="G83" s="21">
        <f>G84</f>
        <v>0</v>
      </c>
      <c r="H83" s="68">
        <f>H84</f>
        <v>0</v>
      </c>
      <c r="I83" s="68">
        <f t="shared" si="0"/>
        <v>0</v>
      </c>
    </row>
    <row r="84" spans="1:9" ht="25.5" hidden="1">
      <c r="A84" s="26" t="s">
        <v>199</v>
      </c>
      <c r="B84" s="16" t="s">
        <v>176</v>
      </c>
      <c r="C84" s="16" t="s">
        <v>157</v>
      </c>
      <c r="D84" s="16" t="s">
        <v>264</v>
      </c>
      <c r="E84" s="16" t="s">
        <v>104</v>
      </c>
      <c r="F84" s="79" t="s">
        <v>177</v>
      </c>
      <c r="G84" s="21"/>
      <c r="H84" s="68"/>
      <c r="I84" s="68">
        <f t="shared" si="0"/>
        <v>0</v>
      </c>
    </row>
    <row r="85" spans="1:9" ht="38.25" hidden="1">
      <c r="A85" s="26"/>
      <c r="B85" s="16" t="s">
        <v>118</v>
      </c>
      <c r="C85" s="16" t="s">
        <v>157</v>
      </c>
      <c r="D85" s="16" t="s">
        <v>119</v>
      </c>
      <c r="E85" s="16"/>
      <c r="F85" s="78" t="s">
        <v>217</v>
      </c>
      <c r="G85" s="21">
        <f>G86</f>
        <v>0</v>
      </c>
      <c r="H85" s="21">
        <f>H86</f>
        <v>0</v>
      </c>
      <c r="I85" s="89">
        <f t="shared" si="0"/>
        <v>0</v>
      </c>
    </row>
    <row r="86" spans="1:9" ht="12.75" hidden="1">
      <c r="A86" s="26" t="s">
        <v>199</v>
      </c>
      <c r="B86" s="16" t="s">
        <v>216</v>
      </c>
      <c r="C86" s="16" t="s">
        <v>157</v>
      </c>
      <c r="D86" s="16" t="s">
        <v>119</v>
      </c>
      <c r="E86" s="16" t="s">
        <v>120</v>
      </c>
      <c r="F86" s="79" t="s">
        <v>178</v>
      </c>
      <c r="G86" s="21">
        <v>0</v>
      </c>
      <c r="H86" s="68">
        <v>0</v>
      </c>
      <c r="I86" s="89">
        <f t="shared" si="0"/>
        <v>0</v>
      </c>
    </row>
    <row r="87" spans="1:9" ht="37.5" customHeight="1" hidden="1">
      <c r="A87" s="26"/>
      <c r="B87" s="16" t="s">
        <v>121</v>
      </c>
      <c r="C87" s="16" t="s">
        <v>157</v>
      </c>
      <c r="D87" s="16" t="s">
        <v>247</v>
      </c>
      <c r="E87" s="16"/>
      <c r="F87" s="78" t="s">
        <v>248</v>
      </c>
      <c r="G87" s="21">
        <f>G88</f>
        <v>0</v>
      </c>
      <c r="H87" s="21">
        <f>H88</f>
        <v>0</v>
      </c>
      <c r="I87" s="89">
        <f t="shared" si="0"/>
        <v>0</v>
      </c>
    </row>
    <row r="88" spans="1:9" ht="25.5" hidden="1">
      <c r="A88" s="26" t="s">
        <v>226</v>
      </c>
      <c r="B88" s="16" t="s">
        <v>123</v>
      </c>
      <c r="C88" s="16" t="s">
        <v>157</v>
      </c>
      <c r="D88" s="16" t="s">
        <v>247</v>
      </c>
      <c r="E88" s="16" t="s">
        <v>120</v>
      </c>
      <c r="F88" s="79" t="s">
        <v>245</v>
      </c>
      <c r="G88" s="21">
        <v>0</v>
      </c>
      <c r="H88" s="68">
        <v>0</v>
      </c>
      <c r="I88" s="89">
        <f t="shared" si="0"/>
        <v>0</v>
      </c>
    </row>
    <row r="89" spans="1:9" ht="12.75" customHeight="1" hidden="1">
      <c r="A89" s="26"/>
      <c r="B89" s="16" t="s">
        <v>121</v>
      </c>
      <c r="C89" s="16" t="s">
        <v>157</v>
      </c>
      <c r="D89" s="16" t="s">
        <v>259</v>
      </c>
      <c r="E89" s="16"/>
      <c r="F89" s="78" t="s">
        <v>260</v>
      </c>
      <c r="G89" s="21">
        <f>G90</f>
        <v>0</v>
      </c>
      <c r="H89" s="21">
        <f>H90</f>
        <v>0</v>
      </c>
      <c r="I89" s="89">
        <f>H89+G89</f>
        <v>0</v>
      </c>
    </row>
    <row r="90" spans="1:9" ht="25.5" hidden="1">
      <c r="A90" s="26" t="s">
        <v>225</v>
      </c>
      <c r="B90" s="16" t="s">
        <v>123</v>
      </c>
      <c r="C90" s="16" t="s">
        <v>157</v>
      </c>
      <c r="D90" s="16" t="s">
        <v>259</v>
      </c>
      <c r="E90" s="16" t="s">
        <v>104</v>
      </c>
      <c r="F90" s="79" t="s">
        <v>177</v>
      </c>
      <c r="G90" s="21"/>
      <c r="H90" s="68"/>
      <c r="I90" s="89">
        <f>H90+G90</f>
        <v>0</v>
      </c>
    </row>
    <row r="91" spans="1:9" ht="51" hidden="1">
      <c r="A91" s="26"/>
      <c r="B91" s="16" t="s">
        <v>121</v>
      </c>
      <c r="C91" s="16" t="s">
        <v>157</v>
      </c>
      <c r="D91" s="16" t="s">
        <v>124</v>
      </c>
      <c r="E91" s="16"/>
      <c r="F91" s="78" t="s">
        <v>75</v>
      </c>
      <c r="G91" s="21">
        <v>0</v>
      </c>
      <c r="H91" s="69"/>
      <c r="I91" s="68">
        <f t="shared" si="0"/>
        <v>0</v>
      </c>
    </row>
    <row r="92" spans="1:9" ht="25.5" hidden="1">
      <c r="A92" s="26" t="s">
        <v>225</v>
      </c>
      <c r="B92" s="16" t="s">
        <v>121</v>
      </c>
      <c r="C92" s="16" t="s">
        <v>157</v>
      </c>
      <c r="D92" s="16" t="s">
        <v>124</v>
      </c>
      <c r="E92" s="16" t="s">
        <v>104</v>
      </c>
      <c r="F92" s="79" t="s">
        <v>177</v>
      </c>
      <c r="G92" s="21">
        <v>0</v>
      </c>
      <c r="H92" s="69"/>
      <c r="I92" s="68">
        <f t="shared" si="0"/>
        <v>0</v>
      </c>
    </row>
    <row r="93" spans="1:9" ht="12.75" hidden="1">
      <c r="A93" s="26"/>
      <c r="B93" s="16" t="s">
        <v>126</v>
      </c>
      <c r="C93" s="16" t="s">
        <v>157</v>
      </c>
      <c r="D93" s="16" t="s">
        <v>125</v>
      </c>
      <c r="E93" s="16"/>
      <c r="F93" s="78" t="s">
        <v>76</v>
      </c>
      <c r="G93" s="21">
        <v>0</v>
      </c>
      <c r="H93" s="69"/>
      <c r="I93" s="68">
        <f t="shared" si="0"/>
        <v>0</v>
      </c>
    </row>
    <row r="94" spans="1:9" ht="25.5" hidden="1">
      <c r="A94" s="26" t="s">
        <v>226</v>
      </c>
      <c r="B94" s="16" t="s">
        <v>127</v>
      </c>
      <c r="C94" s="16" t="s">
        <v>157</v>
      </c>
      <c r="D94" s="16" t="s">
        <v>125</v>
      </c>
      <c r="E94" s="16" t="s">
        <v>104</v>
      </c>
      <c r="F94" s="79" t="s">
        <v>177</v>
      </c>
      <c r="G94" s="21">
        <v>0</v>
      </c>
      <c r="H94" s="69"/>
      <c r="I94" s="68">
        <f t="shared" si="0"/>
        <v>0</v>
      </c>
    </row>
    <row r="95" spans="1:9" ht="51" hidden="1">
      <c r="A95" s="26"/>
      <c r="B95" s="16" t="s">
        <v>176</v>
      </c>
      <c r="C95" s="16" t="s">
        <v>157</v>
      </c>
      <c r="D95" s="16" t="s">
        <v>267</v>
      </c>
      <c r="E95" s="16"/>
      <c r="F95" s="79" t="s">
        <v>268</v>
      </c>
      <c r="G95" s="21">
        <f>G96</f>
        <v>0</v>
      </c>
      <c r="H95" s="21">
        <f>H96</f>
        <v>0</v>
      </c>
      <c r="I95" s="68">
        <f t="shared" si="0"/>
        <v>0</v>
      </c>
    </row>
    <row r="96" spans="1:9" ht="25.5" hidden="1">
      <c r="A96" s="26" t="s">
        <v>226</v>
      </c>
      <c r="B96" s="16" t="s">
        <v>176</v>
      </c>
      <c r="C96" s="16" t="s">
        <v>157</v>
      </c>
      <c r="D96" s="16" t="s">
        <v>267</v>
      </c>
      <c r="E96" s="16" t="s">
        <v>104</v>
      </c>
      <c r="F96" s="79" t="s">
        <v>177</v>
      </c>
      <c r="G96" s="21"/>
      <c r="H96" s="68"/>
      <c r="I96" s="68">
        <f t="shared" si="0"/>
        <v>0</v>
      </c>
    </row>
    <row r="97" spans="1:9" ht="12.75">
      <c r="A97" s="26"/>
      <c r="B97" s="16" t="s">
        <v>118</v>
      </c>
      <c r="C97" s="16" t="s">
        <v>155</v>
      </c>
      <c r="D97" s="16"/>
      <c r="E97" s="16"/>
      <c r="F97" s="81" t="s">
        <v>167</v>
      </c>
      <c r="G97" s="68">
        <f>G98+G102+G127</f>
        <v>21403316.98</v>
      </c>
      <c r="H97" s="68">
        <f>H98+H102+H127</f>
        <v>-2380443.2</v>
      </c>
      <c r="I97" s="68">
        <f>I98+I102+I127</f>
        <v>19022873.78</v>
      </c>
    </row>
    <row r="98" spans="1:9" ht="27.75" customHeight="1">
      <c r="A98" s="26"/>
      <c r="B98" s="16" t="s">
        <v>118</v>
      </c>
      <c r="C98" s="16" t="s">
        <v>155</v>
      </c>
      <c r="D98" s="16" t="s">
        <v>400</v>
      </c>
      <c r="E98" s="16"/>
      <c r="F98" s="78" t="s">
        <v>432</v>
      </c>
      <c r="G98" s="21">
        <f>G99+G100+G101</f>
        <v>19631364.81</v>
      </c>
      <c r="H98" s="21">
        <f>H99+H100+H101</f>
        <v>-2380443.2</v>
      </c>
      <c r="I98" s="68">
        <f>I99+I100+I101</f>
        <v>17250921.61</v>
      </c>
    </row>
    <row r="99" spans="1:9" ht="43.5" customHeight="1">
      <c r="A99" s="26" t="s">
        <v>227</v>
      </c>
      <c r="B99" s="16" t="s">
        <v>122</v>
      </c>
      <c r="C99" s="16" t="s">
        <v>155</v>
      </c>
      <c r="D99" s="16" t="s">
        <v>400</v>
      </c>
      <c r="E99" s="16" t="s">
        <v>393</v>
      </c>
      <c r="F99" s="79" t="s">
        <v>486</v>
      </c>
      <c r="G99" s="164">
        <v>287803.81</v>
      </c>
      <c r="H99" s="68">
        <v>0</v>
      </c>
      <c r="I99" s="68">
        <f>H99+G99</f>
        <v>287803.81</v>
      </c>
    </row>
    <row r="100" spans="1:9" ht="38.25">
      <c r="A100" s="26"/>
      <c r="B100" s="16" t="s">
        <v>176</v>
      </c>
      <c r="C100" s="16" t="s">
        <v>155</v>
      </c>
      <c r="D100" s="16" t="s">
        <v>400</v>
      </c>
      <c r="E100" s="16" t="s">
        <v>381</v>
      </c>
      <c r="F100" s="79" t="s">
        <v>434</v>
      </c>
      <c r="G100" s="164">
        <v>99000</v>
      </c>
      <c r="H100" s="68">
        <v>0</v>
      </c>
      <c r="I100" s="68">
        <f>H100+G100</f>
        <v>99000</v>
      </c>
    </row>
    <row r="101" spans="1:9" ht="40.5" customHeight="1">
      <c r="A101" s="26" t="s">
        <v>224</v>
      </c>
      <c r="B101" s="16" t="s">
        <v>123</v>
      </c>
      <c r="C101" s="16" t="s">
        <v>155</v>
      </c>
      <c r="D101" s="16" t="s">
        <v>400</v>
      </c>
      <c r="E101" s="16" t="s">
        <v>293</v>
      </c>
      <c r="F101" s="79" t="s">
        <v>296</v>
      </c>
      <c r="G101" s="164">
        <v>19244561</v>
      </c>
      <c r="H101" s="68">
        <v>-2380443.2</v>
      </c>
      <c r="I101" s="68">
        <f>H101+G101</f>
        <v>16864117.8</v>
      </c>
    </row>
    <row r="102" spans="1:9" ht="25.5">
      <c r="A102" s="26"/>
      <c r="B102" s="16" t="s">
        <v>176</v>
      </c>
      <c r="C102" s="16" t="s">
        <v>155</v>
      </c>
      <c r="D102" s="16" t="s">
        <v>401</v>
      </c>
      <c r="E102" s="16"/>
      <c r="F102" s="79" t="s">
        <v>435</v>
      </c>
      <c r="G102" s="164">
        <f>G104+G105+G126</f>
        <v>1648652.76</v>
      </c>
      <c r="H102" s="68">
        <f>H104+H105+H126</f>
        <v>0</v>
      </c>
      <c r="I102" s="68">
        <f>I104+I105+I126</f>
        <v>1648652.76</v>
      </c>
    </row>
    <row r="103" spans="1:9" ht="38.25" hidden="1">
      <c r="A103" s="26" t="s">
        <v>230</v>
      </c>
      <c r="B103" s="16" t="s">
        <v>176</v>
      </c>
      <c r="C103" s="16" t="s">
        <v>155</v>
      </c>
      <c r="D103" s="16" t="s">
        <v>401</v>
      </c>
      <c r="E103" s="16" t="s">
        <v>393</v>
      </c>
      <c r="F103" s="79" t="s">
        <v>433</v>
      </c>
      <c r="G103" s="164">
        <v>0</v>
      </c>
      <c r="H103" s="164">
        <f>H105+H106+H126</f>
        <v>178200</v>
      </c>
      <c r="I103" s="68">
        <f aca="true" t="shared" si="3" ref="I103:I124">H104+G103</f>
        <v>0</v>
      </c>
    </row>
    <row r="104" spans="1:9" ht="38.25">
      <c r="A104" s="26"/>
      <c r="B104" s="16" t="s">
        <v>176</v>
      </c>
      <c r="C104" s="16" t="s">
        <v>155</v>
      </c>
      <c r="D104" s="16" t="s">
        <v>401</v>
      </c>
      <c r="E104" s="16" t="s">
        <v>393</v>
      </c>
      <c r="F104" s="79" t="s">
        <v>433</v>
      </c>
      <c r="G104" s="164">
        <v>1230823.08</v>
      </c>
      <c r="H104" s="68">
        <v>0</v>
      </c>
      <c r="I104" s="68">
        <f>G104+H104</f>
        <v>1230823.08</v>
      </c>
    </row>
    <row r="105" spans="1:9" ht="38.25">
      <c r="A105" s="26"/>
      <c r="B105" s="16" t="s">
        <v>176</v>
      </c>
      <c r="C105" s="16" t="s">
        <v>155</v>
      </c>
      <c r="D105" s="16" t="s">
        <v>401</v>
      </c>
      <c r="E105" s="16" t="s">
        <v>381</v>
      </c>
      <c r="F105" s="79" t="s">
        <v>434</v>
      </c>
      <c r="G105" s="164">
        <v>178200</v>
      </c>
      <c r="H105" s="68">
        <v>0</v>
      </c>
      <c r="I105" s="68">
        <f>G105+H105</f>
        <v>178200</v>
      </c>
    </row>
    <row r="106" spans="1:9" ht="102" customHeight="1" hidden="1">
      <c r="A106" s="26"/>
      <c r="B106" s="16" t="s">
        <v>176</v>
      </c>
      <c r="C106" s="16" t="s">
        <v>155</v>
      </c>
      <c r="D106" s="16" t="s">
        <v>401</v>
      </c>
      <c r="E106" s="16" t="s">
        <v>402</v>
      </c>
      <c r="F106" s="79" t="s">
        <v>436</v>
      </c>
      <c r="G106" s="164">
        <v>0</v>
      </c>
      <c r="H106" s="168">
        <v>178200</v>
      </c>
      <c r="I106" s="68">
        <f t="shared" si="3"/>
        <v>0</v>
      </c>
    </row>
    <row r="107" spans="1:9" ht="12.75" hidden="1">
      <c r="A107" s="26"/>
      <c r="B107" s="16" t="s">
        <v>176</v>
      </c>
      <c r="C107" s="16" t="s">
        <v>155</v>
      </c>
      <c r="D107" s="16" t="s">
        <v>403</v>
      </c>
      <c r="E107" s="16"/>
      <c r="F107" s="79" t="s">
        <v>437</v>
      </c>
      <c r="G107" s="164">
        <f>G108</f>
        <v>0</v>
      </c>
      <c r="H107" s="68">
        <v>0</v>
      </c>
      <c r="I107" s="68">
        <f t="shared" si="3"/>
        <v>0</v>
      </c>
    </row>
    <row r="108" spans="1:9" ht="38.25" hidden="1">
      <c r="A108" s="26" t="s">
        <v>231</v>
      </c>
      <c r="B108" s="16" t="s">
        <v>176</v>
      </c>
      <c r="C108" s="16" t="s">
        <v>155</v>
      </c>
      <c r="D108" s="16" t="s">
        <v>403</v>
      </c>
      <c r="E108" s="16" t="s">
        <v>404</v>
      </c>
      <c r="F108" s="79" t="s">
        <v>438</v>
      </c>
      <c r="G108" s="164">
        <v>0</v>
      </c>
      <c r="H108" s="21">
        <f>H109</f>
        <v>0</v>
      </c>
      <c r="I108" s="68">
        <f t="shared" si="3"/>
        <v>0</v>
      </c>
    </row>
    <row r="109" spans="1:9" ht="25.5" hidden="1">
      <c r="A109" s="26"/>
      <c r="B109" s="16" t="s">
        <v>176</v>
      </c>
      <c r="C109" s="16" t="s">
        <v>155</v>
      </c>
      <c r="D109" s="16" t="s">
        <v>273</v>
      </c>
      <c r="E109" s="16"/>
      <c r="F109" s="79" t="s">
        <v>274</v>
      </c>
      <c r="G109" s="164">
        <f>G110</f>
        <v>0</v>
      </c>
      <c r="H109" s="68">
        <v>0</v>
      </c>
      <c r="I109" s="68">
        <f t="shared" si="3"/>
        <v>0</v>
      </c>
    </row>
    <row r="110" spans="1:9" ht="12.75" hidden="1">
      <c r="A110" s="26" t="s">
        <v>232</v>
      </c>
      <c r="B110" s="16" t="s">
        <v>176</v>
      </c>
      <c r="C110" s="16" t="s">
        <v>155</v>
      </c>
      <c r="D110" s="16" t="s">
        <v>273</v>
      </c>
      <c r="E110" s="16" t="s">
        <v>120</v>
      </c>
      <c r="F110" s="79" t="s">
        <v>178</v>
      </c>
      <c r="G110" s="164">
        <v>0</v>
      </c>
      <c r="H110" s="21">
        <f>H111</f>
        <v>0</v>
      </c>
      <c r="I110" s="68">
        <f t="shared" si="3"/>
        <v>0</v>
      </c>
    </row>
    <row r="111" spans="1:9" ht="12.75" hidden="1">
      <c r="A111" s="26"/>
      <c r="B111" s="16" t="s">
        <v>130</v>
      </c>
      <c r="C111" s="16" t="s">
        <v>155</v>
      </c>
      <c r="D111" s="16" t="s">
        <v>128</v>
      </c>
      <c r="E111" s="16"/>
      <c r="F111" s="78" t="s">
        <v>77</v>
      </c>
      <c r="G111" s="164">
        <f>G113+G112</f>
        <v>0</v>
      </c>
      <c r="H111" s="68"/>
      <c r="I111" s="68">
        <f t="shared" si="3"/>
        <v>0</v>
      </c>
    </row>
    <row r="112" spans="1:9" ht="12.75" hidden="1">
      <c r="A112" s="26" t="s">
        <v>228</v>
      </c>
      <c r="B112" s="16" t="s">
        <v>130</v>
      </c>
      <c r="C112" s="16" t="s">
        <v>155</v>
      </c>
      <c r="D112" s="16" t="s">
        <v>128</v>
      </c>
      <c r="E112" s="16" t="s">
        <v>194</v>
      </c>
      <c r="F112" s="79" t="s">
        <v>170</v>
      </c>
      <c r="G112" s="164"/>
      <c r="H112" s="21">
        <f>H114+H113</f>
        <v>0</v>
      </c>
      <c r="I112" s="68">
        <f t="shared" si="3"/>
        <v>0</v>
      </c>
    </row>
    <row r="113" spans="1:9" ht="12.75" hidden="1">
      <c r="A113" s="26"/>
      <c r="B113" s="16" t="s">
        <v>176</v>
      </c>
      <c r="C113" s="16" t="s">
        <v>155</v>
      </c>
      <c r="D113" s="16" t="s">
        <v>128</v>
      </c>
      <c r="E113" s="16" t="s">
        <v>294</v>
      </c>
      <c r="F113" s="78" t="s">
        <v>295</v>
      </c>
      <c r="G113" s="164">
        <v>0</v>
      </c>
      <c r="H113" s="21">
        <v>0</v>
      </c>
      <c r="I113" s="68">
        <f t="shared" si="3"/>
        <v>0</v>
      </c>
    </row>
    <row r="114" spans="1:9" ht="38.25" hidden="1">
      <c r="A114" s="26" t="s">
        <v>229</v>
      </c>
      <c r="B114" s="16" t="s">
        <v>131</v>
      </c>
      <c r="C114" s="16" t="s">
        <v>155</v>
      </c>
      <c r="D114" s="16" t="s">
        <v>128</v>
      </c>
      <c r="E114" s="16" t="s">
        <v>293</v>
      </c>
      <c r="F114" s="79" t="s">
        <v>296</v>
      </c>
      <c r="G114" s="164">
        <v>0</v>
      </c>
      <c r="H114" s="21">
        <v>0</v>
      </c>
      <c r="I114" s="68">
        <f t="shared" si="3"/>
        <v>0</v>
      </c>
    </row>
    <row r="115" spans="1:9" ht="38.25" hidden="1">
      <c r="A115" s="26"/>
      <c r="B115" s="16" t="s">
        <v>176</v>
      </c>
      <c r="C115" s="16" t="s">
        <v>155</v>
      </c>
      <c r="D115" s="16" t="s">
        <v>262</v>
      </c>
      <c r="E115" s="16"/>
      <c r="F115" s="79" t="s">
        <v>310</v>
      </c>
      <c r="G115" s="164">
        <f>G117</f>
        <v>0</v>
      </c>
      <c r="H115" s="68">
        <v>0</v>
      </c>
      <c r="I115" s="68">
        <f t="shared" si="3"/>
        <v>0</v>
      </c>
    </row>
    <row r="116" spans="1:9" ht="12.75" hidden="1">
      <c r="A116" s="26"/>
      <c r="B116" s="16" t="s">
        <v>176</v>
      </c>
      <c r="C116" s="16" t="s">
        <v>155</v>
      </c>
      <c r="D116" s="16" t="s">
        <v>262</v>
      </c>
      <c r="E116" s="16" t="s">
        <v>294</v>
      </c>
      <c r="F116" s="78" t="s">
        <v>295</v>
      </c>
      <c r="G116" s="164">
        <f>G117</f>
        <v>0</v>
      </c>
      <c r="H116" s="21">
        <f>H117</f>
        <v>0</v>
      </c>
      <c r="I116" s="68">
        <f t="shared" si="3"/>
        <v>0</v>
      </c>
    </row>
    <row r="117" spans="1:9" ht="38.25" hidden="1">
      <c r="A117" s="26" t="s">
        <v>230</v>
      </c>
      <c r="B117" s="16" t="s">
        <v>176</v>
      </c>
      <c r="C117" s="16" t="s">
        <v>155</v>
      </c>
      <c r="D117" s="16" t="s">
        <v>262</v>
      </c>
      <c r="E117" s="16" t="s">
        <v>293</v>
      </c>
      <c r="F117" s="79" t="s">
        <v>296</v>
      </c>
      <c r="G117" s="164">
        <v>0</v>
      </c>
      <c r="H117" s="21">
        <v>0</v>
      </c>
      <c r="I117" s="68">
        <f t="shared" si="3"/>
        <v>0</v>
      </c>
    </row>
    <row r="118" spans="1:9" ht="38.25" hidden="1">
      <c r="A118" s="26"/>
      <c r="B118" s="16" t="s">
        <v>176</v>
      </c>
      <c r="C118" s="16" t="s">
        <v>155</v>
      </c>
      <c r="D118" s="16" t="s">
        <v>262</v>
      </c>
      <c r="E118" s="16"/>
      <c r="F118" s="79" t="s">
        <v>263</v>
      </c>
      <c r="G118" s="164">
        <f>G119</f>
        <v>0</v>
      </c>
      <c r="H118" s="68">
        <v>0</v>
      </c>
      <c r="I118" s="68">
        <f t="shared" si="3"/>
        <v>0</v>
      </c>
    </row>
    <row r="119" spans="1:9" ht="12.75" hidden="1">
      <c r="A119" s="26"/>
      <c r="B119" s="16" t="s">
        <v>121</v>
      </c>
      <c r="C119" s="16" t="s">
        <v>155</v>
      </c>
      <c r="D119" s="16" t="s">
        <v>262</v>
      </c>
      <c r="E119" s="16" t="s">
        <v>294</v>
      </c>
      <c r="F119" s="79" t="s">
        <v>295</v>
      </c>
      <c r="G119" s="164">
        <f>G120</f>
        <v>0</v>
      </c>
      <c r="H119" s="21"/>
      <c r="I119" s="68">
        <f t="shared" si="3"/>
        <v>0</v>
      </c>
    </row>
    <row r="120" spans="1:9" ht="38.25" hidden="1">
      <c r="A120" s="26" t="s">
        <v>199</v>
      </c>
      <c r="B120" s="16" t="s">
        <v>118</v>
      </c>
      <c r="C120" s="16" t="s">
        <v>155</v>
      </c>
      <c r="D120" s="16" t="s">
        <v>262</v>
      </c>
      <c r="E120" s="16" t="s">
        <v>293</v>
      </c>
      <c r="F120" s="79" t="s">
        <v>296</v>
      </c>
      <c r="G120" s="164"/>
      <c r="H120" s="21"/>
      <c r="I120" s="68">
        <f t="shared" si="3"/>
        <v>0</v>
      </c>
    </row>
    <row r="121" spans="1:9" ht="38.25" hidden="1">
      <c r="A121" s="26"/>
      <c r="B121" s="16" t="s">
        <v>176</v>
      </c>
      <c r="C121" s="16" t="s">
        <v>155</v>
      </c>
      <c r="D121" s="16" t="s">
        <v>279</v>
      </c>
      <c r="E121" s="16"/>
      <c r="F121" s="79" t="s">
        <v>280</v>
      </c>
      <c r="G121" s="164">
        <f>G122</f>
        <v>0</v>
      </c>
      <c r="H121" s="68"/>
      <c r="I121" s="68">
        <f t="shared" si="3"/>
        <v>0</v>
      </c>
    </row>
    <row r="122" spans="1:9" ht="12.75" hidden="1">
      <c r="A122" s="26"/>
      <c r="B122" s="16" t="s">
        <v>121</v>
      </c>
      <c r="C122" s="16" t="s">
        <v>155</v>
      </c>
      <c r="D122" s="16" t="s">
        <v>279</v>
      </c>
      <c r="E122" s="16" t="s">
        <v>294</v>
      </c>
      <c r="F122" s="79" t="s">
        <v>295</v>
      </c>
      <c r="G122" s="164">
        <f>G123</f>
        <v>0</v>
      </c>
      <c r="H122" s="21"/>
      <c r="I122" s="68">
        <f t="shared" si="3"/>
        <v>0</v>
      </c>
    </row>
    <row r="123" spans="1:9" ht="38.25" hidden="1">
      <c r="A123" s="26" t="s">
        <v>225</v>
      </c>
      <c r="B123" s="16" t="s">
        <v>118</v>
      </c>
      <c r="C123" s="16" t="s">
        <v>155</v>
      </c>
      <c r="D123" s="16" t="s">
        <v>279</v>
      </c>
      <c r="E123" s="16" t="s">
        <v>293</v>
      </c>
      <c r="F123" s="79" t="s">
        <v>296</v>
      </c>
      <c r="G123" s="164"/>
      <c r="H123" s="21"/>
      <c r="I123" s="68">
        <f t="shared" si="3"/>
        <v>0</v>
      </c>
    </row>
    <row r="124" spans="1:9" ht="38.25" hidden="1">
      <c r="A124" s="26"/>
      <c r="B124" s="16" t="s">
        <v>216</v>
      </c>
      <c r="C124" s="16" t="s">
        <v>155</v>
      </c>
      <c r="D124" s="16" t="s">
        <v>129</v>
      </c>
      <c r="E124" s="16"/>
      <c r="F124" s="78" t="s">
        <v>240</v>
      </c>
      <c r="G124" s="164">
        <f>SUM(G125:G125)</f>
        <v>0</v>
      </c>
      <c r="H124" s="68"/>
      <c r="I124" s="68">
        <f t="shared" si="3"/>
        <v>0</v>
      </c>
    </row>
    <row r="125" spans="1:9" ht="25.5" hidden="1">
      <c r="A125" s="26" t="s">
        <v>226</v>
      </c>
      <c r="B125" s="16" t="s">
        <v>123</v>
      </c>
      <c r="C125" s="16" t="s">
        <v>155</v>
      </c>
      <c r="D125" s="16" t="s">
        <v>129</v>
      </c>
      <c r="E125" s="16" t="s">
        <v>104</v>
      </c>
      <c r="F125" s="79" t="s">
        <v>177</v>
      </c>
      <c r="G125" s="164"/>
      <c r="H125" s="21"/>
      <c r="I125" s="68" t="e">
        <f>#REF!+G125</f>
        <v>#REF!</v>
      </c>
    </row>
    <row r="126" spans="1:9" ht="105" customHeight="1">
      <c r="A126" s="26"/>
      <c r="B126" s="16" t="s">
        <v>176</v>
      </c>
      <c r="C126" s="16" t="s">
        <v>155</v>
      </c>
      <c r="D126" s="16" t="s">
        <v>401</v>
      </c>
      <c r="E126" s="16" t="s">
        <v>402</v>
      </c>
      <c r="F126" s="171" t="s">
        <v>489</v>
      </c>
      <c r="G126" s="164">
        <v>239629.68</v>
      </c>
      <c r="H126" s="68">
        <v>0</v>
      </c>
      <c r="I126" s="68">
        <f>H126+G126</f>
        <v>239629.68</v>
      </c>
    </row>
    <row r="127" spans="1:9" ht="12.75">
      <c r="A127" s="26"/>
      <c r="B127" s="16" t="s">
        <v>176</v>
      </c>
      <c r="C127" s="16" t="s">
        <v>155</v>
      </c>
      <c r="D127" s="16" t="s">
        <v>403</v>
      </c>
      <c r="E127" s="16"/>
      <c r="F127" s="79" t="s">
        <v>437</v>
      </c>
      <c r="G127" s="164">
        <f>G128</f>
        <v>123299.41</v>
      </c>
      <c r="H127" s="164">
        <f>H128</f>
        <v>0</v>
      </c>
      <c r="I127" s="68">
        <f>I128</f>
        <v>123299.41</v>
      </c>
    </row>
    <row r="128" spans="1:9" ht="39.75" customHeight="1">
      <c r="A128" s="26"/>
      <c r="B128" s="16" t="s">
        <v>176</v>
      </c>
      <c r="C128" s="16" t="s">
        <v>155</v>
      </c>
      <c r="D128" s="16" t="s">
        <v>403</v>
      </c>
      <c r="E128" s="16" t="s">
        <v>404</v>
      </c>
      <c r="F128" s="79" t="s">
        <v>438</v>
      </c>
      <c r="G128" s="164">
        <v>123299.41</v>
      </c>
      <c r="H128" s="68">
        <v>0</v>
      </c>
      <c r="I128" s="68">
        <f>H128+G128</f>
        <v>123299.41</v>
      </c>
    </row>
    <row r="129" spans="1:9" ht="12.75">
      <c r="A129" s="26"/>
      <c r="B129" s="16" t="s">
        <v>127</v>
      </c>
      <c r="C129" s="16" t="s">
        <v>158</v>
      </c>
      <c r="D129" s="16"/>
      <c r="E129" s="16"/>
      <c r="F129" s="81" t="s">
        <v>171</v>
      </c>
      <c r="G129" s="164">
        <f>G130+G133+G136+G138+G140+G172</f>
        <v>23224345.65</v>
      </c>
      <c r="H129" s="90">
        <f>H130+H133+H136+H138+H140+H172</f>
        <v>3179443.2</v>
      </c>
      <c r="I129" s="89">
        <f>G129+H129</f>
        <v>26403788.849999998</v>
      </c>
    </row>
    <row r="130" spans="1:9" ht="38.25" customHeight="1">
      <c r="A130" s="26"/>
      <c r="B130" s="16" t="s">
        <v>131</v>
      </c>
      <c r="C130" s="16" t="s">
        <v>158</v>
      </c>
      <c r="D130" s="16" t="s">
        <v>405</v>
      </c>
      <c r="E130" s="16"/>
      <c r="F130" s="78" t="s">
        <v>439</v>
      </c>
      <c r="G130" s="164">
        <f>G131+G132</f>
        <v>4381931.95</v>
      </c>
      <c r="H130" s="90">
        <f>H131+H132</f>
        <v>0</v>
      </c>
      <c r="I130" s="89">
        <f aca="true" t="shared" si="4" ref="I130:I149">H130+G130</f>
        <v>4381931.95</v>
      </c>
    </row>
    <row r="131" spans="1:9" ht="41.25" customHeight="1">
      <c r="A131" s="26" t="s">
        <v>234</v>
      </c>
      <c r="B131" s="16" t="s">
        <v>122</v>
      </c>
      <c r="C131" s="16" t="s">
        <v>158</v>
      </c>
      <c r="D131" s="16" t="s">
        <v>405</v>
      </c>
      <c r="E131" s="16" t="s">
        <v>381</v>
      </c>
      <c r="F131" s="79" t="s">
        <v>434</v>
      </c>
      <c r="G131" s="164">
        <v>4381540.13</v>
      </c>
      <c r="H131" s="89">
        <v>0</v>
      </c>
      <c r="I131" s="89">
        <f t="shared" si="4"/>
        <v>4381540.13</v>
      </c>
    </row>
    <row r="132" spans="1:9" ht="26.25" customHeight="1">
      <c r="A132" s="26"/>
      <c r="B132" s="16" t="s">
        <v>176</v>
      </c>
      <c r="C132" s="16" t="s">
        <v>158</v>
      </c>
      <c r="D132" s="16" t="s">
        <v>405</v>
      </c>
      <c r="E132" s="16" t="s">
        <v>406</v>
      </c>
      <c r="F132" s="79" t="s">
        <v>440</v>
      </c>
      <c r="G132" s="164">
        <v>391.82</v>
      </c>
      <c r="H132" s="89">
        <v>0</v>
      </c>
      <c r="I132" s="89">
        <f t="shared" si="4"/>
        <v>391.82</v>
      </c>
    </row>
    <row r="133" spans="1:9" ht="12.75">
      <c r="A133" s="26"/>
      <c r="B133" s="16" t="s">
        <v>132</v>
      </c>
      <c r="C133" s="16" t="s">
        <v>158</v>
      </c>
      <c r="D133" s="16" t="s">
        <v>407</v>
      </c>
      <c r="E133" s="16"/>
      <c r="F133" s="78" t="s">
        <v>441</v>
      </c>
      <c r="G133" s="90">
        <f>G134+G135</f>
        <v>10822884.71</v>
      </c>
      <c r="H133" s="90">
        <f>H134+H135</f>
        <v>0</v>
      </c>
      <c r="I133" s="89">
        <f t="shared" si="4"/>
        <v>10822884.71</v>
      </c>
    </row>
    <row r="134" spans="1:9" s="169" customFormat="1" ht="38.25">
      <c r="A134" s="165" t="s">
        <v>227</v>
      </c>
      <c r="B134" s="166" t="s">
        <v>121</v>
      </c>
      <c r="C134" s="166" t="s">
        <v>158</v>
      </c>
      <c r="D134" s="166" t="s">
        <v>407</v>
      </c>
      <c r="E134" s="166" t="s">
        <v>381</v>
      </c>
      <c r="F134" s="167" t="s">
        <v>296</v>
      </c>
      <c r="G134" s="164">
        <v>10822884.71</v>
      </c>
      <c r="H134" s="168">
        <v>0</v>
      </c>
      <c r="I134" s="168">
        <f t="shared" si="4"/>
        <v>10822884.71</v>
      </c>
    </row>
    <row r="135" spans="1:9" s="169" customFormat="1" ht="39" customHeight="1" hidden="1">
      <c r="A135" s="165"/>
      <c r="B135" s="166" t="s">
        <v>176</v>
      </c>
      <c r="C135" s="166" t="s">
        <v>158</v>
      </c>
      <c r="D135" s="166" t="s">
        <v>407</v>
      </c>
      <c r="E135" s="166" t="s">
        <v>293</v>
      </c>
      <c r="F135" s="167" t="s">
        <v>487</v>
      </c>
      <c r="G135" s="164">
        <v>0</v>
      </c>
      <c r="H135" s="168">
        <v>0</v>
      </c>
      <c r="I135" s="168">
        <f t="shared" si="4"/>
        <v>0</v>
      </c>
    </row>
    <row r="136" spans="1:9" ht="38.25">
      <c r="A136" s="26"/>
      <c r="B136" s="16" t="s">
        <v>132</v>
      </c>
      <c r="C136" s="16" t="s">
        <v>158</v>
      </c>
      <c r="D136" s="16" t="s">
        <v>408</v>
      </c>
      <c r="E136" s="16"/>
      <c r="F136" s="78" t="s">
        <v>442</v>
      </c>
      <c r="G136" s="90">
        <f>G137</f>
        <v>100000</v>
      </c>
      <c r="H136" s="90">
        <f>H137</f>
        <v>0</v>
      </c>
      <c r="I136" s="89">
        <f t="shared" si="4"/>
        <v>100000</v>
      </c>
    </row>
    <row r="137" spans="1:9" ht="41.25" customHeight="1">
      <c r="A137" s="26" t="s">
        <v>228</v>
      </c>
      <c r="B137" s="16" t="s">
        <v>121</v>
      </c>
      <c r="C137" s="16" t="s">
        <v>158</v>
      </c>
      <c r="D137" s="16" t="s">
        <v>408</v>
      </c>
      <c r="E137" s="16" t="s">
        <v>381</v>
      </c>
      <c r="F137" s="79" t="s">
        <v>434</v>
      </c>
      <c r="G137" s="90">
        <v>100000</v>
      </c>
      <c r="H137" s="89">
        <v>0</v>
      </c>
      <c r="I137" s="89">
        <f t="shared" si="4"/>
        <v>100000</v>
      </c>
    </row>
    <row r="138" spans="1:17" s="7" customFormat="1" ht="39" customHeight="1">
      <c r="A138" s="26"/>
      <c r="B138" s="16" t="s">
        <v>133</v>
      </c>
      <c r="C138" s="16" t="s">
        <v>158</v>
      </c>
      <c r="D138" s="16" t="s">
        <v>409</v>
      </c>
      <c r="E138" s="16"/>
      <c r="F138" s="79" t="s">
        <v>443</v>
      </c>
      <c r="G138" s="90">
        <f>G139</f>
        <v>2989066.63</v>
      </c>
      <c r="H138" s="90">
        <f>H139</f>
        <v>0</v>
      </c>
      <c r="I138" s="89">
        <f t="shared" si="4"/>
        <v>2989066.63</v>
      </c>
      <c r="J138"/>
      <c r="K138"/>
      <c r="L138"/>
      <c r="M138"/>
      <c r="N138"/>
      <c r="O138"/>
      <c r="P138"/>
      <c r="Q138"/>
    </row>
    <row r="139" spans="1:17" ht="41.25" customHeight="1">
      <c r="A139" s="26" t="s">
        <v>231</v>
      </c>
      <c r="B139" s="16" t="s">
        <v>216</v>
      </c>
      <c r="C139" s="16" t="s">
        <v>158</v>
      </c>
      <c r="D139" s="16" t="s">
        <v>409</v>
      </c>
      <c r="E139" s="16" t="s">
        <v>381</v>
      </c>
      <c r="F139" s="79" t="s">
        <v>434</v>
      </c>
      <c r="G139" s="90">
        <v>2989066.63</v>
      </c>
      <c r="H139" s="89">
        <v>0</v>
      </c>
      <c r="I139" s="89">
        <f t="shared" si="4"/>
        <v>2989066.63</v>
      </c>
      <c r="J139" s="7"/>
      <c r="K139" s="7"/>
      <c r="L139" s="7"/>
      <c r="M139" s="7"/>
      <c r="N139" s="7"/>
      <c r="O139" s="7"/>
      <c r="P139" s="7"/>
      <c r="Q139" s="7"/>
    </row>
    <row r="140" spans="1:17" ht="38.25">
      <c r="A140" s="26"/>
      <c r="B140" s="16" t="s">
        <v>176</v>
      </c>
      <c r="C140" s="16" t="s">
        <v>158</v>
      </c>
      <c r="D140" s="16" t="s">
        <v>410</v>
      </c>
      <c r="E140" s="16"/>
      <c r="F140" s="79" t="s">
        <v>444</v>
      </c>
      <c r="G140" s="90">
        <f>G141+G143+G142</f>
        <v>4930462.359999999</v>
      </c>
      <c r="H140" s="90">
        <f>H141+H143+H142</f>
        <v>2380443.2</v>
      </c>
      <c r="I140" s="89">
        <f>H140+G140</f>
        <v>7310905.56</v>
      </c>
      <c r="J140" s="7"/>
      <c r="K140" s="7"/>
      <c r="L140" s="7"/>
      <c r="M140" s="7"/>
      <c r="N140" s="7"/>
      <c r="O140" s="7"/>
      <c r="P140" s="7"/>
      <c r="Q140" s="7"/>
    </row>
    <row r="141" spans="1:9" ht="36.75" customHeight="1">
      <c r="A141" s="26" t="s">
        <v>232</v>
      </c>
      <c r="B141" s="16" t="s">
        <v>216</v>
      </c>
      <c r="C141" s="16" t="s">
        <v>158</v>
      </c>
      <c r="D141" s="16" t="s">
        <v>410</v>
      </c>
      <c r="E141" s="16" t="s">
        <v>381</v>
      </c>
      <c r="F141" s="79" t="s">
        <v>434</v>
      </c>
      <c r="G141" s="164">
        <v>4150462.36</v>
      </c>
      <c r="H141" s="168">
        <v>-9000</v>
      </c>
      <c r="I141" s="68">
        <f t="shared" si="4"/>
        <v>4141462.36</v>
      </c>
    </row>
    <row r="142" spans="1:9" ht="24.75" customHeight="1">
      <c r="A142" s="26"/>
      <c r="B142" s="16" t="s">
        <v>216</v>
      </c>
      <c r="C142" s="16" t="s">
        <v>158</v>
      </c>
      <c r="D142" s="16" t="s">
        <v>410</v>
      </c>
      <c r="E142" s="16" t="s">
        <v>416</v>
      </c>
      <c r="F142" s="79" t="s">
        <v>447</v>
      </c>
      <c r="G142" s="164">
        <v>0</v>
      </c>
      <c r="H142" s="168">
        <v>9000</v>
      </c>
      <c r="I142" s="68">
        <f>G142+H142</f>
        <v>9000</v>
      </c>
    </row>
    <row r="143" spans="1:9" ht="37.5" customHeight="1">
      <c r="A143" s="26"/>
      <c r="B143" s="16" t="s">
        <v>176</v>
      </c>
      <c r="C143" s="16" t="s">
        <v>158</v>
      </c>
      <c r="D143" s="16" t="s">
        <v>410</v>
      </c>
      <c r="E143" s="16" t="s">
        <v>293</v>
      </c>
      <c r="F143" s="79" t="s">
        <v>487</v>
      </c>
      <c r="G143" s="164">
        <v>780000</v>
      </c>
      <c r="H143" s="68">
        <v>2380443.2</v>
      </c>
      <c r="I143" s="68">
        <f t="shared" si="4"/>
        <v>3160443.2</v>
      </c>
    </row>
    <row r="144" spans="1:9" ht="38.25" customHeight="1" hidden="1">
      <c r="A144" s="26"/>
      <c r="B144" s="16" t="s">
        <v>133</v>
      </c>
      <c r="C144" s="16" t="s">
        <v>158</v>
      </c>
      <c r="D144" s="16" t="s">
        <v>297</v>
      </c>
      <c r="E144" s="16"/>
      <c r="F144" s="83" t="s">
        <v>298</v>
      </c>
      <c r="G144" s="90">
        <f>G145</f>
        <v>0</v>
      </c>
      <c r="H144" s="90"/>
      <c r="I144" s="89">
        <f t="shared" si="4"/>
        <v>0</v>
      </c>
    </row>
    <row r="145" spans="1:9" ht="12.75" hidden="1">
      <c r="A145" s="26" t="s">
        <v>228</v>
      </c>
      <c r="B145" s="16" t="s">
        <v>127</v>
      </c>
      <c r="C145" s="16" t="s">
        <v>158</v>
      </c>
      <c r="D145" s="16" t="s">
        <v>297</v>
      </c>
      <c r="E145" s="16" t="s">
        <v>194</v>
      </c>
      <c r="F145" s="79" t="s">
        <v>170</v>
      </c>
      <c r="G145" s="90"/>
      <c r="H145" s="89"/>
      <c r="I145" s="89">
        <f t="shared" si="4"/>
        <v>0</v>
      </c>
    </row>
    <row r="146" spans="1:9" ht="12.75" hidden="1">
      <c r="A146" s="26"/>
      <c r="B146" s="16" t="s">
        <v>136</v>
      </c>
      <c r="C146" s="16" t="s">
        <v>158</v>
      </c>
      <c r="D146" s="16" t="s">
        <v>134</v>
      </c>
      <c r="E146" s="16"/>
      <c r="F146" s="78" t="s">
        <v>78</v>
      </c>
      <c r="G146" s="90">
        <f>G147</f>
        <v>0</v>
      </c>
      <c r="H146" s="90"/>
      <c r="I146" s="89">
        <f t="shared" si="4"/>
        <v>0</v>
      </c>
    </row>
    <row r="147" spans="1:9" ht="25.5" hidden="1">
      <c r="A147" s="26" t="s">
        <v>232</v>
      </c>
      <c r="B147" s="16" t="s">
        <v>133</v>
      </c>
      <c r="C147" s="16" t="s">
        <v>158</v>
      </c>
      <c r="D147" s="16" t="s">
        <v>134</v>
      </c>
      <c r="E147" s="16" t="s">
        <v>104</v>
      </c>
      <c r="F147" s="79" t="s">
        <v>177</v>
      </c>
      <c r="G147" s="90"/>
      <c r="H147" s="89"/>
      <c r="I147" s="89">
        <f t="shared" si="4"/>
        <v>0</v>
      </c>
    </row>
    <row r="148" spans="1:9" ht="12.75" hidden="1">
      <c r="A148" s="26"/>
      <c r="B148" s="16"/>
      <c r="C148" s="16"/>
      <c r="D148" s="16"/>
      <c r="E148" s="16"/>
      <c r="F148" s="79"/>
      <c r="G148" s="90"/>
      <c r="H148" s="91"/>
      <c r="I148" s="89">
        <f t="shared" si="4"/>
        <v>0</v>
      </c>
    </row>
    <row r="149" spans="1:17" s="4" customFormat="1" ht="23.25" customHeight="1" hidden="1">
      <c r="A149" s="26"/>
      <c r="B149" s="16" t="s">
        <v>131</v>
      </c>
      <c r="C149" s="16" t="s">
        <v>158</v>
      </c>
      <c r="D149" s="16" t="s">
        <v>135</v>
      </c>
      <c r="E149" s="16"/>
      <c r="F149" s="78" t="s">
        <v>79</v>
      </c>
      <c r="G149" s="90">
        <f>G154</f>
        <v>0</v>
      </c>
      <c r="H149" s="90"/>
      <c r="I149" s="89">
        <f t="shared" si="4"/>
        <v>0</v>
      </c>
      <c r="J149"/>
      <c r="K149"/>
      <c r="L149"/>
      <c r="M149"/>
      <c r="N149"/>
      <c r="O149"/>
      <c r="P149"/>
      <c r="Q149"/>
    </row>
    <row r="150" spans="1:9" s="4" customFormat="1" ht="24.75" customHeight="1" hidden="1">
      <c r="A150" s="200" t="s">
        <v>218</v>
      </c>
      <c r="B150" s="201" t="s">
        <v>102</v>
      </c>
      <c r="C150" s="201" t="s">
        <v>99</v>
      </c>
      <c r="D150" s="201" t="s">
        <v>100</v>
      </c>
      <c r="E150" s="201" t="s">
        <v>101</v>
      </c>
      <c r="F150" s="202" t="s">
        <v>202</v>
      </c>
      <c r="G150" s="199" t="s">
        <v>249</v>
      </c>
      <c r="H150" s="92"/>
      <c r="I150" s="89"/>
    </row>
    <row r="151" spans="1:17" s="5" customFormat="1" ht="63" customHeight="1" hidden="1">
      <c r="A151" s="200"/>
      <c r="B151" s="201"/>
      <c r="C151" s="201"/>
      <c r="D151" s="201"/>
      <c r="E151" s="201"/>
      <c r="F151" s="202"/>
      <c r="G151" s="199"/>
      <c r="H151" s="92"/>
      <c r="I151" s="89"/>
      <c r="J151" s="4"/>
      <c r="K151" s="4"/>
      <c r="L151" s="4"/>
      <c r="M151" s="4"/>
      <c r="N151" s="4"/>
      <c r="O151" s="4"/>
      <c r="P151" s="4"/>
      <c r="Q151" s="4"/>
    </row>
    <row r="152" spans="1:17" s="2" customFormat="1" ht="12.75" hidden="1">
      <c r="A152" s="200"/>
      <c r="B152" s="201"/>
      <c r="C152" s="201"/>
      <c r="D152" s="201"/>
      <c r="E152" s="201"/>
      <c r="F152" s="202"/>
      <c r="G152" s="199"/>
      <c r="H152" s="92"/>
      <c r="I152" s="89"/>
      <c r="J152" s="5"/>
      <c r="K152" s="5"/>
      <c r="L152" s="5"/>
      <c r="M152" s="5"/>
      <c r="N152" s="5"/>
      <c r="O152" s="5"/>
      <c r="P152" s="5"/>
      <c r="Q152" s="5"/>
    </row>
    <row r="153" spans="1:17" ht="12.75" hidden="1">
      <c r="A153" s="18">
        <v>1</v>
      </c>
      <c r="B153" s="19" t="s">
        <v>162</v>
      </c>
      <c r="C153" s="19" t="s">
        <v>163</v>
      </c>
      <c r="D153" s="19" t="s">
        <v>164</v>
      </c>
      <c r="E153" s="19" t="s">
        <v>185</v>
      </c>
      <c r="F153" s="82">
        <v>6</v>
      </c>
      <c r="G153" s="93">
        <v>7</v>
      </c>
      <c r="H153" s="94"/>
      <c r="I153" s="89"/>
      <c r="J153" s="2"/>
      <c r="K153" s="2"/>
      <c r="L153" s="2"/>
      <c r="M153" s="2"/>
      <c r="N153" s="2"/>
      <c r="O153" s="2"/>
      <c r="P153" s="2"/>
      <c r="Q153" s="2"/>
    </row>
    <row r="154" spans="1:9" ht="25.5" hidden="1">
      <c r="A154" s="26" t="s">
        <v>233</v>
      </c>
      <c r="B154" s="16" t="s">
        <v>216</v>
      </c>
      <c r="C154" s="16" t="s">
        <v>158</v>
      </c>
      <c r="D154" s="16" t="s">
        <v>135</v>
      </c>
      <c r="E154" s="16" t="s">
        <v>104</v>
      </c>
      <c r="F154" s="79" t="s">
        <v>177</v>
      </c>
      <c r="G154" s="90"/>
      <c r="H154" s="89"/>
      <c r="I154" s="89">
        <f aca="true" t="shared" si="5" ref="I154:I175">H154+G154</f>
        <v>0</v>
      </c>
    </row>
    <row r="155" spans="1:9" ht="12.75" hidden="1">
      <c r="A155" s="26"/>
      <c r="B155" s="16" t="s">
        <v>133</v>
      </c>
      <c r="C155" s="16" t="s">
        <v>158</v>
      </c>
      <c r="D155" s="16" t="s">
        <v>285</v>
      </c>
      <c r="E155" s="16"/>
      <c r="F155" s="78" t="s">
        <v>286</v>
      </c>
      <c r="G155" s="90">
        <f>G156</f>
        <v>0</v>
      </c>
      <c r="H155" s="90"/>
      <c r="I155" s="89">
        <f t="shared" si="5"/>
        <v>0</v>
      </c>
    </row>
    <row r="156" spans="1:17" s="7" customFormat="1" ht="25.5" hidden="1">
      <c r="A156" s="26" t="s">
        <v>234</v>
      </c>
      <c r="B156" s="16" t="s">
        <v>133</v>
      </c>
      <c r="C156" s="16" t="s">
        <v>158</v>
      </c>
      <c r="D156" s="16" t="s">
        <v>285</v>
      </c>
      <c r="E156" s="16" t="s">
        <v>104</v>
      </c>
      <c r="F156" s="79" t="s">
        <v>177</v>
      </c>
      <c r="G156" s="90">
        <v>0</v>
      </c>
      <c r="H156" s="89"/>
      <c r="I156" s="89">
        <f t="shared" si="5"/>
        <v>0</v>
      </c>
      <c r="J156"/>
      <c r="K156"/>
      <c r="L156"/>
      <c r="M156"/>
      <c r="N156"/>
      <c r="O156"/>
      <c r="P156"/>
      <c r="Q156"/>
    </row>
    <row r="157" spans="1:9" ht="75.75" customHeight="1" hidden="1">
      <c r="A157" s="26"/>
      <c r="B157" s="16" t="s">
        <v>133</v>
      </c>
      <c r="C157" s="16" t="s">
        <v>158</v>
      </c>
      <c r="D157" s="16" t="s">
        <v>254</v>
      </c>
      <c r="E157" s="16"/>
      <c r="F157" s="78" t="s">
        <v>255</v>
      </c>
      <c r="G157" s="90">
        <f>G158</f>
        <v>0</v>
      </c>
      <c r="H157" s="90"/>
      <c r="I157" s="89">
        <f t="shared" si="5"/>
        <v>0</v>
      </c>
    </row>
    <row r="158" spans="1:17" s="7" customFormat="1" ht="25.5" hidden="1">
      <c r="A158" s="26" t="s">
        <v>246</v>
      </c>
      <c r="B158" s="16" t="s">
        <v>133</v>
      </c>
      <c r="C158" s="16" t="s">
        <v>158</v>
      </c>
      <c r="D158" s="16" t="s">
        <v>254</v>
      </c>
      <c r="E158" s="16" t="s">
        <v>104</v>
      </c>
      <c r="F158" s="79" t="s">
        <v>177</v>
      </c>
      <c r="G158" s="90"/>
      <c r="H158" s="89"/>
      <c r="I158" s="89">
        <f t="shared" si="5"/>
        <v>0</v>
      </c>
      <c r="J158"/>
      <c r="K158"/>
      <c r="L158"/>
      <c r="M158"/>
      <c r="N158"/>
      <c r="O158"/>
      <c r="P158"/>
      <c r="Q158"/>
    </row>
    <row r="159" spans="1:17" ht="12.75" hidden="1">
      <c r="A159" s="25"/>
      <c r="B159" s="15" t="s">
        <v>80</v>
      </c>
      <c r="C159" s="15"/>
      <c r="D159" s="15"/>
      <c r="E159" s="15"/>
      <c r="F159" s="80" t="s">
        <v>81</v>
      </c>
      <c r="G159" s="23">
        <f>G160</f>
        <v>0</v>
      </c>
      <c r="H159" s="23"/>
      <c r="I159" s="68">
        <f t="shared" si="5"/>
        <v>0</v>
      </c>
      <c r="J159" s="7"/>
      <c r="K159" s="7"/>
      <c r="L159" s="7"/>
      <c r="M159" s="7"/>
      <c r="N159" s="7"/>
      <c r="O159" s="7"/>
      <c r="P159" s="7"/>
      <c r="Q159" s="7"/>
    </row>
    <row r="160" spans="1:9" ht="25.5" hidden="1">
      <c r="A160" s="26"/>
      <c r="B160" s="16" t="s">
        <v>137</v>
      </c>
      <c r="C160" s="16" t="s">
        <v>158</v>
      </c>
      <c r="D160" s="16"/>
      <c r="E160" s="16"/>
      <c r="F160" s="81" t="s">
        <v>82</v>
      </c>
      <c r="G160" s="21">
        <f>G161</f>
        <v>0</v>
      </c>
      <c r="H160" s="21"/>
      <c r="I160" s="68">
        <f t="shared" si="5"/>
        <v>0</v>
      </c>
    </row>
    <row r="161" spans="1:9" ht="12.75" hidden="1">
      <c r="A161" s="26"/>
      <c r="B161" s="16" t="s">
        <v>139</v>
      </c>
      <c r="C161" s="16" t="s">
        <v>158</v>
      </c>
      <c r="D161" s="16" t="s">
        <v>138</v>
      </c>
      <c r="E161" s="16"/>
      <c r="F161" s="78" t="s">
        <v>83</v>
      </c>
      <c r="G161" s="21">
        <f>G162</f>
        <v>0</v>
      </c>
      <c r="H161" s="21"/>
      <c r="I161" s="68">
        <f t="shared" si="5"/>
        <v>0</v>
      </c>
    </row>
    <row r="162" spans="1:17" s="7" customFormat="1" ht="12.75" hidden="1">
      <c r="A162" s="26" t="s">
        <v>230</v>
      </c>
      <c r="B162" s="16" t="s">
        <v>137</v>
      </c>
      <c r="C162" s="16" t="s">
        <v>158</v>
      </c>
      <c r="D162" s="16" t="s">
        <v>138</v>
      </c>
      <c r="E162" s="16" t="s">
        <v>120</v>
      </c>
      <c r="F162" s="79" t="s">
        <v>178</v>
      </c>
      <c r="G162" s="21">
        <v>0</v>
      </c>
      <c r="H162" s="69"/>
      <c r="I162" s="68">
        <f t="shared" si="5"/>
        <v>0</v>
      </c>
      <c r="J162"/>
      <c r="K162"/>
      <c r="L162"/>
      <c r="M162"/>
      <c r="N162"/>
      <c r="O162"/>
      <c r="P162"/>
      <c r="Q162"/>
    </row>
    <row r="163" spans="1:17" s="4" customFormat="1" ht="12.75" customHeight="1" hidden="1">
      <c r="A163" s="25"/>
      <c r="B163" s="15" t="s">
        <v>84</v>
      </c>
      <c r="C163" s="15"/>
      <c r="D163" s="15"/>
      <c r="E163" s="15"/>
      <c r="F163" s="80" t="s">
        <v>181</v>
      </c>
      <c r="G163" s="23">
        <f>G167</f>
        <v>0</v>
      </c>
      <c r="H163" s="23"/>
      <c r="I163" s="67">
        <f t="shared" si="5"/>
        <v>0</v>
      </c>
      <c r="J163" s="7"/>
      <c r="K163" s="7"/>
      <c r="L163" s="7"/>
      <c r="M163" s="7"/>
      <c r="N163" s="7"/>
      <c r="O163" s="7"/>
      <c r="P163" s="7"/>
      <c r="Q163" s="7"/>
    </row>
    <row r="164" spans="1:9" ht="12.75" hidden="1">
      <c r="A164" s="26"/>
      <c r="B164" s="16" t="s">
        <v>84</v>
      </c>
      <c r="C164" s="16" t="s">
        <v>176</v>
      </c>
      <c r="D164" s="16"/>
      <c r="E164" s="16"/>
      <c r="F164" s="81" t="s">
        <v>86</v>
      </c>
      <c r="G164" s="21">
        <v>0</v>
      </c>
      <c r="H164" s="69"/>
      <c r="I164" s="68">
        <f t="shared" si="5"/>
        <v>0</v>
      </c>
    </row>
    <row r="165" spans="1:9" ht="25.5" hidden="1">
      <c r="A165" s="26"/>
      <c r="B165" s="16" t="s">
        <v>140</v>
      </c>
      <c r="C165" s="16" t="s">
        <v>176</v>
      </c>
      <c r="D165" s="16" t="s">
        <v>142</v>
      </c>
      <c r="E165" s="16"/>
      <c r="F165" s="78" t="s">
        <v>87</v>
      </c>
      <c r="G165" s="21">
        <v>0</v>
      </c>
      <c r="H165" s="69"/>
      <c r="I165" s="68">
        <f t="shared" si="5"/>
        <v>0</v>
      </c>
    </row>
    <row r="166" spans="1:9" ht="25.5" hidden="1">
      <c r="A166" s="26">
        <v>35</v>
      </c>
      <c r="B166" s="16" t="s">
        <v>140</v>
      </c>
      <c r="C166" s="16" t="s">
        <v>176</v>
      </c>
      <c r="D166" s="16" t="s">
        <v>142</v>
      </c>
      <c r="E166" s="16" t="s">
        <v>104</v>
      </c>
      <c r="F166" s="79" t="s">
        <v>177</v>
      </c>
      <c r="G166" s="21">
        <v>0</v>
      </c>
      <c r="H166" s="69"/>
      <c r="I166" s="68">
        <f t="shared" si="5"/>
        <v>0</v>
      </c>
    </row>
    <row r="167" spans="1:9" ht="12.75" hidden="1">
      <c r="A167" s="26"/>
      <c r="B167" s="16" t="s">
        <v>84</v>
      </c>
      <c r="C167" s="16" t="s">
        <v>201</v>
      </c>
      <c r="D167" s="16"/>
      <c r="E167" s="16"/>
      <c r="F167" s="81" t="s">
        <v>88</v>
      </c>
      <c r="G167" s="21">
        <f>G168+G170</f>
        <v>0</v>
      </c>
      <c r="H167" s="21"/>
      <c r="I167" s="68">
        <f t="shared" si="5"/>
        <v>0</v>
      </c>
    </row>
    <row r="168" spans="1:9" ht="12.75" hidden="1">
      <c r="A168" s="26"/>
      <c r="B168" s="16" t="s">
        <v>143</v>
      </c>
      <c r="C168" s="16" t="s">
        <v>201</v>
      </c>
      <c r="D168" s="16" t="s">
        <v>411</v>
      </c>
      <c r="E168" s="16"/>
      <c r="F168" s="78" t="s">
        <v>281</v>
      </c>
      <c r="G168" s="21">
        <f>G169</f>
        <v>0</v>
      </c>
      <c r="H168" s="21"/>
      <c r="I168" s="68">
        <f t="shared" si="5"/>
        <v>0</v>
      </c>
    </row>
    <row r="169" spans="1:17" s="7" customFormat="1" ht="25.5" hidden="1">
      <c r="A169" s="26" t="s">
        <v>235</v>
      </c>
      <c r="B169" s="16" t="s">
        <v>141</v>
      </c>
      <c r="C169" s="16" t="s">
        <v>201</v>
      </c>
      <c r="D169" s="16" t="s">
        <v>411</v>
      </c>
      <c r="E169" s="16" t="s">
        <v>293</v>
      </c>
      <c r="F169" s="79" t="s">
        <v>177</v>
      </c>
      <c r="G169" s="21"/>
      <c r="H169" s="68"/>
      <c r="I169" s="68">
        <f t="shared" si="5"/>
        <v>0</v>
      </c>
      <c r="J169"/>
      <c r="K169"/>
      <c r="L169"/>
      <c r="M169"/>
      <c r="N169"/>
      <c r="O169"/>
      <c r="P169"/>
      <c r="Q169"/>
    </row>
    <row r="170" spans="1:9" ht="12.75" hidden="1">
      <c r="A170" s="26"/>
      <c r="B170" s="16" t="s">
        <v>201</v>
      </c>
      <c r="C170" s="16" t="s">
        <v>201</v>
      </c>
      <c r="D170" s="16" t="s">
        <v>152</v>
      </c>
      <c r="E170" s="16"/>
      <c r="F170" s="78" t="s">
        <v>98</v>
      </c>
      <c r="G170" s="21">
        <f>G171</f>
        <v>0</v>
      </c>
      <c r="H170" s="68"/>
      <c r="I170" s="68">
        <f t="shared" si="5"/>
        <v>0</v>
      </c>
    </row>
    <row r="171" spans="1:9" ht="12.75" customHeight="1" hidden="1">
      <c r="A171" s="26" t="s">
        <v>270</v>
      </c>
      <c r="B171" s="16" t="s">
        <v>201</v>
      </c>
      <c r="C171" s="16" t="s">
        <v>201</v>
      </c>
      <c r="D171" s="16" t="s">
        <v>152</v>
      </c>
      <c r="E171" s="16" t="s">
        <v>153</v>
      </c>
      <c r="F171" s="79" t="s">
        <v>189</v>
      </c>
      <c r="G171" s="21">
        <v>0</v>
      </c>
      <c r="H171" s="68"/>
      <c r="I171" s="68">
        <f t="shared" si="5"/>
        <v>0</v>
      </c>
    </row>
    <row r="172" spans="1:9" ht="27.75" customHeight="1">
      <c r="A172" s="26"/>
      <c r="B172" s="16" t="s">
        <v>176</v>
      </c>
      <c r="C172" s="16" t="s">
        <v>158</v>
      </c>
      <c r="D172" s="16" t="s">
        <v>494</v>
      </c>
      <c r="E172" s="16"/>
      <c r="F172" s="79" t="s">
        <v>495</v>
      </c>
      <c r="G172" s="21">
        <f>G173</f>
        <v>0</v>
      </c>
      <c r="H172" s="68">
        <f>H173</f>
        <v>799000</v>
      </c>
      <c r="I172" s="68">
        <f>G172+H172</f>
        <v>799000</v>
      </c>
    </row>
    <row r="173" spans="1:9" ht="38.25" customHeight="1">
      <c r="A173" s="26"/>
      <c r="B173" s="16" t="s">
        <v>176</v>
      </c>
      <c r="C173" s="16" t="s">
        <v>158</v>
      </c>
      <c r="D173" s="16" t="s">
        <v>494</v>
      </c>
      <c r="E173" s="16" t="s">
        <v>381</v>
      </c>
      <c r="F173" s="79" t="s">
        <v>434</v>
      </c>
      <c r="G173" s="21">
        <v>0</v>
      </c>
      <c r="H173" s="68">
        <v>799000</v>
      </c>
      <c r="I173" s="68">
        <f>G173+H173</f>
        <v>799000</v>
      </c>
    </row>
    <row r="174" spans="1:9" ht="12.75" customHeight="1">
      <c r="A174" s="26"/>
      <c r="B174" s="15" t="s">
        <v>201</v>
      </c>
      <c r="C174" s="16"/>
      <c r="D174" s="16"/>
      <c r="E174" s="16"/>
      <c r="F174" s="80" t="s">
        <v>181</v>
      </c>
      <c r="G174" s="23">
        <f>G175</f>
        <v>150000</v>
      </c>
      <c r="H174" s="23">
        <f>H175</f>
        <v>0</v>
      </c>
      <c r="I174" s="67">
        <f t="shared" si="5"/>
        <v>150000</v>
      </c>
    </row>
    <row r="175" spans="1:9" ht="12.75" customHeight="1">
      <c r="A175" s="26"/>
      <c r="B175" s="16" t="s">
        <v>201</v>
      </c>
      <c r="C175" s="16" t="s">
        <v>201</v>
      </c>
      <c r="D175" s="16"/>
      <c r="E175" s="16"/>
      <c r="F175" s="79" t="s">
        <v>88</v>
      </c>
      <c r="G175" s="21">
        <f>G176</f>
        <v>150000</v>
      </c>
      <c r="H175" s="68">
        <f>H176</f>
        <v>0</v>
      </c>
      <c r="I175" s="68">
        <f t="shared" si="5"/>
        <v>150000</v>
      </c>
    </row>
    <row r="176" spans="1:9" ht="38.25" customHeight="1">
      <c r="A176" s="26"/>
      <c r="B176" s="16" t="s">
        <v>201</v>
      </c>
      <c r="C176" s="16" t="s">
        <v>201</v>
      </c>
      <c r="D176" s="16" t="s">
        <v>411</v>
      </c>
      <c r="E176" s="16"/>
      <c r="F176" s="79" t="s">
        <v>445</v>
      </c>
      <c r="G176" s="21">
        <f>G177+G179</f>
        <v>150000</v>
      </c>
      <c r="H176" s="21">
        <f>H177+H179</f>
        <v>0</v>
      </c>
      <c r="I176" s="21">
        <f>G176+H176</f>
        <v>150000</v>
      </c>
    </row>
    <row r="177" spans="1:9" ht="39.75" customHeight="1">
      <c r="A177" s="26" t="s">
        <v>236</v>
      </c>
      <c r="B177" s="16" t="s">
        <v>201</v>
      </c>
      <c r="C177" s="16" t="s">
        <v>201</v>
      </c>
      <c r="D177" s="16" t="s">
        <v>411</v>
      </c>
      <c r="E177" s="16" t="s">
        <v>381</v>
      </c>
      <c r="F177" s="79" t="s">
        <v>434</v>
      </c>
      <c r="G177" s="21">
        <v>150000</v>
      </c>
      <c r="H177" s="68">
        <v>-150000</v>
      </c>
      <c r="I177" s="68">
        <f>H177+G177</f>
        <v>0</v>
      </c>
    </row>
    <row r="178" spans="1:9" ht="12.75" customHeight="1" hidden="1">
      <c r="A178" s="26" t="s">
        <v>237</v>
      </c>
      <c r="B178" s="16" t="s">
        <v>201</v>
      </c>
      <c r="C178" s="16" t="s">
        <v>201</v>
      </c>
      <c r="D178" s="16" t="s">
        <v>301</v>
      </c>
      <c r="E178" s="16" t="s">
        <v>302</v>
      </c>
      <c r="F178" s="79" t="s">
        <v>189</v>
      </c>
      <c r="G178" s="21">
        <v>0</v>
      </c>
      <c r="H178" s="68">
        <v>0</v>
      </c>
      <c r="I178" s="68">
        <f aca="true" t="shared" si="6" ref="I178:I209">H178+G178</f>
        <v>0</v>
      </c>
    </row>
    <row r="179" spans="1:9" ht="39.75" customHeight="1">
      <c r="A179" s="26"/>
      <c r="B179" s="16" t="s">
        <v>201</v>
      </c>
      <c r="C179" s="16" t="s">
        <v>201</v>
      </c>
      <c r="D179" s="16" t="s">
        <v>411</v>
      </c>
      <c r="E179" s="16" t="s">
        <v>293</v>
      </c>
      <c r="F179" s="79" t="s">
        <v>487</v>
      </c>
      <c r="G179" s="21">
        <v>0</v>
      </c>
      <c r="H179" s="68">
        <v>150000</v>
      </c>
      <c r="I179" s="68">
        <f>G179+H179</f>
        <v>150000</v>
      </c>
    </row>
    <row r="180" spans="1:17" ht="25.5">
      <c r="A180" s="25"/>
      <c r="B180" s="15" t="s">
        <v>89</v>
      </c>
      <c r="C180" s="15"/>
      <c r="D180" s="15"/>
      <c r="E180" s="15"/>
      <c r="F180" s="80" t="s">
        <v>172</v>
      </c>
      <c r="G180" s="23">
        <f>G181</f>
        <v>10553606</v>
      </c>
      <c r="H180" s="23">
        <f>H181</f>
        <v>0</v>
      </c>
      <c r="I180" s="67">
        <f t="shared" si="6"/>
        <v>10553606</v>
      </c>
      <c r="J180" s="7"/>
      <c r="K180" s="7"/>
      <c r="L180" s="7"/>
      <c r="M180" s="7"/>
      <c r="N180" s="7"/>
      <c r="O180" s="7"/>
      <c r="P180" s="7"/>
      <c r="Q180" s="7"/>
    </row>
    <row r="181" spans="1:9" ht="12.75">
      <c r="A181" s="26"/>
      <c r="B181" s="16" t="s">
        <v>144</v>
      </c>
      <c r="C181" s="16" t="s">
        <v>157</v>
      </c>
      <c r="D181" s="16"/>
      <c r="E181" s="16"/>
      <c r="F181" s="81" t="s">
        <v>180</v>
      </c>
      <c r="G181" s="90">
        <f>G182+G187</f>
        <v>10553606</v>
      </c>
      <c r="H181" s="90">
        <f>H182+H187</f>
        <v>0</v>
      </c>
      <c r="I181" s="68">
        <f t="shared" si="6"/>
        <v>10553606</v>
      </c>
    </row>
    <row r="182" spans="1:9" ht="12.75">
      <c r="A182" s="26"/>
      <c r="B182" s="16" t="s">
        <v>145</v>
      </c>
      <c r="C182" s="16" t="s">
        <v>157</v>
      </c>
      <c r="D182" s="16" t="s">
        <v>412</v>
      </c>
      <c r="E182" s="16"/>
      <c r="F182" s="78" t="s">
        <v>299</v>
      </c>
      <c r="G182" s="21">
        <f>G183</f>
        <v>9339682</v>
      </c>
      <c r="H182" s="21">
        <f>H183</f>
        <v>0</v>
      </c>
      <c r="I182" s="68">
        <f t="shared" si="6"/>
        <v>9339682</v>
      </c>
    </row>
    <row r="183" spans="1:9" ht="52.5" customHeight="1">
      <c r="A183" s="26"/>
      <c r="B183" s="16" t="s">
        <v>160</v>
      </c>
      <c r="C183" s="16" t="s">
        <v>157</v>
      </c>
      <c r="D183" s="16" t="s">
        <v>412</v>
      </c>
      <c r="E183" s="16"/>
      <c r="F183" s="78" t="s">
        <v>311</v>
      </c>
      <c r="G183" s="21">
        <f>G184+G185+G186</f>
        <v>9339682</v>
      </c>
      <c r="H183" s="21">
        <f>H184+H185+H186</f>
        <v>0</v>
      </c>
      <c r="I183" s="68">
        <f t="shared" si="6"/>
        <v>9339682</v>
      </c>
    </row>
    <row r="184" spans="1:9" ht="38.25" customHeight="1">
      <c r="A184" s="26" t="s">
        <v>324</v>
      </c>
      <c r="B184" s="16" t="s">
        <v>89</v>
      </c>
      <c r="C184" s="16" t="s">
        <v>157</v>
      </c>
      <c r="D184" s="16" t="s">
        <v>412</v>
      </c>
      <c r="E184" s="16" t="s">
        <v>413</v>
      </c>
      <c r="F184" s="79" t="s">
        <v>483</v>
      </c>
      <c r="G184" s="21">
        <v>6546795</v>
      </c>
      <c r="H184" s="68">
        <v>0</v>
      </c>
      <c r="I184" s="68">
        <f t="shared" si="6"/>
        <v>6546795</v>
      </c>
    </row>
    <row r="185" spans="1:9" ht="38.25">
      <c r="A185" s="26"/>
      <c r="B185" s="16" t="s">
        <v>160</v>
      </c>
      <c r="C185" s="16" t="s">
        <v>157</v>
      </c>
      <c r="D185" s="16" t="s">
        <v>412</v>
      </c>
      <c r="E185" s="16" t="s">
        <v>381</v>
      </c>
      <c r="F185" s="79" t="s">
        <v>434</v>
      </c>
      <c r="G185" s="21">
        <v>2755887</v>
      </c>
      <c r="H185" s="68">
        <v>0</v>
      </c>
      <c r="I185" s="68">
        <f t="shared" si="6"/>
        <v>2755887</v>
      </c>
    </row>
    <row r="186" spans="1:9" ht="12.75">
      <c r="A186" s="26"/>
      <c r="B186" s="16" t="s">
        <v>160</v>
      </c>
      <c r="C186" s="16" t="s">
        <v>157</v>
      </c>
      <c r="D186" s="16" t="s">
        <v>412</v>
      </c>
      <c r="E186" s="16" t="s">
        <v>406</v>
      </c>
      <c r="F186" s="79" t="s">
        <v>440</v>
      </c>
      <c r="G186" s="21">
        <v>37000</v>
      </c>
      <c r="H186" s="68">
        <v>0</v>
      </c>
      <c r="I186" s="68">
        <f t="shared" si="6"/>
        <v>37000</v>
      </c>
    </row>
    <row r="187" spans="1:9" ht="51">
      <c r="A187" s="26"/>
      <c r="B187" s="16" t="s">
        <v>146</v>
      </c>
      <c r="C187" s="16" t="s">
        <v>157</v>
      </c>
      <c r="D187" s="16" t="s">
        <v>414</v>
      </c>
      <c r="E187" s="16"/>
      <c r="F187" s="78" t="s">
        <v>312</v>
      </c>
      <c r="G187" s="21">
        <f>G188+G189</f>
        <v>1213924</v>
      </c>
      <c r="H187" s="21">
        <f>H188</f>
        <v>0</v>
      </c>
      <c r="I187" s="68">
        <f t="shared" si="6"/>
        <v>1213924</v>
      </c>
    </row>
    <row r="188" spans="1:9" ht="39" customHeight="1">
      <c r="A188" s="26" t="s">
        <v>325</v>
      </c>
      <c r="B188" s="16" t="s">
        <v>89</v>
      </c>
      <c r="C188" s="16" t="s">
        <v>157</v>
      </c>
      <c r="D188" s="16" t="s">
        <v>414</v>
      </c>
      <c r="E188" s="16" t="s">
        <v>413</v>
      </c>
      <c r="F188" s="79" t="s">
        <v>483</v>
      </c>
      <c r="G188" s="21">
        <v>1013924</v>
      </c>
      <c r="H188" s="68">
        <v>0</v>
      </c>
      <c r="I188" s="68">
        <f t="shared" si="6"/>
        <v>1013924</v>
      </c>
    </row>
    <row r="189" spans="1:9" ht="38.25">
      <c r="A189" s="26"/>
      <c r="B189" s="16" t="s">
        <v>160</v>
      </c>
      <c r="C189" s="16" t="s">
        <v>157</v>
      </c>
      <c r="D189" s="16" t="s">
        <v>414</v>
      </c>
      <c r="E189" s="16" t="s">
        <v>381</v>
      </c>
      <c r="F189" s="79" t="s">
        <v>434</v>
      </c>
      <c r="G189" s="21">
        <v>200000</v>
      </c>
      <c r="H189" s="68">
        <v>0</v>
      </c>
      <c r="I189" s="68">
        <f t="shared" si="6"/>
        <v>200000</v>
      </c>
    </row>
    <row r="190" spans="1:17" ht="12.75">
      <c r="A190" s="25"/>
      <c r="B190" s="15" t="s">
        <v>93</v>
      </c>
      <c r="C190" s="15"/>
      <c r="D190" s="15"/>
      <c r="E190" s="15"/>
      <c r="F190" s="80" t="s">
        <v>94</v>
      </c>
      <c r="G190" s="23">
        <f>G191</f>
        <v>1488966.8699999999</v>
      </c>
      <c r="H190" s="23">
        <f>H191</f>
        <v>476251.91</v>
      </c>
      <c r="I190" s="67">
        <f t="shared" si="6"/>
        <v>1965218.7799999998</v>
      </c>
      <c r="J190" s="7"/>
      <c r="K190" s="7"/>
      <c r="L190" s="7"/>
      <c r="M190" s="7"/>
      <c r="N190" s="7"/>
      <c r="O190" s="7"/>
      <c r="P190" s="7"/>
      <c r="Q190" s="7"/>
    </row>
    <row r="191" spans="1:9" ht="12.75">
      <c r="A191" s="26"/>
      <c r="B191" s="16" t="s">
        <v>93</v>
      </c>
      <c r="C191" s="16" t="s">
        <v>158</v>
      </c>
      <c r="D191" s="16"/>
      <c r="E191" s="16"/>
      <c r="F191" s="81" t="s">
        <v>95</v>
      </c>
      <c r="G191" s="21">
        <f>G192+G195+G198+G200</f>
        <v>1488966.8699999999</v>
      </c>
      <c r="H191" s="21">
        <f>H192+H195+H198+H200</f>
        <v>476251.91</v>
      </c>
      <c r="I191" s="68">
        <f t="shared" si="6"/>
        <v>1965218.7799999998</v>
      </c>
    </row>
    <row r="192" spans="1:9" ht="38.25">
      <c r="A192" s="26"/>
      <c r="B192" s="16" t="s">
        <v>148</v>
      </c>
      <c r="C192" s="16" t="s">
        <v>158</v>
      </c>
      <c r="D192" s="16" t="s">
        <v>415</v>
      </c>
      <c r="E192" s="16"/>
      <c r="F192" s="78" t="s">
        <v>446</v>
      </c>
      <c r="G192" s="21">
        <f>G193+G194</f>
        <v>784000</v>
      </c>
      <c r="H192" s="21">
        <f>H193+H194</f>
        <v>75500</v>
      </c>
      <c r="I192" s="68">
        <f t="shared" si="6"/>
        <v>859500</v>
      </c>
    </row>
    <row r="193" spans="1:9" ht="37.5" customHeight="1">
      <c r="A193" s="26" t="s">
        <v>246</v>
      </c>
      <c r="B193" s="16" t="s">
        <v>149</v>
      </c>
      <c r="C193" s="16" t="s">
        <v>158</v>
      </c>
      <c r="D193" s="16" t="s">
        <v>415</v>
      </c>
      <c r="E193" s="16" t="s">
        <v>381</v>
      </c>
      <c r="F193" s="79" t="s">
        <v>434</v>
      </c>
      <c r="G193" s="164">
        <v>276340</v>
      </c>
      <c r="H193" s="68">
        <v>133500</v>
      </c>
      <c r="I193" s="68">
        <f t="shared" si="6"/>
        <v>409840</v>
      </c>
    </row>
    <row r="194" spans="1:9" ht="12.75">
      <c r="A194" s="26"/>
      <c r="B194" s="16" t="s">
        <v>175</v>
      </c>
      <c r="C194" s="16" t="s">
        <v>158</v>
      </c>
      <c r="D194" s="16" t="s">
        <v>415</v>
      </c>
      <c r="E194" s="16" t="s">
        <v>416</v>
      </c>
      <c r="F194" s="79" t="s">
        <v>447</v>
      </c>
      <c r="G194" s="164">
        <v>507660</v>
      </c>
      <c r="H194" s="68">
        <v>-58000</v>
      </c>
      <c r="I194" s="68">
        <f t="shared" si="6"/>
        <v>449660</v>
      </c>
    </row>
    <row r="195" spans="1:9" ht="25.5">
      <c r="A195" s="26"/>
      <c r="B195" s="16" t="s">
        <v>150</v>
      </c>
      <c r="C195" s="16" t="s">
        <v>158</v>
      </c>
      <c r="D195" s="16" t="s">
        <v>417</v>
      </c>
      <c r="E195" s="16"/>
      <c r="F195" s="78" t="s">
        <v>448</v>
      </c>
      <c r="G195" s="164">
        <f>G196+G197</f>
        <v>190000</v>
      </c>
      <c r="H195" s="21">
        <f>H196+H197</f>
        <v>0</v>
      </c>
      <c r="I195" s="68">
        <f t="shared" si="6"/>
        <v>190000</v>
      </c>
    </row>
    <row r="196" spans="1:17" s="7" customFormat="1" ht="39" customHeight="1">
      <c r="A196" s="26" t="s">
        <v>326</v>
      </c>
      <c r="B196" s="16" t="s">
        <v>93</v>
      </c>
      <c r="C196" s="16" t="s">
        <v>158</v>
      </c>
      <c r="D196" s="16" t="s">
        <v>417</v>
      </c>
      <c r="E196" s="16" t="s">
        <v>381</v>
      </c>
      <c r="F196" s="79" t="s">
        <v>434</v>
      </c>
      <c r="G196" s="21">
        <v>160000</v>
      </c>
      <c r="H196" s="68">
        <v>0</v>
      </c>
      <c r="I196" s="68">
        <f t="shared" si="6"/>
        <v>160000</v>
      </c>
      <c r="J196"/>
      <c r="K196"/>
      <c r="L196"/>
      <c r="M196"/>
      <c r="N196"/>
      <c r="O196"/>
      <c r="P196"/>
      <c r="Q196"/>
    </row>
    <row r="197" spans="1:17" s="7" customFormat="1" ht="12.75">
      <c r="A197" s="26"/>
      <c r="B197" s="16" t="s">
        <v>175</v>
      </c>
      <c r="C197" s="16" t="s">
        <v>158</v>
      </c>
      <c r="D197" s="16" t="s">
        <v>417</v>
      </c>
      <c r="E197" s="16" t="s">
        <v>416</v>
      </c>
      <c r="F197" s="79" t="s">
        <v>447</v>
      </c>
      <c r="G197" s="21">
        <v>30000</v>
      </c>
      <c r="H197" s="68">
        <v>0</v>
      </c>
      <c r="I197" s="68">
        <f t="shared" si="6"/>
        <v>30000</v>
      </c>
      <c r="J197"/>
      <c r="K197"/>
      <c r="L197"/>
      <c r="M197"/>
      <c r="N197"/>
      <c r="O197"/>
      <c r="P197"/>
      <c r="Q197"/>
    </row>
    <row r="198" spans="1:9" ht="38.25">
      <c r="A198" s="26"/>
      <c r="B198" s="16" t="s">
        <v>148</v>
      </c>
      <c r="C198" s="16" t="s">
        <v>158</v>
      </c>
      <c r="D198" s="16" t="s">
        <v>418</v>
      </c>
      <c r="E198" s="16"/>
      <c r="F198" s="78" t="s">
        <v>85</v>
      </c>
      <c r="G198" s="164">
        <f>G199</f>
        <v>265651.97</v>
      </c>
      <c r="H198" s="21">
        <f>H199</f>
        <v>0</v>
      </c>
      <c r="I198" s="68">
        <f t="shared" si="6"/>
        <v>265651.97</v>
      </c>
    </row>
    <row r="199" spans="1:9" ht="13.5" customHeight="1">
      <c r="A199" s="26" t="s">
        <v>327</v>
      </c>
      <c r="B199" s="16" t="s">
        <v>149</v>
      </c>
      <c r="C199" s="16" t="s">
        <v>158</v>
      </c>
      <c r="D199" s="16" t="s">
        <v>418</v>
      </c>
      <c r="E199" s="16" t="s">
        <v>302</v>
      </c>
      <c r="F199" s="79" t="s">
        <v>189</v>
      </c>
      <c r="G199" s="21">
        <v>265651.97</v>
      </c>
      <c r="H199" s="68">
        <v>0</v>
      </c>
      <c r="I199" s="68">
        <f t="shared" si="6"/>
        <v>265651.97</v>
      </c>
    </row>
    <row r="200" spans="1:9" ht="66.75" customHeight="1">
      <c r="A200" s="26"/>
      <c r="B200" s="16" t="s">
        <v>175</v>
      </c>
      <c r="C200" s="16" t="s">
        <v>158</v>
      </c>
      <c r="D200" s="16" t="s">
        <v>419</v>
      </c>
      <c r="E200" s="16"/>
      <c r="F200" s="79" t="s">
        <v>449</v>
      </c>
      <c r="G200" s="21">
        <f>G201</f>
        <v>249314.9</v>
      </c>
      <c r="H200" s="21">
        <f>H201</f>
        <v>400751.91</v>
      </c>
      <c r="I200" s="68">
        <f t="shared" si="6"/>
        <v>650066.8099999999</v>
      </c>
    </row>
    <row r="201" spans="1:9" ht="38.25" customHeight="1">
      <c r="A201" s="26"/>
      <c r="B201" s="16" t="s">
        <v>175</v>
      </c>
      <c r="C201" s="16" t="s">
        <v>158</v>
      </c>
      <c r="D201" s="16" t="s">
        <v>419</v>
      </c>
      <c r="E201" s="16" t="s">
        <v>293</v>
      </c>
      <c r="F201" s="79" t="s">
        <v>487</v>
      </c>
      <c r="G201" s="164">
        <v>249314.9</v>
      </c>
      <c r="H201" s="168">
        <v>400751.91</v>
      </c>
      <c r="I201" s="68">
        <f t="shared" si="6"/>
        <v>650066.8099999999</v>
      </c>
    </row>
    <row r="202" spans="1:17" ht="12.75">
      <c r="A202" s="25"/>
      <c r="B202" s="15" t="s">
        <v>197</v>
      </c>
      <c r="C202" s="15"/>
      <c r="D202" s="15"/>
      <c r="E202" s="15"/>
      <c r="F202" s="80" t="s">
        <v>91</v>
      </c>
      <c r="G202" s="23">
        <f>G203</f>
        <v>8465200</v>
      </c>
      <c r="H202" s="23">
        <f>H203</f>
        <v>260000</v>
      </c>
      <c r="I202" s="67">
        <f t="shared" si="6"/>
        <v>8725200</v>
      </c>
      <c r="J202" s="7"/>
      <c r="K202" s="7"/>
      <c r="L202" s="7"/>
      <c r="M202" s="7"/>
      <c r="N202" s="7"/>
      <c r="O202" s="7"/>
      <c r="P202" s="7"/>
      <c r="Q202" s="7"/>
    </row>
    <row r="203" spans="1:9" ht="12.75">
      <c r="A203" s="26"/>
      <c r="B203" s="16" t="s">
        <v>197</v>
      </c>
      <c r="C203" s="16" t="s">
        <v>157</v>
      </c>
      <c r="D203" s="16"/>
      <c r="E203" s="16"/>
      <c r="F203" s="81" t="s">
        <v>303</v>
      </c>
      <c r="G203" s="21">
        <f>G204+G210+G216+G212+G218</f>
        <v>8465200</v>
      </c>
      <c r="H203" s="21">
        <f>H204+H210+H216+H212+H218</f>
        <v>260000</v>
      </c>
      <c r="I203" s="68">
        <f>H203+G203</f>
        <v>8725200</v>
      </c>
    </row>
    <row r="204" spans="1:9" ht="41.25" customHeight="1">
      <c r="A204" s="26"/>
      <c r="B204" s="16" t="s">
        <v>197</v>
      </c>
      <c r="C204" s="16" t="s">
        <v>157</v>
      </c>
      <c r="D204" s="16" t="s">
        <v>420</v>
      </c>
      <c r="E204" s="16"/>
      <c r="F204" s="78" t="s">
        <v>313</v>
      </c>
      <c r="G204" s="21">
        <f>G205</f>
        <v>8465200</v>
      </c>
      <c r="H204" s="21">
        <f>H205</f>
        <v>0</v>
      </c>
      <c r="I204" s="68">
        <f t="shared" si="6"/>
        <v>8465200</v>
      </c>
    </row>
    <row r="205" spans="1:9" ht="38.25">
      <c r="A205" s="26"/>
      <c r="B205" s="16" t="s">
        <v>197</v>
      </c>
      <c r="C205" s="16" t="s">
        <v>157</v>
      </c>
      <c r="D205" s="16" t="s">
        <v>420</v>
      </c>
      <c r="E205" s="16"/>
      <c r="F205" s="78" t="s">
        <v>313</v>
      </c>
      <c r="G205" s="21">
        <f>G206+G207+G208+G209</f>
        <v>8465200</v>
      </c>
      <c r="H205" s="21">
        <f>H206+H207+H208+H209</f>
        <v>0</v>
      </c>
      <c r="I205" s="68">
        <f t="shared" si="6"/>
        <v>8465200</v>
      </c>
    </row>
    <row r="206" spans="1:9" ht="39" customHeight="1">
      <c r="A206" s="26" t="s">
        <v>347</v>
      </c>
      <c r="B206" s="16" t="s">
        <v>197</v>
      </c>
      <c r="C206" s="16" t="s">
        <v>157</v>
      </c>
      <c r="D206" s="16" t="s">
        <v>420</v>
      </c>
      <c r="E206" s="16" t="s">
        <v>413</v>
      </c>
      <c r="F206" s="79" t="s">
        <v>483</v>
      </c>
      <c r="G206" s="21">
        <v>5215589</v>
      </c>
      <c r="H206" s="68">
        <v>0</v>
      </c>
      <c r="I206" s="68">
        <f t="shared" si="6"/>
        <v>5215589</v>
      </c>
    </row>
    <row r="207" spans="1:9" ht="52.5" customHeight="1">
      <c r="A207" s="26"/>
      <c r="B207" s="16" t="s">
        <v>197</v>
      </c>
      <c r="C207" s="16" t="s">
        <v>157</v>
      </c>
      <c r="D207" s="16" t="s">
        <v>420</v>
      </c>
      <c r="E207" s="16" t="s">
        <v>421</v>
      </c>
      <c r="F207" s="79" t="s">
        <v>450</v>
      </c>
      <c r="G207" s="21">
        <v>200000</v>
      </c>
      <c r="H207" s="68">
        <v>10995</v>
      </c>
      <c r="I207" s="68">
        <f t="shared" si="6"/>
        <v>210995</v>
      </c>
    </row>
    <row r="208" spans="1:9" ht="36.75" customHeight="1">
      <c r="A208" s="26"/>
      <c r="B208" s="16" t="s">
        <v>197</v>
      </c>
      <c r="C208" s="16" t="s">
        <v>157</v>
      </c>
      <c r="D208" s="16" t="s">
        <v>420</v>
      </c>
      <c r="E208" s="16" t="s">
        <v>381</v>
      </c>
      <c r="F208" s="79" t="s">
        <v>434</v>
      </c>
      <c r="G208" s="21">
        <v>3041774.83</v>
      </c>
      <c r="H208" s="68">
        <v>-10995</v>
      </c>
      <c r="I208" s="68">
        <f t="shared" si="6"/>
        <v>3030779.83</v>
      </c>
    </row>
    <row r="209" spans="1:9" ht="17.25" customHeight="1">
      <c r="A209" s="26"/>
      <c r="B209" s="16" t="s">
        <v>197</v>
      </c>
      <c r="C209" s="16" t="s">
        <v>157</v>
      </c>
      <c r="D209" s="16" t="s">
        <v>420</v>
      </c>
      <c r="E209" s="16" t="s">
        <v>406</v>
      </c>
      <c r="F209" s="79" t="s">
        <v>440</v>
      </c>
      <c r="G209" s="21">
        <v>7836.17</v>
      </c>
      <c r="H209" s="68">
        <v>0</v>
      </c>
      <c r="I209" s="68">
        <f t="shared" si="6"/>
        <v>7836.17</v>
      </c>
    </row>
    <row r="210" spans="1:9" ht="38.25" customHeight="1" hidden="1">
      <c r="A210" s="26"/>
      <c r="B210" s="16" t="s">
        <v>197</v>
      </c>
      <c r="C210" s="16" t="s">
        <v>157</v>
      </c>
      <c r="D210" s="16" t="s">
        <v>147</v>
      </c>
      <c r="E210" s="16"/>
      <c r="F210" s="78" t="s">
        <v>282</v>
      </c>
      <c r="G210" s="21">
        <f>G211</f>
        <v>0</v>
      </c>
      <c r="H210" s="21">
        <f>H211</f>
        <v>0</v>
      </c>
      <c r="I210" s="68">
        <f aca="true" t="shared" si="7" ref="I210:I241">H210+G210</f>
        <v>0</v>
      </c>
    </row>
    <row r="211" spans="1:9" ht="12.75" hidden="1">
      <c r="A211" s="26" t="s">
        <v>253</v>
      </c>
      <c r="B211" s="16" t="s">
        <v>197</v>
      </c>
      <c r="C211" s="16" t="s">
        <v>157</v>
      </c>
      <c r="D211" s="16" t="s">
        <v>147</v>
      </c>
      <c r="E211" s="16" t="s">
        <v>304</v>
      </c>
      <c r="F211" s="79" t="s">
        <v>300</v>
      </c>
      <c r="G211" s="21">
        <v>0</v>
      </c>
      <c r="H211" s="68">
        <v>0</v>
      </c>
      <c r="I211" s="68">
        <f t="shared" si="7"/>
        <v>0</v>
      </c>
    </row>
    <row r="212" spans="1:9" ht="25.5" hidden="1">
      <c r="A212" s="26"/>
      <c r="B212" s="16" t="s">
        <v>197</v>
      </c>
      <c r="C212" s="16" t="s">
        <v>157</v>
      </c>
      <c r="D212" s="16" t="s">
        <v>307</v>
      </c>
      <c r="E212" s="16"/>
      <c r="F212" s="78" t="s">
        <v>308</v>
      </c>
      <c r="G212" s="21">
        <f>G213</f>
        <v>0</v>
      </c>
      <c r="H212" s="21">
        <f>H213</f>
        <v>0</v>
      </c>
      <c r="I212" s="68">
        <f t="shared" si="7"/>
        <v>0</v>
      </c>
    </row>
    <row r="213" spans="1:9" ht="12.75" hidden="1">
      <c r="A213" s="26" t="s">
        <v>236</v>
      </c>
      <c r="B213" s="16" t="s">
        <v>197</v>
      </c>
      <c r="C213" s="16" t="s">
        <v>157</v>
      </c>
      <c r="D213" s="16" t="s">
        <v>307</v>
      </c>
      <c r="E213" s="16" t="s">
        <v>120</v>
      </c>
      <c r="F213" s="79" t="s">
        <v>300</v>
      </c>
      <c r="G213" s="21">
        <v>0</v>
      </c>
      <c r="H213" s="68"/>
      <c r="I213" s="68">
        <f t="shared" si="7"/>
        <v>0</v>
      </c>
    </row>
    <row r="214" spans="1:9" ht="25.5" hidden="1">
      <c r="A214" s="26"/>
      <c r="B214" s="16" t="s">
        <v>197</v>
      </c>
      <c r="C214" s="16" t="s">
        <v>157</v>
      </c>
      <c r="D214" s="16" t="s">
        <v>147</v>
      </c>
      <c r="E214" s="16"/>
      <c r="F214" s="78" t="s">
        <v>92</v>
      </c>
      <c r="G214" s="21">
        <v>0</v>
      </c>
      <c r="H214" s="69"/>
      <c r="I214" s="68">
        <f t="shared" si="7"/>
        <v>0</v>
      </c>
    </row>
    <row r="215" spans="1:17" s="7" customFormat="1" ht="25.5" hidden="1">
      <c r="A215" s="26">
        <v>49</v>
      </c>
      <c r="B215" s="16" t="s">
        <v>197</v>
      </c>
      <c r="C215" s="16" t="s">
        <v>157</v>
      </c>
      <c r="D215" s="16" t="s">
        <v>147</v>
      </c>
      <c r="E215" s="16" t="s">
        <v>104</v>
      </c>
      <c r="F215" s="79" t="s">
        <v>177</v>
      </c>
      <c r="G215" s="21">
        <v>0</v>
      </c>
      <c r="H215" s="69"/>
      <c r="I215" s="68">
        <f t="shared" si="7"/>
        <v>0</v>
      </c>
      <c r="J215"/>
      <c r="K215"/>
      <c r="L215"/>
      <c r="M215"/>
      <c r="N215"/>
      <c r="O215"/>
      <c r="P215"/>
      <c r="Q215"/>
    </row>
    <row r="216" spans="1:17" s="7" customFormat="1" ht="25.5" hidden="1">
      <c r="A216" s="26"/>
      <c r="B216" s="16" t="s">
        <v>197</v>
      </c>
      <c r="C216" s="16" t="s">
        <v>157</v>
      </c>
      <c r="D216" s="16" t="s">
        <v>147</v>
      </c>
      <c r="E216" s="16"/>
      <c r="F216" s="79" t="s">
        <v>282</v>
      </c>
      <c r="G216" s="21">
        <f>G217</f>
        <v>0</v>
      </c>
      <c r="H216" s="68">
        <f>H217</f>
        <v>0</v>
      </c>
      <c r="I216" s="68">
        <f t="shared" si="7"/>
        <v>0</v>
      </c>
      <c r="J216"/>
      <c r="K216"/>
      <c r="L216"/>
      <c r="M216"/>
      <c r="N216"/>
      <c r="O216"/>
      <c r="P216"/>
      <c r="Q216"/>
    </row>
    <row r="217" spans="1:17" s="7" customFormat="1" ht="25.5" hidden="1">
      <c r="A217" s="26" t="s">
        <v>253</v>
      </c>
      <c r="B217" s="16" t="s">
        <v>197</v>
      </c>
      <c r="C217" s="16" t="s">
        <v>157</v>
      </c>
      <c r="D217" s="16" t="s">
        <v>147</v>
      </c>
      <c r="E217" s="16" t="s">
        <v>200</v>
      </c>
      <c r="F217" s="79" t="s">
        <v>179</v>
      </c>
      <c r="G217" s="21"/>
      <c r="H217" s="68"/>
      <c r="I217" s="68">
        <f t="shared" si="7"/>
        <v>0</v>
      </c>
      <c r="J217"/>
      <c r="K217"/>
      <c r="L217"/>
      <c r="M217"/>
      <c r="N217"/>
      <c r="O217"/>
      <c r="P217"/>
      <c r="Q217"/>
    </row>
    <row r="218" spans="1:17" s="7" customFormat="1" ht="25.5">
      <c r="A218" s="26"/>
      <c r="B218" s="16" t="s">
        <v>197</v>
      </c>
      <c r="C218" s="16" t="s">
        <v>157</v>
      </c>
      <c r="D218" s="16" t="s">
        <v>496</v>
      </c>
      <c r="E218" s="16"/>
      <c r="F218" s="79" t="s">
        <v>498</v>
      </c>
      <c r="G218" s="21">
        <f>G219</f>
        <v>0</v>
      </c>
      <c r="H218" s="68">
        <f>H219</f>
        <v>260000</v>
      </c>
      <c r="I218" s="68">
        <f>G218+H218</f>
        <v>260000</v>
      </c>
      <c r="J218"/>
      <c r="K218"/>
      <c r="L218"/>
      <c r="M218"/>
      <c r="N218"/>
      <c r="O218"/>
      <c r="P218"/>
      <c r="Q218"/>
    </row>
    <row r="219" spans="1:17" s="7" customFormat="1" ht="39.75" customHeight="1">
      <c r="A219" s="26"/>
      <c r="B219" s="16" t="s">
        <v>197</v>
      </c>
      <c r="C219" s="16" t="s">
        <v>157</v>
      </c>
      <c r="D219" s="16" t="s">
        <v>496</v>
      </c>
      <c r="E219" s="16" t="s">
        <v>381</v>
      </c>
      <c r="F219" s="79" t="s">
        <v>434</v>
      </c>
      <c r="G219" s="21">
        <v>0</v>
      </c>
      <c r="H219" s="68">
        <v>260000</v>
      </c>
      <c r="I219" s="68">
        <f>G219+H219</f>
        <v>260000</v>
      </c>
      <c r="J219"/>
      <c r="K219"/>
      <c r="L219"/>
      <c r="M219"/>
      <c r="N219"/>
      <c r="O219"/>
      <c r="P219"/>
      <c r="Q219"/>
    </row>
    <row r="220" spans="1:17" ht="12.75">
      <c r="A220" s="25"/>
      <c r="B220" s="15" t="s">
        <v>108</v>
      </c>
      <c r="C220" s="15"/>
      <c r="D220" s="15"/>
      <c r="E220" s="15"/>
      <c r="F220" s="80" t="s">
        <v>283</v>
      </c>
      <c r="G220" s="23">
        <f aca="true" t="shared" si="8" ref="G220:H222">G221</f>
        <v>2910993</v>
      </c>
      <c r="H220" s="23">
        <f t="shared" si="8"/>
        <v>0</v>
      </c>
      <c r="I220" s="67">
        <f t="shared" si="7"/>
        <v>2910993</v>
      </c>
      <c r="J220" s="7"/>
      <c r="K220" s="7"/>
      <c r="L220" s="7"/>
      <c r="M220" s="7"/>
      <c r="N220" s="7"/>
      <c r="O220" s="7"/>
      <c r="P220" s="7"/>
      <c r="Q220" s="7"/>
    </row>
    <row r="221" spans="1:9" ht="12.75">
      <c r="A221" s="26"/>
      <c r="B221" s="16" t="s">
        <v>108</v>
      </c>
      <c r="C221" s="16" t="s">
        <v>155</v>
      </c>
      <c r="D221" s="16"/>
      <c r="E221" s="16"/>
      <c r="F221" s="81" t="s">
        <v>90</v>
      </c>
      <c r="G221" s="90">
        <f t="shared" si="8"/>
        <v>2910993</v>
      </c>
      <c r="H221" s="90">
        <f t="shared" si="8"/>
        <v>0</v>
      </c>
      <c r="I221" s="68">
        <f t="shared" si="7"/>
        <v>2910993</v>
      </c>
    </row>
    <row r="222" spans="1:9" ht="12.75">
      <c r="A222" s="26"/>
      <c r="B222" s="16" t="s">
        <v>108</v>
      </c>
      <c r="C222" s="16" t="s">
        <v>155</v>
      </c>
      <c r="D222" s="16" t="s">
        <v>422</v>
      </c>
      <c r="E222" s="16"/>
      <c r="F222" s="78" t="s">
        <v>299</v>
      </c>
      <c r="G222" s="21">
        <f t="shared" si="8"/>
        <v>2910993</v>
      </c>
      <c r="H222" s="21">
        <f t="shared" si="8"/>
        <v>0</v>
      </c>
      <c r="I222" s="68">
        <f t="shared" si="7"/>
        <v>2910993</v>
      </c>
    </row>
    <row r="223" spans="1:9" ht="38.25">
      <c r="A223" s="26"/>
      <c r="B223" s="16" t="s">
        <v>108</v>
      </c>
      <c r="C223" s="16" t="s">
        <v>155</v>
      </c>
      <c r="D223" s="16" t="s">
        <v>422</v>
      </c>
      <c r="E223" s="16"/>
      <c r="F223" s="78" t="s">
        <v>451</v>
      </c>
      <c r="G223" s="21">
        <f>G224+G225+G226</f>
        <v>2910993</v>
      </c>
      <c r="H223" s="21">
        <f>H224+H225+H226</f>
        <v>0</v>
      </c>
      <c r="I223" s="68">
        <f t="shared" si="7"/>
        <v>2910993</v>
      </c>
    </row>
    <row r="224" spans="1:9" ht="36" customHeight="1">
      <c r="A224" s="26" t="s">
        <v>238</v>
      </c>
      <c r="B224" s="16" t="s">
        <v>108</v>
      </c>
      <c r="C224" s="16" t="s">
        <v>155</v>
      </c>
      <c r="D224" s="16" t="s">
        <v>422</v>
      </c>
      <c r="E224" s="16" t="s">
        <v>413</v>
      </c>
      <c r="F224" s="79" t="s">
        <v>483</v>
      </c>
      <c r="G224" s="21">
        <v>2583057.39</v>
      </c>
      <c r="H224" s="68">
        <v>0</v>
      </c>
      <c r="I224" s="68">
        <f t="shared" si="7"/>
        <v>2583057.39</v>
      </c>
    </row>
    <row r="225" spans="1:9" ht="38.25">
      <c r="A225" s="26" t="s">
        <v>238</v>
      </c>
      <c r="B225" s="16" t="s">
        <v>108</v>
      </c>
      <c r="C225" s="16" t="s">
        <v>155</v>
      </c>
      <c r="D225" s="16" t="s">
        <v>422</v>
      </c>
      <c r="E225" s="16" t="s">
        <v>381</v>
      </c>
      <c r="F225" s="79" t="s">
        <v>434</v>
      </c>
      <c r="G225" s="21">
        <v>324935.61</v>
      </c>
      <c r="H225" s="68">
        <v>0</v>
      </c>
      <c r="I225" s="68">
        <f t="shared" si="7"/>
        <v>324935.61</v>
      </c>
    </row>
    <row r="226" spans="1:9" ht="12.75">
      <c r="A226" s="160"/>
      <c r="B226" s="161" t="s">
        <v>108</v>
      </c>
      <c r="C226" s="16" t="s">
        <v>155</v>
      </c>
      <c r="D226" s="16" t="s">
        <v>422</v>
      </c>
      <c r="E226" s="16" t="s">
        <v>406</v>
      </c>
      <c r="F226" s="115" t="s">
        <v>440</v>
      </c>
      <c r="G226" s="21">
        <v>3000</v>
      </c>
      <c r="H226" s="68">
        <v>0</v>
      </c>
      <c r="I226" s="68">
        <f t="shared" si="7"/>
        <v>3000</v>
      </c>
    </row>
    <row r="227" spans="1:9" s="105" customFormat="1" ht="25.5">
      <c r="A227" s="100"/>
      <c r="B227" s="106" t="s">
        <v>219</v>
      </c>
      <c r="C227" s="101"/>
      <c r="D227" s="101"/>
      <c r="E227" s="101"/>
      <c r="F227" s="102" t="s">
        <v>207</v>
      </c>
      <c r="G227" s="103">
        <f>G228</f>
        <v>2000000</v>
      </c>
      <c r="H227" s="103">
        <f>H228</f>
        <v>0</v>
      </c>
      <c r="I227" s="104">
        <f t="shared" si="7"/>
        <v>2000000</v>
      </c>
    </row>
    <row r="228" spans="1:9" s="97" customFormat="1" ht="25.5">
      <c r="A228" s="95"/>
      <c r="B228" s="96" t="s">
        <v>219</v>
      </c>
      <c r="C228" s="96" t="s">
        <v>157</v>
      </c>
      <c r="D228" s="96" t="s">
        <v>423</v>
      </c>
      <c r="E228" s="96"/>
      <c r="F228" s="98" t="s">
        <v>207</v>
      </c>
      <c r="G228" s="90">
        <f>G229</f>
        <v>2000000</v>
      </c>
      <c r="H228" s="90">
        <f>H229</f>
        <v>0</v>
      </c>
      <c r="I228" s="89">
        <f t="shared" si="7"/>
        <v>2000000</v>
      </c>
    </row>
    <row r="229" spans="1:9" s="97" customFormat="1" ht="12.75">
      <c r="A229" s="95" t="s">
        <v>261</v>
      </c>
      <c r="B229" s="96" t="s">
        <v>219</v>
      </c>
      <c r="C229" s="96" t="s">
        <v>157</v>
      </c>
      <c r="D229" s="96" t="s">
        <v>423</v>
      </c>
      <c r="E229" s="96" t="s">
        <v>424</v>
      </c>
      <c r="F229" s="99" t="s">
        <v>490</v>
      </c>
      <c r="G229" s="90">
        <v>2000000</v>
      </c>
      <c r="H229" s="89">
        <v>0</v>
      </c>
      <c r="I229" s="89">
        <f t="shared" si="7"/>
        <v>2000000</v>
      </c>
    </row>
    <row r="230" spans="1:17" ht="12.75" hidden="1">
      <c r="A230" s="25"/>
      <c r="B230" s="15" t="s">
        <v>96</v>
      </c>
      <c r="C230" s="15"/>
      <c r="D230" s="15"/>
      <c r="E230" s="15"/>
      <c r="F230" s="80" t="s">
        <v>97</v>
      </c>
      <c r="G230" s="23">
        <f>G231</f>
        <v>0</v>
      </c>
      <c r="H230" s="23">
        <f>H231</f>
        <v>0</v>
      </c>
      <c r="I230" s="67">
        <f t="shared" si="7"/>
        <v>0</v>
      </c>
      <c r="J230" s="7"/>
      <c r="K230" s="7"/>
      <c r="L230" s="7"/>
      <c r="M230" s="7"/>
      <c r="N230" s="7"/>
      <c r="O230" s="7"/>
      <c r="P230" s="7"/>
      <c r="Q230" s="7"/>
    </row>
    <row r="231" spans="1:9" ht="12.75" hidden="1">
      <c r="A231" s="26"/>
      <c r="B231" s="16" t="s">
        <v>151</v>
      </c>
      <c r="C231" s="16" t="s">
        <v>195</v>
      </c>
      <c r="D231" s="16"/>
      <c r="E231" s="16"/>
      <c r="F231" s="81" t="s">
        <v>189</v>
      </c>
      <c r="G231" s="21">
        <f>G234+G236+G232+G238+G240</f>
        <v>0</v>
      </c>
      <c r="H231" s="21">
        <f>H234+H236+H232+H238+H240</f>
        <v>0</v>
      </c>
      <c r="I231" s="68">
        <f t="shared" si="7"/>
        <v>0</v>
      </c>
    </row>
    <row r="232" spans="1:9" ht="38.25" hidden="1">
      <c r="A232" s="26"/>
      <c r="B232" s="16" t="s">
        <v>96</v>
      </c>
      <c r="C232" s="16" t="s">
        <v>195</v>
      </c>
      <c r="D232" s="16" t="s">
        <v>256</v>
      </c>
      <c r="E232" s="16"/>
      <c r="F232" s="78" t="s">
        <v>85</v>
      </c>
      <c r="G232" s="21">
        <f>G233</f>
        <v>0</v>
      </c>
      <c r="H232" s="21">
        <f>H233</f>
        <v>0</v>
      </c>
      <c r="I232" s="68">
        <f t="shared" si="7"/>
        <v>0</v>
      </c>
    </row>
    <row r="233" spans="1:9" ht="12.75" hidden="1">
      <c r="A233" s="26" t="s">
        <v>269</v>
      </c>
      <c r="B233" s="16" t="s">
        <v>151</v>
      </c>
      <c r="C233" s="16" t="s">
        <v>195</v>
      </c>
      <c r="D233" s="16" t="s">
        <v>256</v>
      </c>
      <c r="E233" s="16" t="s">
        <v>153</v>
      </c>
      <c r="F233" s="79" t="s">
        <v>189</v>
      </c>
      <c r="G233" s="21"/>
      <c r="H233" s="68"/>
      <c r="I233" s="68">
        <f t="shared" si="7"/>
        <v>0</v>
      </c>
    </row>
    <row r="234" spans="1:9" ht="38.25" hidden="1">
      <c r="A234" s="26"/>
      <c r="B234" s="16" t="s">
        <v>96</v>
      </c>
      <c r="C234" s="16" t="s">
        <v>195</v>
      </c>
      <c r="D234" s="16" t="s">
        <v>252</v>
      </c>
      <c r="E234" s="16"/>
      <c r="F234" s="78" t="s">
        <v>85</v>
      </c>
      <c r="G234" s="21">
        <f>G235</f>
        <v>0</v>
      </c>
      <c r="H234" s="21">
        <f>H235</f>
        <v>0</v>
      </c>
      <c r="I234" s="68">
        <f t="shared" si="7"/>
        <v>0</v>
      </c>
    </row>
    <row r="235" spans="1:9" ht="12.75" hidden="1">
      <c r="A235" s="26" t="s">
        <v>238</v>
      </c>
      <c r="B235" s="16" t="s">
        <v>151</v>
      </c>
      <c r="C235" s="16" t="s">
        <v>195</v>
      </c>
      <c r="D235" s="16" t="s">
        <v>252</v>
      </c>
      <c r="E235" s="16" t="s">
        <v>153</v>
      </c>
      <c r="F235" s="79" t="s">
        <v>189</v>
      </c>
      <c r="G235" s="21">
        <v>0</v>
      </c>
      <c r="H235" s="68">
        <v>0</v>
      </c>
      <c r="I235" s="68">
        <f t="shared" si="7"/>
        <v>0</v>
      </c>
    </row>
    <row r="236" spans="1:9" ht="12.75" hidden="1">
      <c r="A236" s="26"/>
      <c r="B236" s="16" t="s">
        <v>154</v>
      </c>
      <c r="C236" s="16" t="s">
        <v>195</v>
      </c>
      <c r="D236" s="16" t="s">
        <v>152</v>
      </c>
      <c r="E236" s="16"/>
      <c r="F236" s="78" t="s">
        <v>98</v>
      </c>
      <c r="G236" s="21">
        <f>G237</f>
        <v>0</v>
      </c>
      <c r="H236" s="68">
        <f>H237</f>
        <v>0</v>
      </c>
      <c r="I236" s="68">
        <f t="shared" si="7"/>
        <v>0</v>
      </c>
    </row>
    <row r="237" spans="1:9" ht="12.75" customHeight="1" hidden="1">
      <c r="A237" s="26" t="s">
        <v>270</v>
      </c>
      <c r="B237" s="16" t="s">
        <v>96</v>
      </c>
      <c r="C237" s="16" t="s">
        <v>195</v>
      </c>
      <c r="D237" s="16" t="s">
        <v>152</v>
      </c>
      <c r="E237" s="16" t="s">
        <v>153</v>
      </c>
      <c r="F237" s="79" t="s">
        <v>189</v>
      </c>
      <c r="G237" s="21"/>
      <c r="H237" s="68"/>
      <c r="I237" s="68">
        <f t="shared" si="7"/>
        <v>0</v>
      </c>
    </row>
    <row r="238" spans="1:9" ht="100.5" customHeight="1" hidden="1">
      <c r="A238" s="26"/>
      <c r="B238" s="16" t="s">
        <v>96</v>
      </c>
      <c r="C238" s="16" t="s">
        <v>195</v>
      </c>
      <c r="D238" s="16" t="s">
        <v>257</v>
      </c>
      <c r="E238" s="16"/>
      <c r="F238" s="78" t="s">
        <v>258</v>
      </c>
      <c r="G238" s="21">
        <f>G239</f>
        <v>0</v>
      </c>
      <c r="H238" s="21">
        <f>H239</f>
        <v>0</v>
      </c>
      <c r="I238" s="68">
        <f t="shared" si="7"/>
        <v>0</v>
      </c>
    </row>
    <row r="239" spans="1:9" ht="12.75" hidden="1">
      <c r="A239" s="26" t="s">
        <v>277</v>
      </c>
      <c r="B239" s="16" t="s">
        <v>151</v>
      </c>
      <c r="C239" s="16" t="s">
        <v>195</v>
      </c>
      <c r="D239" s="16" t="s">
        <v>257</v>
      </c>
      <c r="E239" s="16" t="s">
        <v>153</v>
      </c>
      <c r="F239" s="79" t="s">
        <v>189</v>
      </c>
      <c r="G239" s="21"/>
      <c r="H239" s="68"/>
      <c r="I239" s="68">
        <f t="shared" si="7"/>
        <v>0</v>
      </c>
    </row>
    <row r="240" spans="1:9" ht="76.5" hidden="1">
      <c r="A240" s="26"/>
      <c r="B240" s="16" t="s">
        <v>96</v>
      </c>
      <c r="C240" s="16" t="s">
        <v>195</v>
      </c>
      <c r="D240" s="16" t="s">
        <v>275</v>
      </c>
      <c r="E240" s="16"/>
      <c r="F240" s="78" t="s">
        <v>276</v>
      </c>
      <c r="G240" s="21">
        <f>G241</f>
        <v>0</v>
      </c>
      <c r="H240" s="21">
        <f>H241</f>
        <v>0</v>
      </c>
      <c r="I240" s="68">
        <f t="shared" si="7"/>
        <v>0</v>
      </c>
    </row>
    <row r="241" spans="1:9" ht="12.75" hidden="1">
      <c r="A241" s="26" t="s">
        <v>278</v>
      </c>
      <c r="B241" s="16" t="s">
        <v>151</v>
      </c>
      <c r="C241" s="16" t="s">
        <v>195</v>
      </c>
      <c r="D241" s="16" t="s">
        <v>275</v>
      </c>
      <c r="E241" s="16" t="s">
        <v>153</v>
      </c>
      <c r="F241" s="79" t="s">
        <v>189</v>
      </c>
      <c r="G241" s="21">
        <v>0</v>
      </c>
      <c r="H241" s="68"/>
      <c r="I241" s="68">
        <f t="shared" si="7"/>
        <v>0</v>
      </c>
    </row>
    <row r="242" spans="1:9" ht="12.75">
      <c r="A242" s="10"/>
      <c r="B242" s="10"/>
      <c r="C242" s="10"/>
      <c r="D242" s="10"/>
      <c r="E242" s="10"/>
      <c r="F242" s="9" t="s">
        <v>203</v>
      </c>
      <c r="G242" s="23">
        <f>G220+G202+G190+G180+G71+G56+G50+G45+G11+G174+G227</f>
        <v>91624937.69</v>
      </c>
      <c r="H242" s="23">
        <f>H220+H202+H190+H180+H71+H56+H50+H45+H11+H174+H227</f>
        <v>1535251.91</v>
      </c>
      <c r="I242" s="23">
        <f>I220+I202+I190+I180+I174+I71+I56+I50+I45+I11+I227</f>
        <v>93160189.6</v>
      </c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spans="1:5" ht="12.75">
      <c r="A248" s="3"/>
      <c r="B248"/>
      <c r="C248"/>
      <c r="D248"/>
      <c r="E248"/>
    </row>
    <row r="249" spans="1:5" ht="12.75">
      <c r="A249" s="3"/>
      <c r="B249"/>
      <c r="C249"/>
      <c r="D249"/>
      <c r="E249"/>
    </row>
    <row r="250" spans="1:5" ht="12.75">
      <c r="A250" s="3"/>
      <c r="B250"/>
      <c r="C250"/>
      <c r="D250"/>
      <c r="E250"/>
    </row>
    <row r="251" spans="1:5" ht="12.75">
      <c r="A251" s="3"/>
      <c r="B251"/>
      <c r="C251"/>
      <c r="D251"/>
      <c r="E251"/>
    </row>
    <row r="252" spans="1:5" ht="12.75">
      <c r="A252" s="3"/>
      <c r="B252"/>
      <c r="C252"/>
      <c r="D252"/>
      <c r="E252"/>
    </row>
    <row r="253" spans="1:5" ht="12.75">
      <c r="A253" s="3"/>
      <c r="B253"/>
      <c r="C253"/>
      <c r="D253"/>
      <c r="E253"/>
    </row>
    <row r="254" spans="1:5" ht="12.75">
      <c r="A254" s="3"/>
      <c r="B254"/>
      <c r="C254"/>
      <c r="D254"/>
      <c r="E254"/>
    </row>
    <row r="255" spans="1:5" ht="12.75">
      <c r="A255" s="3"/>
      <c r="B255"/>
      <c r="C255"/>
      <c r="D255"/>
      <c r="E255"/>
    </row>
    <row r="256" spans="1:5" ht="12.75">
      <c r="A256" s="3"/>
      <c r="B256"/>
      <c r="C256"/>
      <c r="D256"/>
      <c r="E256"/>
    </row>
    <row r="257" spans="1:5" ht="12.75">
      <c r="A257" s="3"/>
      <c r="B257"/>
      <c r="C257"/>
      <c r="D257"/>
      <c r="E257"/>
    </row>
    <row r="258" spans="1:5" ht="12.75">
      <c r="A258" s="3"/>
      <c r="B258"/>
      <c r="C258"/>
      <c r="D258"/>
      <c r="E258"/>
    </row>
    <row r="259" spans="1:5" ht="12.75">
      <c r="A259" s="3"/>
      <c r="B259"/>
      <c r="C259"/>
      <c r="D259"/>
      <c r="E259"/>
    </row>
    <row r="260" spans="1:5" ht="12.75">
      <c r="A260" s="3"/>
      <c r="B260"/>
      <c r="C260"/>
      <c r="D260"/>
      <c r="E260"/>
    </row>
    <row r="261" spans="1:5" ht="12.75">
      <c r="A261" s="3"/>
      <c r="B261"/>
      <c r="C261"/>
      <c r="D261"/>
      <c r="E261"/>
    </row>
    <row r="262" spans="1:5" ht="12.75">
      <c r="A262" s="3"/>
      <c r="B262"/>
      <c r="C262"/>
      <c r="D262"/>
      <c r="E262"/>
    </row>
    <row r="263" spans="1:5" ht="12.75">
      <c r="A263" s="3"/>
      <c r="B263"/>
      <c r="C263"/>
      <c r="D263"/>
      <c r="E263"/>
    </row>
    <row r="264" spans="1:5" ht="12.75">
      <c r="A264" s="3"/>
      <c r="B264"/>
      <c r="C264"/>
      <c r="D264"/>
      <c r="E264"/>
    </row>
    <row r="265" spans="1:5" ht="12.75">
      <c r="A265" s="3"/>
      <c r="B265"/>
      <c r="C265"/>
      <c r="D265"/>
      <c r="E265"/>
    </row>
    <row r="266" spans="1:5" ht="12.75">
      <c r="A266" s="3"/>
      <c r="B266"/>
      <c r="C266"/>
      <c r="D266"/>
      <c r="E266"/>
    </row>
    <row r="267" spans="1:5" ht="12.75">
      <c r="A267" s="3"/>
      <c r="B267"/>
      <c r="C267"/>
      <c r="D267"/>
      <c r="E267"/>
    </row>
    <row r="268" spans="1:5" ht="12.75">
      <c r="A268" s="3"/>
      <c r="B268"/>
      <c r="C268"/>
      <c r="D268"/>
      <c r="E268"/>
    </row>
    <row r="269" spans="1:5" ht="12.75">
      <c r="A269" s="3"/>
      <c r="B269"/>
      <c r="C269"/>
      <c r="D269"/>
      <c r="E269"/>
    </row>
    <row r="270" spans="1:5" ht="12.75">
      <c r="A270" s="3"/>
      <c r="B270"/>
      <c r="C270"/>
      <c r="D270"/>
      <c r="E270"/>
    </row>
    <row r="271" spans="1:5" ht="12.75">
      <c r="A271" s="3"/>
      <c r="B271"/>
      <c r="C271"/>
      <c r="D271"/>
      <c r="E271"/>
    </row>
    <row r="272" spans="1:5" ht="12.75">
      <c r="A272" s="3"/>
      <c r="B272"/>
      <c r="C272"/>
      <c r="D272"/>
      <c r="E272"/>
    </row>
    <row r="273" spans="1:5" ht="12.75">
      <c r="A273" s="3"/>
      <c r="B273"/>
      <c r="C273"/>
      <c r="D273"/>
      <c r="E273"/>
    </row>
    <row r="274" spans="1:5" ht="12.75">
      <c r="A274" s="3"/>
      <c r="B274"/>
      <c r="C274"/>
      <c r="D274"/>
      <c r="E274"/>
    </row>
    <row r="275" spans="1:5" ht="12.75">
      <c r="A275" s="3"/>
      <c r="B275"/>
      <c r="C275"/>
      <c r="D275"/>
      <c r="E275"/>
    </row>
    <row r="276" spans="1:5" ht="12.75">
      <c r="A276" s="3"/>
      <c r="B276"/>
      <c r="C276"/>
      <c r="D276"/>
      <c r="E276"/>
    </row>
    <row r="277" spans="1:5" ht="12.75">
      <c r="A277" s="3"/>
      <c r="B277"/>
      <c r="C277"/>
      <c r="D277"/>
      <c r="E277"/>
    </row>
    <row r="278" spans="1:5" ht="12.75">
      <c r="A278" s="3"/>
      <c r="B278"/>
      <c r="C278"/>
      <c r="D278"/>
      <c r="E278"/>
    </row>
  </sheetData>
  <sheetProtection/>
  <mergeCells count="19">
    <mergeCell ref="D7:D9"/>
    <mergeCell ref="E7:E9"/>
    <mergeCell ref="G150:G152"/>
    <mergeCell ref="A150:A152"/>
    <mergeCell ref="B150:B152"/>
    <mergeCell ref="C150:C152"/>
    <mergeCell ref="D150:D152"/>
    <mergeCell ref="E150:E152"/>
    <mergeCell ref="F150:F152"/>
    <mergeCell ref="A3:I3"/>
    <mergeCell ref="A4:I4"/>
    <mergeCell ref="A5:I5"/>
    <mergeCell ref="H7:H9"/>
    <mergeCell ref="I7:I9"/>
    <mergeCell ref="B7:B9"/>
    <mergeCell ref="F7:F9"/>
    <mergeCell ref="G7:G9"/>
    <mergeCell ref="A7:A9"/>
    <mergeCell ref="C7:C9"/>
  </mergeCells>
  <printOptions/>
  <pageMargins left="0.55" right="0.16" top="0.71" bottom="0.64" header="0.16" footer="0.26"/>
  <pageSetup horizontalDpi="600" verticalDpi="600" orientation="portrait" paperSize="9" scale="94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I4" sqref="I4"/>
    </sheetView>
  </sheetViews>
  <sheetFormatPr defaultColWidth="9.00390625" defaultRowHeight="12.75"/>
  <cols>
    <col min="1" max="1" width="6.875" style="1" customWidth="1"/>
    <col min="2" max="2" width="33.125" style="1" customWidth="1"/>
    <col min="3" max="3" width="36.75390625" style="1" customWidth="1"/>
    <col min="4" max="4" width="18.875" style="1" customWidth="1"/>
    <col min="5" max="5" width="18.75390625" style="1" customWidth="1"/>
    <col min="6" max="6" width="17.75390625" style="1" customWidth="1"/>
    <col min="7" max="16384" width="9.125" style="1" customWidth="1"/>
  </cols>
  <sheetData>
    <row r="1" spans="1:6" ht="18" customHeight="1">
      <c r="A1" s="11" t="s">
        <v>512</v>
      </c>
      <c r="E1" s="203"/>
      <c r="F1" s="203"/>
    </row>
    <row r="2" spans="1:6" s="131" customFormat="1" ht="60" customHeight="1">
      <c r="A2" s="204" t="s">
        <v>371</v>
      </c>
      <c r="B2" s="204"/>
      <c r="C2" s="204"/>
      <c r="D2" s="204"/>
      <c r="E2" s="204"/>
      <c r="F2" s="204"/>
    </row>
    <row r="3" spans="1:6" s="131" customFormat="1" ht="25.5" customHeight="1" thickBot="1">
      <c r="A3" s="132"/>
      <c r="B3" s="132"/>
      <c r="C3" s="132"/>
      <c r="D3" s="132"/>
      <c r="E3" s="139"/>
      <c r="F3" s="140" t="s">
        <v>341</v>
      </c>
    </row>
    <row r="4" spans="1:6" ht="50.25" customHeight="1" thickBot="1">
      <c r="A4" s="133" t="s">
        <v>335</v>
      </c>
      <c r="B4" s="134" t="s">
        <v>336</v>
      </c>
      <c r="C4" s="133" t="s">
        <v>337</v>
      </c>
      <c r="D4" s="141" t="s">
        <v>338</v>
      </c>
      <c r="E4" s="142" t="s">
        <v>339</v>
      </c>
      <c r="F4" s="143" t="s">
        <v>372</v>
      </c>
    </row>
    <row r="5" spans="1:6" ht="39" customHeight="1">
      <c r="A5" s="135"/>
      <c r="B5" s="136"/>
      <c r="C5" s="137" t="s">
        <v>340</v>
      </c>
      <c r="D5" s="145">
        <f>SUM(D6:D11)</f>
        <v>33262359.349999998</v>
      </c>
      <c r="E5" s="145">
        <f>SUM(E6:E10)</f>
        <v>24369743</v>
      </c>
      <c r="F5" s="146">
        <f>SUM(F6:F10)</f>
        <v>24027500</v>
      </c>
    </row>
    <row r="6" spans="1:6" ht="68.25" customHeight="1">
      <c r="A6" s="151">
        <v>1</v>
      </c>
      <c r="B6" s="150" t="s">
        <v>342</v>
      </c>
      <c r="C6" s="138" t="s">
        <v>343</v>
      </c>
      <c r="D6" s="147">
        <v>25427906</v>
      </c>
      <c r="E6" s="148">
        <v>23848124</v>
      </c>
      <c r="F6" s="149">
        <v>23505881</v>
      </c>
    </row>
    <row r="7" spans="1:6" ht="57.75" customHeight="1">
      <c r="A7" s="151">
        <v>2</v>
      </c>
      <c r="B7" s="150" t="s">
        <v>455</v>
      </c>
      <c r="C7" s="170" t="s">
        <v>456</v>
      </c>
      <c r="D7" s="147">
        <v>5324021.54</v>
      </c>
      <c r="E7" s="148">
        <v>0</v>
      </c>
      <c r="F7" s="149">
        <v>0</v>
      </c>
    </row>
    <row r="8" spans="1:6" s="144" customFormat="1" ht="104.25" customHeight="1">
      <c r="A8" s="151" t="s">
        <v>346</v>
      </c>
      <c r="B8" s="150" t="s">
        <v>344</v>
      </c>
      <c r="C8" s="138" t="s">
        <v>345</v>
      </c>
      <c r="D8" s="147">
        <v>520135</v>
      </c>
      <c r="E8" s="148">
        <v>521619</v>
      </c>
      <c r="F8" s="149">
        <v>521619</v>
      </c>
    </row>
    <row r="9" spans="1:6" s="144" customFormat="1" ht="116.25" customHeight="1">
      <c r="A9" s="151">
        <v>4</v>
      </c>
      <c r="B9" s="150" t="s">
        <v>507</v>
      </c>
      <c r="C9" s="138" t="s">
        <v>508</v>
      </c>
      <c r="D9" s="147">
        <v>1059000</v>
      </c>
      <c r="E9" s="148">
        <v>0</v>
      </c>
      <c r="F9" s="149">
        <v>0</v>
      </c>
    </row>
    <row r="10" spans="1:6" ht="118.5" customHeight="1">
      <c r="A10" s="151">
        <v>5</v>
      </c>
      <c r="B10" s="150" t="s">
        <v>350</v>
      </c>
      <c r="C10" s="138" t="s">
        <v>349</v>
      </c>
      <c r="D10" s="147">
        <v>281230</v>
      </c>
      <c r="E10" s="148">
        <v>0</v>
      </c>
      <c r="F10" s="149">
        <v>0</v>
      </c>
    </row>
    <row r="11" spans="1:6" ht="87" customHeight="1">
      <c r="A11" s="151">
        <v>6</v>
      </c>
      <c r="B11" s="150" t="s">
        <v>454</v>
      </c>
      <c r="C11" s="138" t="s">
        <v>457</v>
      </c>
      <c r="D11" s="147">
        <v>650066.81</v>
      </c>
      <c r="E11" s="148">
        <v>0</v>
      </c>
      <c r="F11" s="149">
        <v>0</v>
      </c>
    </row>
    <row r="12" ht="68.25" customHeight="1"/>
    <row r="13" ht="68.25" customHeight="1"/>
    <row r="14" ht="68.25" customHeight="1"/>
  </sheetData>
  <sheetProtection/>
  <mergeCells count="2">
    <mergeCell ref="E1:F1"/>
    <mergeCell ref="A2:F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Наталья</cp:lastModifiedBy>
  <cp:lastPrinted>2014-07-05T12:15:28Z</cp:lastPrinted>
  <dcterms:created xsi:type="dcterms:W3CDTF">2005-12-02T13:56:17Z</dcterms:created>
  <dcterms:modified xsi:type="dcterms:W3CDTF">2014-07-11T04:40:23Z</dcterms:modified>
  <cp:category/>
  <cp:version/>
  <cp:contentType/>
  <cp:contentStatus/>
</cp:coreProperties>
</file>