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/>
  </bookViews>
  <sheets>
    <sheet name="Лист1" sheetId="3" r:id="rId1"/>
    <sheet name="Лист2" sheetId="6" r:id="rId2"/>
    <sheet name="Лист3" sheetId="5" r:id="rId3"/>
  </sheets>
  <definedNames>
    <definedName name="_xlnm.Print_Titles" localSheetId="0">Лист1!$16:$19</definedName>
  </definedNames>
  <calcPr calcId="125725"/>
</workbook>
</file>

<file path=xl/calcChain.xml><?xml version="1.0" encoding="utf-8"?>
<calcChain xmlns="http://schemas.openxmlformats.org/spreadsheetml/2006/main">
  <c r="I193" i="3"/>
  <c r="I226"/>
  <c r="J20" i="6"/>
  <c r="I20"/>
  <c r="J43"/>
  <c r="I43"/>
  <c r="K43" s="1"/>
  <c r="J42"/>
  <c r="I42"/>
  <c r="K302"/>
  <c r="K44"/>
  <c r="I135" i="3"/>
  <c r="K230"/>
  <c r="K231"/>
  <c r="K232"/>
  <c r="K233"/>
  <c r="K234"/>
  <c r="K235"/>
  <c r="K236"/>
  <c r="K158"/>
  <c r="K159"/>
  <c r="K160"/>
  <c r="K83"/>
  <c r="K84"/>
  <c r="K85"/>
  <c r="K86"/>
  <c r="J57" l="1"/>
  <c r="J51"/>
  <c r="I219"/>
  <c r="J226"/>
  <c r="K179" i="6"/>
  <c r="J178"/>
  <c r="J177" s="1"/>
  <c r="J176" s="1"/>
  <c r="I178"/>
  <c r="I177" s="1"/>
  <c r="I176" s="1"/>
  <c r="K176" s="1"/>
  <c r="J539"/>
  <c r="J538" s="1"/>
  <c r="J537" s="1"/>
  <c r="J536" s="1"/>
  <c r="I539"/>
  <c r="I538" s="1"/>
  <c r="K539"/>
  <c r="K540"/>
  <c r="I133" i="3"/>
  <c r="J133"/>
  <c r="J36"/>
  <c r="J31"/>
  <c r="I136"/>
  <c r="I57"/>
  <c r="I31"/>
  <c r="K506" i="6"/>
  <c r="I505"/>
  <c r="K505" s="1"/>
  <c r="J505"/>
  <c r="J504" s="1"/>
  <c r="K450"/>
  <c r="J449"/>
  <c r="I449"/>
  <c r="K449" s="1"/>
  <c r="K399"/>
  <c r="I398"/>
  <c r="J398"/>
  <c r="J397" s="1"/>
  <c r="K319"/>
  <c r="I318"/>
  <c r="K318" s="1"/>
  <c r="J318"/>
  <c r="J317" s="1"/>
  <c r="K63"/>
  <c r="J62"/>
  <c r="J61" s="1"/>
  <c r="I62"/>
  <c r="K62" s="1"/>
  <c r="I120" i="3"/>
  <c r="J120"/>
  <c r="J110"/>
  <c r="J109" s="1"/>
  <c r="J137"/>
  <c r="J136" s="1"/>
  <c r="I137"/>
  <c r="J233"/>
  <c r="J232" s="1"/>
  <c r="I233"/>
  <c r="I232" s="1"/>
  <c r="J206"/>
  <c r="I206"/>
  <c r="K207"/>
  <c r="J162"/>
  <c r="J77"/>
  <c r="I77"/>
  <c r="J25"/>
  <c r="K324" i="6"/>
  <c r="K366"/>
  <c r="J365"/>
  <c r="I365"/>
  <c r="I364" s="1"/>
  <c r="J323"/>
  <c r="J322" s="1"/>
  <c r="J321" s="1"/>
  <c r="J320" s="1"/>
  <c r="I323"/>
  <c r="I322" s="1"/>
  <c r="I321" s="1"/>
  <c r="I320" s="1"/>
  <c r="K290"/>
  <c r="J289"/>
  <c r="J288" s="1"/>
  <c r="I289"/>
  <c r="K268"/>
  <c r="J267"/>
  <c r="I267"/>
  <c r="K267" s="1"/>
  <c r="J266"/>
  <c r="J265" s="1"/>
  <c r="I266"/>
  <c r="I265" s="1"/>
  <c r="K202"/>
  <c r="J201"/>
  <c r="J200" s="1"/>
  <c r="J199" s="1"/>
  <c r="I201"/>
  <c r="K86"/>
  <c r="J85"/>
  <c r="I85"/>
  <c r="J152" i="3"/>
  <c r="J155"/>
  <c r="J43"/>
  <c r="J42" s="1"/>
  <c r="J67"/>
  <c r="J62"/>
  <c r="I62"/>
  <c r="I110"/>
  <c r="I67"/>
  <c r="K178" i="6" l="1"/>
  <c r="K201"/>
  <c r="I317"/>
  <c r="I504"/>
  <c r="K177"/>
  <c r="K398"/>
  <c r="K537"/>
  <c r="I537"/>
  <c r="I536" s="1"/>
  <c r="K536" s="1"/>
  <c r="K538"/>
  <c r="K317"/>
  <c r="K504"/>
  <c r="K365"/>
  <c r="I397"/>
  <c r="K397" s="1"/>
  <c r="J50" i="3"/>
  <c r="I200" i="6"/>
  <c r="K200" s="1"/>
  <c r="K289"/>
  <c r="I61"/>
  <c r="K320"/>
  <c r="J364"/>
  <c r="K364" s="1"/>
  <c r="K322"/>
  <c r="K323"/>
  <c r="K321"/>
  <c r="I288"/>
  <c r="K288" s="1"/>
  <c r="I199"/>
  <c r="K199" s="1"/>
  <c r="K265"/>
  <c r="K266"/>
  <c r="I109" i="3"/>
  <c r="I25"/>
  <c r="J89"/>
  <c r="J115"/>
  <c r="J114" s="1"/>
  <c r="J97" s="1"/>
  <c r="K61" i="6" l="1"/>
  <c r="K174"/>
  <c r="I51" i="3"/>
  <c r="I39"/>
  <c r="I36" s="1"/>
  <c r="K276" i="6"/>
  <c r="J275"/>
  <c r="J274" s="1"/>
  <c r="J273" s="1"/>
  <c r="I98"/>
  <c r="I97" s="1"/>
  <c r="I526"/>
  <c r="I521"/>
  <c r="I520" s="1"/>
  <c r="I519" s="1"/>
  <c r="I490"/>
  <c r="I489" s="1"/>
  <c r="I482"/>
  <c r="I481" s="1"/>
  <c r="I480" s="1"/>
  <c r="I404"/>
  <c r="I384"/>
  <c r="I383" s="1"/>
  <c r="I379"/>
  <c r="I343"/>
  <c r="I173"/>
  <c r="I165"/>
  <c r="I164" s="1"/>
  <c r="I123"/>
  <c r="I128"/>
  <c r="I127" s="1"/>
  <c r="I28"/>
  <c r="I27" s="1"/>
  <c r="K440"/>
  <c r="J439"/>
  <c r="J438" s="1"/>
  <c r="J437" s="1"/>
  <c r="J436" s="1"/>
  <c r="I439"/>
  <c r="J409"/>
  <c r="I409"/>
  <c r="K396"/>
  <c r="J395"/>
  <c r="J394" s="1"/>
  <c r="I395"/>
  <c r="J391"/>
  <c r="I391"/>
  <c r="K393"/>
  <c r="K390"/>
  <c r="K385"/>
  <c r="K386"/>
  <c r="K387"/>
  <c r="J384"/>
  <c r="J383" s="1"/>
  <c r="I275"/>
  <c r="I274" s="1"/>
  <c r="I273" s="1"/>
  <c r="K227"/>
  <c r="J226"/>
  <c r="I226"/>
  <c r="K206"/>
  <c r="J205"/>
  <c r="J204" s="1"/>
  <c r="J203" s="1"/>
  <c r="I205"/>
  <c r="J173"/>
  <c r="J430"/>
  <c r="J429" s="1"/>
  <c r="J428" s="1"/>
  <c r="I430"/>
  <c r="I429" s="1"/>
  <c r="K431"/>
  <c r="K432"/>
  <c r="K435"/>
  <c r="J434"/>
  <c r="J433" s="1"/>
  <c r="I434"/>
  <c r="I433" s="1"/>
  <c r="J371"/>
  <c r="I371"/>
  <c r="K361"/>
  <c r="K362"/>
  <c r="K363"/>
  <c r="J360"/>
  <c r="J359" s="1"/>
  <c r="J358" s="1"/>
  <c r="J357" s="1"/>
  <c r="I360"/>
  <c r="I359" s="1"/>
  <c r="K308"/>
  <c r="J307"/>
  <c r="J306" s="1"/>
  <c r="J305" s="1"/>
  <c r="J304" s="1"/>
  <c r="I307"/>
  <c r="J280"/>
  <c r="J279" s="1"/>
  <c r="J278" s="1"/>
  <c r="I280"/>
  <c r="J284"/>
  <c r="J283" s="1"/>
  <c r="J282" s="1"/>
  <c r="I284"/>
  <c r="I283" s="1"/>
  <c r="K281"/>
  <c r="K285"/>
  <c r="K292"/>
  <c r="J291"/>
  <c r="I291"/>
  <c r="K153" i="3"/>
  <c r="I152"/>
  <c r="I151" s="1"/>
  <c r="J151"/>
  <c r="J143"/>
  <c r="J142" s="1"/>
  <c r="I143"/>
  <c r="I142" s="1"/>
  <c r="K144"/>
  <c r="K116"/>
  <c r="I115"/>
  <c r="I114" s="1"/>
  <c r="I97" s="1"/>
  <c r="K111"/>
  <c r="I89"/>
  <c r="J259" i="6"/>
  <c r="I259"/>
  <c r="J65"/>
  <c r="I65"/>
  <c r="J513"/>
  <c r="I513"/>
  <c r="K514"/>
  <c r="K547"/>
  <c r="J546"/>
  <c r="J545" s="1"/>
  <c r="J544" s="1"/>
  <c r="J543" s="1"/>
  <c r="J542" s="1"/>
  <c r="J541" s="1"/>
  <c r="I546"/>
  <c r="K535"/>
  <c r="J534"/>
  <c r="J533" s="1"/>
  <c r="I534"/>
  <c r="K532"/>
  <c r="K531"/>
  <c r="J530"/>
  <c r="I530"/>
  <c r="K529"/>
  <c r="K528"/>
  <c r="K527"/>
  <c r="J526"/>
  <c r="J525" s="1"/>
  <c r="I525"/>
  <c r="I524" s="1"/>
  <c r="K523"/>
  <c r="K522"/>
  <c r="J521"/>
  <c r="J520" s="1"/>
  <c r="J519" s="1"/>
  <c r="K515"/>
  <c r="K513"/>
  <c r="K512"/>
  <c r="J511"/>
  <c r="J510" s="1"/>
  <c r="I511"/>
  <c r="I510" s="1"/>
  <c r="K509"/>
  <c r="J508"/>
  <c r="I508"/>
  <c r="K503"/>
  <c r="J502"/>
  <c r="J501" s="1"/>
  <c r="I502"/>
  <c r="K500"/>
  <c r="K499"/>
  <c r="J498"/>
  <c r="I498"/>
  <c r="K497"/>
  <c r="K496"/>
  <c r="K495"/>
  <c r="K494"/>
  <c r="K493"/>
  <c r="K492"/>
  <c r="K491"/>
  <c r="J490"/>
  <c r="J489" s="1"/>
  <c r="K487"/>
  <c r="J486"/>
  <c r="J485" s="1"/>
  <c r="I486"/>
  <c r="K486" s="1"/>
  <c r="K484"/>
  <c r="K483"/>
  <c r="J482"/>
  <c r="J481" s="1"/>
  <c r="J480" s="1"/>
  <c r="K475"/>
  <c r="J474"/>
  <c r="I474"/>
  <c r="I473" s="1"/>
  <c r="J473"/>
  <c r="J472" s="1"/>
  <c r="J471" s="1"/>
  <c r="J470" s="1"/>
  <c r="K469"/>
  <c r="J468"/>
  <c r="I468"/>
  <c r="I467" s="1"/>
  <c r="J467"/>
  <c r="K466"/>
  <c r="K465"/>
  <c r="J464"/>
  <c r="I464"/>
  <c r="K463"/>
  <c r="K462"/>
  <c r="K461"/>
  <c r="K460"/>
  <c r="J459"/>
  <c r="I459"/>
  <c r="J458"/>
  <c r="I458"/>
  <c r="J457"/>
  <c r="J456" s="1"/>
  <c r="I457"/>
  <c r="I456" s="1"/>
  <c r="K455"/>
  <c r="K454"/>
  <c r="J453"/>
  <c r="J452" s="1"/>
  <c r="J451" s="1"/>
  <c r="I453"/>
  <c r="I452" s="1"/>
  <c r="K448"/>
  <c r="J447"/>
  <c r="K447" s="1"/>
  <c r="K446"/>
  <c r="K445"/>
  <c r="J444"/>
  <c r="J443" s="1"/>
  <c r="J442" s="1"/>
  <c r="I444"/>
  <c r="K426"/>
  <c r="K425"/>
  <c r="J424"/>
  <c r="I424"/>
  <c r="J423"/>
  <c r="J422" s="1"/>
  <c r="J421" s="1"/>
  <c r="K392"/>
  <c r="K389"/>
  <c r="K388"/>
  <c r="K381"/>
  <c r="K380"/>
  <c r="J379"/>
  <c r="J378" s="1"/>
  <c r="J377" s="1"/>
  <c r="K418"/>
  <c r="J417"/>
  <c r="J416" s="1"/>
  <c r="I417"/>
  <c r="K415"/>
  <c r="K414"/>
  <c r="J413"/>
  <c r="I413"/>
  <c r="K412"/>
  <c r="K411"/>
  <c r="K410"/>
  <c r="J408"/>
  <c r="K406"/>
  <c r="K405"/>
  <c r="J404"/>
  <c r="J403" s="1"/>
  <c r="J402" s="1"/>
  <c r="J370"/>
  <c r="I370"/>
  <c r="J369"/>
  <c r="J368" s="1"/>
  <c r="J367" s="1"/>
  <c r="I369"/>
  <c r="I368" s="1"/>
  <c r="K356"/>
  <c r="J355"/>
  <c r="J354" s="1"/>
  <c r="J353" s="1"/>
  <c r="I355"/>
  <c r="K352"/>
  <c r="J351"/>
  <c r="J350" s="1"/>
  <c r="I351"/>
  <c r="K349"/>
  <c r="K348"/>
  <c r="J347"/>
  <c r="I347"/>
  <c r="K346"/>
  <c r="K345"/>
  <c r="K344"/>
  <c r="J343"/>
  <c r="J342" s="1"/>
  <c r="K339"/>
  <c r="J338"/>
  <c r="I338"/>
  <c r="K337"/>
  <c r="J336"/>
  <c r="I336"/>
  <c r="J335"/>
  <c r="I335"/>
  <c r="K332"/>
  <c r="J331"/>
  <c r="J330" s="1"/>
  <c r="I331"/>
  <c r="K329"/>
  <c r="J328"/>
  <c r="I328"/>
  <c r="J327"/>
  <c r="I327"/>
  <c r="K327" s="1"/>
  <c r="J326"/>
  <c r="I326"/>
  <c r="K326" s="1"/>
  <c r="K316"/>
  <c r="J315"/>
  <c r="J314" s="1"/>
  <c r="I315"/>
  <c r="K313"/>
  <c r="J312"/>
  <c r="I312"/>
  <c r="I311" s="1"/>
  <c r="J311"/>
  <c r="J310" s="1"/>
  <c r="J301"/>
  <c r="I301"/>
  <c r="J300"/>
  <c r="J299" s="1"/>
  <c r="J298" s="1"/>
  <c r="K297"/>
  <c r="J296"/>
  <c r="J295" s="1"/>
  <c r="J294" s="1"/>
  <c r="J293" s="1"/>
  <c r="I296"/>
  <c r="K272"/>
  <c r="J271"/>
  <c r="I271"/>
  <c r="I270" s="1"/>
  <c r="J270"/>
  <c r="J269" s="1"/>
  <c r="K263"/>
  <c r="J262"/>
  <c r="J261" s="1"/>
  <c r="I262"/>
  <c r="K260"/>
  <c r="J258"/>
  <c r="I258"/>
  <c r="K257"/>
  <c r="J256"/>
  <c r="I256"/>
  <c r="J255"/>
  <c r="I255"/>
  <c r="J254"/>
  <c r="K253"/>
  <c r="K252"/>
  <c r="J251"/>
  <c r="I251"/>
  <c r="J250"/>
  <c r="J249" s="1"/>
  <c r="K248"/>
  <c r="K247"/>
  <c r="K246"/>
  <c r="K245"/>
  <c r="J244"/>
  <c r="J243" s="1"/>
  <c r="J242" s="1"/>
  <c r="I244"/>
  <c r="I243" s="1"/>
  <c r="K240"/>
  <c r="J239"/>
  <c r="J238" s="1"/>
  <c r="J237" s="1"/>
  <c r="I239"/>
  <c r="I238" s="1"/>
  <c r="I237" s="1"/>
  <c r="K236"/>
  <c r="J235"/>
  <c r="J234" s="1"/>
  <c r="J233" s="1"/>
  <c r="I235"/>
  <c r="I234" s="1"/>
  <c r="I233" s="1"/>
  <c r="K232"/>
  <c r="I231"/>
  <c r="K231" s="1"/>
  <c r="J230"/>
  <c r="J229" s="1"/>
  <c r="J228" s="1"/>
  <c r="K225"/>
  <c r="K224"/>
  <c r="J223"/>
  <c r="I223"/>
  <c r="I222" s="1"/>
  <c r="I221" s="1"/>
  <c r="J222"/>
  <c r="J221" s="1"/>
  <c r="K218"/>
  <c r="K217"/>
  <c r="J216"/>
  <c r="J215" s="1"/>
  <c r="J214" s="1"/>
  <c r="J213" s="1"/>
  <c r="I216"/>
  <c r="K212"/>
  <c r="K211"/>
  <c r="J210"/>
  <c r="J209" s="1"/>
  <c r="J208" s="1"/>
  <c r="J207" s="1"/>
  <c r="I210"/>
  <c r="I209" s="1"/>
  <c r="I208" s="1"/>
  <c r="K195"/>
  <c r="J194"/>
  <c r="J193" s="1"/>
  <c r="J192" s="1"/>
  <c r="J191" s="1"/>
  <c r="I194"/>
  <c r="I193" s="1"/>
  <c r="K190"/>
  <c r="J189"/>
  <c r="I189"/>
  <c r="J188"/>
  <c r="I188"/>
  <c r="I187" s="1"/>
  <c r="J187"/>
  <c r="J186" s="1"/>
  <c r="K184"/>
  <c r="J183"/>
  <c r="I183"/>
  <c r="I182" s="1"/>
  <c r="J182"/>
  <c r="J181" s="1"/>
  <c r="J180" s="1"/>
  <c r="K175"/>
  <c r="J172"/>
  <c r="J171" s="1"/>
  <c r="J170" s="1"/>
  <c r="I172"/>
  <c r="I171" s="1"/>
  <c r="K169"/>
  <c r="J168"/>
  <c r="I168"/>
  <c r="K167"/>
  <c r="K166"/>
  <c r="J165"/>
  <c r="J164" s="1"/>
  <c r="J163" s="1"/>
  <c r="J162" s="1"/>
  <c r="K161"/>
  <c r="J160"/>
  <c r="J159" s="1"/>
  <c r="I160"/>
  <c r="J158"/>
  <c r="J157" s="1"/>
  <c r="K156"/>
  <c r="J155"/>
  <c r="I155"/>
  <c r="I154" s="1"/>
  <c r="J154"/>
  <c r="J153" s="1"/>
  <c r="J152" s="1"/>
  <c r="K151"/>
  <c r="J150"/>
  <c r="J149" s="1"/>
  <c r="J148" s="1"/>
  <c r="J147" s="1"/>
  <c r="J146" s="1"/>
  <c r="I150"/>
  <c r="I149" s="1"/>
  <c r="I148" s="1"/>
  <c r="K144"/>
  <c r="K143"/>
  <c r="J142"/>
  <c r="J141" s="1"/>
  <c r="J140" s="1"/>
  <c r="J139" s="1"/>
  <c r="J138" s="1"/>
  <c r="J137" s="1"/>
  <c r="I142"/>
  <c r="I141" s="1"/>
  <c r="K136"/>
  <c r="K135"/>
  <c r="J134"/>
  <c r="I134"/>
  <c r="K133"/>
  <c r="K132"/>
  <c r="K131"/>
  <c r="K130"/>
  <c r="K129"/>
  <c r="J128"/>
  <c r="J127" s="1"/>
  <c r="K125"/>
  <c r="K124"/>
  <c r="J123"/>
  <c r="I122"/>
  <c r="I121" s="1"/>
  <c r="J122"/>
  <c r="J121" s="1"/>
  <c r="K117"/>
  <c r="K116"/>
  <c r="J115"/>
  <c r="J114" s="1"/>
  <c r="J113" s="1"/>
  <c r="J112" s="1"/>
  <c r="I115"/>
  <c r="I114" s="1"/>
  <c r="I113" s="1"/>
  <c r="I112" s="1"/>
  <c r="K111"/>
  <c r="J110"/>
  <c r="J109" s="1"/>
  <c r="I110"/>
  <c r="K108"/>
  <c r="K107"/>
  <c r="J106"/>
  <c r="I106"/>
  <c r="K105"/>
  <c r="K104"/>
  <c r="K103"/>
  <c r="K102"/>
  <c r="K101"/>
  <c r="K100"/>
  <c r="K99"/>
  <c r="J98"/>
  <c r="J97" s="1"/>
  <c r="K94"/>
  <c r="J93"/>
  <c r="I93"/>
  <c r="K92"/>
  <c r="J91"/>
  <c r="J90" s="1"/>
  <c r="I91"/>
  <c r="K87"/>
  <c r="K85"/>
  <c r="J84"/>
  <c r="I84"/>
  <c r="J83"/>
  <c r="I83"/>
  <c r="K82"/>
  <c r="K81"/>
  <c r="J80"/>
  <c r="I80"/>
  <c r="J79"/>
  <c r="I79"/>
  <c r="J78"/>
  <c r="I78"/>
  <c r="J77"/>
  <c r="K76"/>
  <c r="K75"/>
  <c r="J74"/>
  <c r="I74"/>
  <c r="K73"/>
  <c r="K72"/>
  <c r="J71"/>
  <c r="I71"/>
  <c r="J70"/>
  <c r="J69" s="1"/>
  <c r="J68" s="1"/>
  <c r="I70"/>
  <c r="K66"/>
  <c r="J64"/>
  <c r="J60" s="1"/>
  <c r="J59" s="1"/>
  <c r="K58"/>
  <c r="K57"/>
  <c r="K56"/>
  <c r="J55"/>
  <c r="J54" s="1"/>
  <c r="J53" s="1"/>
  <c r="J52" s="1"/>
  <c r="J51" s="1"/>
  <c r="I55"/>
  <c r="K50"/>
  <c r="K49"/>
  <c r="J48"/>
  <c r="I48"/>
  <c r="J47"/>
  <c r="J46" s="1"/>
  <c r="J45" s="1"/>
  <c r="K41"/>
  <c r="J40"/>
  <c r="J39" s="1"/>
  <c r="I40"/>
  <c r="K38"/>
  <c r="K37"/>
  <c r="J36"/>
  <c r="I36"/>
  <c r="K35"/>
  <c r="K34"/>
  <c r="K33"/>
  <c r="K32"/>
  <c r="K31"/>
  <c r="K30"/>
  <c r="K29"/>
  <c r="J28"/>
  <c r="J27" s="1"/>
  <c r="K25"/>
  <c r="K24"/>
  <c r="J23"/>
  <c r="J22" s="1"/>
  <c r="J21" s="1"/>
  <c r="I23"/>
  <c r="K18"/>
  <c r="J17"/>
  <c r="I17"/>
  <c r="K16"/>
  <c r="J15"/>
  <c r="J14" s="1"/>
  <c r="J13" s="1"/>
  <c r="J12" s="1"/>
  <c r="J11" s="1"/>
  <c r="I15"/>
  <c r="I300" l="1"/>
  <c r="K300" s="1"/>
  <c r="K301"/>
  <c r="K83"/>
  <c r="J309"/>
  <c r="K84"/>
  <c r="K439"/>
  <c r="I50" i="3"/>
  <c r="K262" i="6"/>
  <c r="J382"/>
  <c r="J376" s="1"/>
  <c r="J375" s="1"/>
  <c r="I438"/>
  <c r="I437" s="1"/>
  <c r="J287"/>
  <c r="J286" s="1"/>
  <c r="J264"/>
  <c r="K273"/>
  <c r="K291"/>
  <c r="I287"/>
  <c r="K274"/>
  <c r="K275"/>
  <c r="J198"/>
  <c r="J197" s="1"/>
  <c r="K152" i="3"/>
  <c r="K110"/>
  <c r="K115"/>
  <c r="K142"/>
  <c r="I488" i="6"/>
  <c r="K328"/>
  <c r="J407"/>
  <c r="I126"/>
  <c r="I382"/>
  <c r="K395"/>
  <c r="K437"/>
  <c r="I436"/>
  <c r="K436" s="1"/>
  <c r="K438"/>
  <c r="I69"/>
  <c r="K205"/>
  <c r="I163"/>
  <c r="I96"/>
  <c r="K226"/>
  <c r="I394"/>
  <c r="K394" s="1"/>
  <c r="K315"/>
  <c r="J185"/>
  <c r="K359"/>
  <c r="K430"/>
  <c r="I204"/>
  <c r="K78"/>
  <c r="K79"/>
  <c r="K80"/>
  <c r="J524"/>
  <c r="K524" s="1"/>
  <c r="K280"/>
  <c r="K307"/>
  <c r="K433"/>
  <c r="J427"/>
  <c r="K429"/>
  <c r="I428"/>
  <c r="I427" s="1"/>
  <c r="K434"/>
  <c r="K355"/>
  <c r="I358"/>
  <c r="I357" s="1"/>
  <c r="K360"/>
  <c r="I306"/>
  <c r="J277"/>
  <c r="K283"/>
  <c r="I282"/>
  <c r="K282" s="1"/>
  <c r="K284"/>
  <c r="I279"/>
  <c r="K193"/>
  <c r="K143" i="3"/>
  <c r="K456" i="6"/>
  <c r="K237"/>
  <c r="J241"/>
  <c r="K258"/>
  <c r="K15"/>
  <c r="K69"/>
  <c r="K110"/>
  <c r="K546"/>
  <c r="K530"/>
  <c r="K502"/>
  <c r="K510"/>
  <c r="K91"/>
  <c r="K160"/>
  <c r="K165"/>
  <c r="K168"/>
  <c r="K216"/>
  <c r="J220"/>
  <c r="K404"/>
  <c r="K444"/>
  <c r="K452"/>
  <c r="J334"/>
  <c r="J333" s="1"/>
  <c r="K383"/>
  <c r="K233"/>
  <c r="K243"/>
  <c r="K467"/>
  <c r="K343"/>
  <c r="K251"/>
  <c r="K296"/>
  <c r="K331"/>
  <c r="K338"/>
  <c r="K351"/>
  <c r="K55"/>
  <c r="K417"/>
  <c r="K379"/>
  <c r="K424"/>
  <c r="K490"/>
  <c r="K534"/>
  <c r="J507"/>
  <c r="K17"/>
  <c r="K40"/>
  <c r="I54"/>
  <c r="K54" s="1"/>
  <c r="K65"/>
  <c r="K70"/>
  <c r="K71"/>
  <c r="K74"/>
  <c r="I90"/>
  <c r="K90" s="1"/>
  <c r="J89"/>
  <c r="J88" s="1"/>
  <c r="K93"/>
  <c r="J96"/>
  <c r="J95" s="1"/>
  <c r="K106"/>
  <c r="I109"/>
  <c r="K109" s="1"/>
  <c r="K112"/>
  <c r="J126"/>
  <c r="K150"/>
  <c r="I159"/>
  <c r="K173"/>
  <c r="K189"/>
  <c r="K194"/>
  <c r="K210"/>
  <c r="I215"/>
  <c r="I214" s="1"/>
  <c r="K235"/>
  <c r="K239"/>
  <c r="K244"/>
  <c r="K255"/>
  <c r="K256"/>
  <c r="K259"/>
  <c r="I261"/>
  <c r="K261" s="1"/>
  <c r="I295"/>
  <c r="I294" s="1"/>
  <c r="I314"/>
  <c r="I330"/>
  <c r="K330" s="1"/>
  <c r="J325"/>
  <c r="I334"/>
  <c r="K335"/>
  <c r="K336"/>
  <c r="I342"/>
  <c r="I341" s="1"/>
  <c r="J341"/>
  <c r="J340" s="1"/>
  <c r="K347"/>
  <c r="I350"/>
  <c r="K350" s="1"/>
  <c r="I354"/>
  <c r="I353" s="1"/>
  <c r="K353" s="1"/>
  <c r="K369"/>
  <c r="K370"/>
  <c r="K371"/>
  <c r="K372"/>
  <c r="I403"/>
  <c r="K403" s="1"/>
  <c r="K409"/>
  <c r="K413"/>
  <c r="I416"/>
  <c r="K416" s="1"/>
  <c r="K384"/>
  <c r="K391"/>
  <c r="I443"/>
  <c r="K453"/>
  <c r="K457"/>
  <c r="K458"/>
  <c r="K459"/>
  <c r="K464"/>
  <c r="K482"/>
  <c r="I485"/>
  <c r="K485" s="1"/>
  <c r="J488"/>
  <c r="J479" s="1"/>
  <c r="K498"/>
  <c r="I501"/>
  <c r="K501" s="1"/>
  <c r="I507"/>
  <c r="K511"/>
  <c r="K526"/>
  <c r="I533"/>
  <c r="K533" s="1"/>
  <c r="I545"/>
  <c r="I544" s="1"/>
  <c r="K544" s="1"/>
  <c r="K134"/>
  <c r="K127"/>
  <c r="K128"/>
  <c r="K121"/>
  <c r="K122"/>
  <c r="K123"/>
  <c r="K113"/>
  <c r="K114"/>
  <c r="K115"/>
  <c r="K98"/>
  <c r="K96"/>
  <c r="I77"/>
  <c r="K48"/>
  <c r="I39"/>
  <c r="K39" s="1"/>
  <c r="J26"/>
  <c r="K36"/>
  <c r="J19"/>
  <c r="K28"/>
  <c r="K27"/>
  <c r="K23"/>
  <c r="I14"/>
  <c r="I13" s="1"/>
  <c r="K13" s="1"/>
  <c r="K148"/>
  <c r="I147"/>
  <c r="J67"/>
  <c r="K141"/>
  <c r="I140"/>
  <c r="K154"/>
  <c r="I153"/>
  <c r="K171"/>
  <c r="I170"/>
  <c r="K170" s="1"/>
  <c r="K208"/>
  <c r="I207"/>
  <c r="K270"/>
  <c r="I269"/>
  <c r="I264" s="1"/>
  <c r="I299"/>
  <c r="K299" s="1"/>
  <c r="K311"/>
  <c r="I310"/>
  <c r="K480"/>
  <c r="K520"/>
  <c r="I22"/>
  <c r="I26"/>
  <c r="I47"/>
  <c r="I53"/>
  <c r="I64"/>
  <c r="I60" s="1"/>
  <c r="I68"/>
  <c r="I89"/>
  <c r="K142"/>
  <c r="K149"/>
  <c r="K155"/>
  <c r="K159"/>
  <c r="I158"/>
  <c r="K182"/>
  <c r="I181"/>
  <c r="K187"/>
  <c r="I186"/>
  <c r="K214"/>
  <c r="I213"/>
  <c r="K213" s="1"/>
  <c r="K222"/>
  <c r="K294"/>
  <c r="I293"/>
  <c r="K293" s="1"/>
  <c r="K341"/>
  <c r="K473"/>
  <c r="I472"/>
  <c r="I543"/>
  <c r="K77"/>
  <c r="J401"/>
  <c r="J400" s="1"/>
  <c r="J441"/>
  <c r="K507"/>
  <c r="J518"/>
  <c r="J517" s="1"/>
  <c r="K172"/>
  <c r="K183"/>
  <c r="K188"/>
  <c r="I192"/>
  <c r="K209"/>
  <c r="K215"/>
  <c r="K223"/>
  <c r="K234"/>
  <c r="K238"/>
  <c r="I242"/>
  <c r="I250"/>
  <c r="I254"/>
  <c r="K254" s="1"/>
  <c r="K271"/>
  <c r="K295"/>
  <c r="K312"/>
  <c r="K342"/>
  <c r="K354"/>
  <c r="I402"/>
  <c r="I408"/>
  <c r="I378"/>
  <c r="K382"/>
  <c r="I423"/>
  <c r="I451"/>
  <c r="K451" s="1"/>
  <c r="K468"/>
  <c r="K474"/>
  <c r="K481"/>
  <c r="K489"/>
  <c r="K508"/>
  <c r="K521"/>
  <c r="K525"/>
  <c r="K545"/>
  <c r="I230"/>
  <c r="I95" l="1"/>
  <c r="I479"/>
  <c r="I478" s="1"/>
  <c r="I477" s="1"/>
  <c r="K314"/>
  <c r="I309"/>
  <c r="K443"/>
  <c r="I442"/>
  <c r="I59"/>
  <c r="K60"/>
  <c r="J303"/>
  <c r="J219"/>
  <c r="J478"/>
  <c r="J374"/>
  <c r="J373" s="1"/>
  <c r="K151" i="3"/>
  <c r="J420" i="6"/>
  <c r="J419" s="1"/>
  <c r="K26"/>
  <c r="J10"/>
  <c r="I340"/>
  <c r="K340" s="1"/>
  <c r="I518"/>
  <c r="I517" s="1"/>
  <c r="K204"/>
  <c r="I203"/>
  <c r="I198" s="1"/>
  <c r="K14"/>
  <c r="K427"/>
  <c r="K428"/>
  <c r="K358"/>
  <c r="K357"/>
  <c r="K306"/>
  <c r="I305"/>
  <c r="K287"/>
  <c r="I286"/>
  <c r="K286" s="1"/>
  <c r="I278"/>
  <c r="K279"/>
  <c r="I120"/>
  <c r="J120"/>
  <c r="J119" s="1"/>
  <c r="J118" s="1"/>
  <c r="K114" i="3"/>
  <c r="K109"/>
  <c r="J145" i="6"/>
  <c r="J516"/>
  <c r="K488"/>
  <c r="I12"/>
  <c r="K12" s="1"/>
  <c r="I325"/>
  <c r="K334"/>
  <c r="I333"/>
  <c r="K126"/>
  <c r="K97"/>
  <c r="K95"/>
  <c r="I407"/>
  <c r="K407" s="1"/>
  <c r="K408"/>
  <c r="I249"/>
  <c r="K249" s="1"/>
  <c r="K250"/>
  <c r="I162"/>
  <c r="I146" s="1"/>
  <c r="K164"/>
  <c r="I88"/>
  <c r="K89"/>
  <c r="K68"/>
  <c r="I52"/>
  <c r="K53"/>
  <c r="K230"/>
  <c r="I229"/>
  <c r="I441"/>
  <c r="K442"/>
  <c r="I422"/>
  <c r="I421" s="1"/>
  <c r="I420" s="1"/>
  <c r="K423"/>
  <c r="I377"/>
  <c r="K378"/>
  <c r="K402"/>
  <c r="I241"/>
  <c r="K242"/>
  <c r="I191"/>
  <c r="K191" s="1"/>
  <c r="K192"/>
  <c r="I542"/>
  <c r="K543"/>
  <c r="I471"/>
  <c r="K472"/>
  <c r="K221"/>
  <c r="K186"/>
  <c r="I180"/>
  <c r="K180" s="1"/>
  <c r="K181"/>
  <c r="K158"/>
  <c r="I157"/>
  <c r="K157" s="1"/>
  <c r="K64"/>
  <c r="I46"/>
  <c r="K47"/>
  <c r="I21"/>
  <c r="K22"/>
  <c r="K519"/>
  <c r="K479"/>
  <c r="K310"/>
  <c r="I298"/>
  <c r="K298" s="1"/>
  <c r="K264"/>
  <c r="K269"/>
  <c r="K207"/>
  <c r="I152"/>
  <c r="K152" s="1"/>
  <c r="K153"/>
  <c r="I139"/>
  <c r="K140"/>
  <c r="K147"/>
  <c r="I11"/>
  <c r="I376" l="1"/>
  <c r="I375" s="1"/>
  <c r="K375" s="1"/>
  <c r="K333"/>
  <c r="I67"/>
  <c r="K67" s="1"/>
  <c r="K478"/>
  <c r="J477"/>
  <c r="J476" s="1"/>
  <c r="I401"/>
  <c r="I400" s="1"/>
  <c r="K400" s="1"/>
  <c r="K441"/>
  <c r="K325"/>
  <c r="J196"/>
  <c r="J9" s="1"/>
  <c r="J7" s="1"/>
  <c r="K203"/>
  <c r="K305"/>
  <c r="I304"/>
  <c r="I303" s="1"/>
  <c r="K278"/>
  <c r="I277"/>
  <c r="I119"/>
  <c r="K120"/>
  <c r="I185"/>
  <c r="K185" s="1"/>
  <c r="I228"/>
  <c r="I220" s="1"/>
  <c r="K229"/>
  <c r="K52"/>
  <c r="I51"/>
  <c r="K51" s="1"/>
  <c r="K88"/>
  <c r="K163"/>
  <c r="K368"/>
  <c r="I367"/>
  <c r="K367" s="1"/>
  <c r="K11"/>
  <c r="K139"/>
  <c r="I138"/>
  <c r="K309"/>
  <c r="K477"/>
  <c r="I476"/>
  <c r="K476" s="1"/>
  <c r="K518"/>
  <c r="K21"/>
  <c r="K46"/>
  <c r="I45"/>
  <c r="K45" s="1"/>
  <c r="K59"/>
  <c r="K471"/>
  <c r="I470"/>
  <c r="K470" s="1"/>
  <c r="K542"/>
  <c r="I541"/>
  <c r="K541" s="1"/>
  <c r="K241"/>
  <c r="K377"/>
  <c r="K376"/>
  <c r="K422"/>
  <c r="I374" l="1"/>
  <c r="I373" s="1"/>
  <c r="K277"/>
  <c r="I219"/>
  <c r="I419"/>
  <c r="K401"/>
  <c r="K198"/>
  <c r="I197"/>
  <c r="K304"/>
  <c r="K303"/>
  <c r="I118"/>
  <c r="K118" s="1"/>
  <c r="K119"/>
  <c r="K228"/>
  <c r="K421"/>
  <c r="I19"/>
  <c r="I10" s="1"/>
  <c r="K20"/>
  <c r="I516"/>
  <c r="K516" s="1"/>
  <c r="K517"/>
  <c r="I137"/>
  <c r="K137" s="1"/>
  <c r="K138"/>
  <c r="K162"/>
  <c r="K197" l="1"/>
  <c r="I196"/>
  <c r="K373"/>
  <c r="K374"/>
  <c r="K19"/>
  <c r="K420"/>
  <c r="K419"/>
  <c r="K146"/>
  <c r="I145"/>
  <c r="K145" s="1"/>
  <c r="K220"/>
  <c r="I9" l="1"/>
  <c r="K10"/>
  <c r="K219"/>
  <c r="K196"/>
  <c r="K187" i="3" l="1"/>
  <c r="K188"/>
  <c r="K191"/>
  <c r="K183"/>
  <c r="K176"/>
  <c r="K180"/>
  <c r="K168"/>
  <c r="K128"/>
  <c r="K129"/>
  <c r="K38"/>
  <c r="K39"/>
  <c r="K32"/>
  <c r="K34"/>
  <c r="K27"/>
  <c r="K30"/>
  <c r="K53"/>
  <c r="K55"/>
  <c r="K56"/>
  <c r="K78"/>
  <c r="K79"/>
  <c r="K64"/>
  <c r="K91"/>
  <c r="K93"/>
  <c r="K63"/>
  <c r="I147"/>
  <c r="I146" s="1"/>
  <c r="J99"/>
  <c r="J98" s="1"/>
  <c r="K52"/>
  <c r="I119"/>
  <c r="I118" s="1"/>
  <c r="I88"/>
  <c r="I87" s="1"/>
  <c r="J186"/>
  <c r="J185" s="1"/>
  <c r="J203"/>
  <c r="I203"/>
  <c r="I202" s="1"/>
  <c r="J202"/>
  <c r="I199"/>
  <c r="J219"/>
  <c r="J218" s="1"/>
  <c r="I218"/>
  <c r="K220"/>
  <c r="K204"/>
  <c r="K206"/>
  <c r="K209"/>
  <c r="J199"/>
  <c r="J105"/>
  <c r="J104" s="1"/>
  <c r="I43"/>
  <c r="I42" s="1"/>
  <c r="I84"/>
  <c r="I83" s="1"/>
  <c r="J84"/>
  <c r="J83" s="1"/>
  <c r="K26"/>
  <c r="J190"/>
  <c r="I190"/>
  <c r="I12" i="5"/>
  <c r="I186" i="3"/>
  <c r="I185" s="1"/>
  <c r="J17" i="5"/>
  <c r="I17"/>
  <c r="J15"/>
  <c r="J14" s="1"/>
  <c r="I15"/>
  <c r="I14" s="1"/>
  <c r="J12"/>
  <c r="K12" s="1"/>
  <c r="K239" i="3"/>
  <c r="K47"/>
  <c r="K46"/>
  <c r="K45"/>
  <c r="K44"/>
  <c r="I238"/>
  <c r="I237" s="1"/>
  <c r="I189"/>
  <c r="J238"/>
  <c r="K240"/>
  <c r="I132"/>
  <c r="K90"/>
  <c r="K37"/>
  <c r="K223"/>
  <c r="K221"/>
  <c r="I179"/>
  <c r="I178" s="1"/>
  <c r="J235"/>
  <c r="I235"/>
  <c r="I231" s="1"/>
  <c r="J225"/>
  <c r="I225"/>
  <c r="I224" s="1"/>
  <c r="I192" s="1"/>
  <c r="J212"/>
  <c r="J211" s="1"/>
  <c r="I212"/>
  <c r="J189"/>
  <c r="J182"/>
  <c r="J181" s="1"/>
  <c r="I182"/>
  <c r="J179"/>
  <c r="J178" s="1"/>
  <c r="J175"/>
  <c r="J174" s="1"/>
  <c r="I175"/>
  <c r="K175" s="1"/>
  <c r="J171"/>
  <c r="J170" s="1"/>
  <c r="I171"/>
  <c r="I170" s="1"/>
  <c r="J167"/>
  <c r="J166" s="1"/>
  <c r="I167"/>
  <c r="J161"/>
  <c r="I162"/>
  <c r="J159"/>
  <c r="J154"/>
  <c r="J150" s="1"/>
  <c r="I155"/>
  <c r="J147"/>
  <c r="J146" s="1"/>
  <c r="J140"/>
  <c r="J139" s="1"/>
  <c r="I140"/>
  <c r="I139" s="1"/>
  <c r="J132"/>
  <c r="J131" s="1"/>
  <c r="I73"/>
  <c r="I61" s="1"/>
  <c r="J73"/>
  <c r="J61" s="1"/>
  <c r="J49" s="1"/>
  <c r="J158"/>
  <c r="I160"/>
  <c r="I159" s="1"/>
  <c r="J216"/>
  <c r="I216"/>
  <c r="J205"/>
  <c r="J196"/>
  <c r="I196"/>
  <c r="K22" i="5"/>
  <c r="J22"/>
  <c r="I22"/>
  <c r="J32"/>
  <c r="J31" s="1"/>
  <c r="K217" i="3"/>
  <c r="J215"/>
  <c r="I215"/>
  <c r="K215" s="1"/>
  <c r="J88"/>
  <c r="J87" s="1"/>
  <c r="I32" i="5"/>
  <c r="I31" s="1"/>
  <c r="I30" s="1"/>
  <c r="J28"/>
  <c r="J27" s="1"/>
  <c r="I28"/>
  <c r="I27" s="1"/>
  <c r="K173" i="3"/>
  <c r="K172"/>
  <c r="I126"/>
  <c r="I108" s="1"/>
  <c r="J127"/>
  <c r="K127" s="1"/>
  <c r="K222"/>
  <c r="K71"/>
  <c r="K69"/>
  <c r="J195"/>
  <c r="J194" s="1"/>
  <c r="J210"/>
  <c r="I195"/>
  <c r="I194" s="1"/>
  <c r="I210"/>
  <c r="K208"/>
  <c r="J237"/>
  <c r="J145"/>
  <c r="I125"/>
  <c r="I145"/>
  <c r="K68"/>
  <c r="K19" i="5"/>
  <c r="K213" i="3"/>
  <c r="K197"/>
  <c r="K196" s="1"/>
  <c r="K156"/>
  <c r="K148"/>
  <c r="K96"/>
  <c r="K95"/>
  <c r="K94"/>
  <c r="K35"/>
  <c r="K35" i="5"/>
  <c r="K34"/>
  <c r="K238" i="3"/>
  <c r="K31"/>
  <c r="K36"/>
  <c r="K62"/>
  <c r="J126"/>
  <c r="K216"/>
  <c r="I211"/>
  <c r="K211" s="1"/>
  <c r="I181"/>
  <c r="K181" s="1"/>
  <c r="I166"/>
  <c r="I165" s="1"/>
  <c r="I154"/>
  <c r="I150" s="1"/>
  <c r="I158"/>
  <c r="K212"/>
  <c r="K219"/>
  <c r="K195"/>
  <c r="I124"/>
  <c r="J125"/>
  <c r="J124" s="1"/>
  <c r="J165"/>
  <c r="J231" l="1"/>
  <c r="J230" s="1"/>
  <c r="I131"/>
  <c r="I130" s="1"/>
  <c r="I107"/>
  <c r="K167"/>
  <c r="I174"/>
  <c r="I169" s="1"/>
  <c r="I164" s="1"/>
  <c r="J48"/>
  <c r="K108"/>
  <c r="I214"/>
  <c r="J198"/>
  <c r="I205"/>
  <c r="K205" s="1"/>
  <c r="K170"/>
  <c r="J214"/>
  <c r="K218"/>
  <c r="K150"/>
  <c r="J169"/>
  <c r="J30" i="5"/>
  <c r="J25"/>
  <c r="J24" s="1"/>
  <c r="J10" s="1"/>
  <c r="I230" i="3"/>
  <c r="K190"/>
  <c r="K174"/>
  <c r="I161"/>
  <c r="J119"/>
  <c r="J118" s="1"/>
  <c r="K118" s="1"/>
  <c r="K124"/>
  <c r="K120"/>
  <c r="K125"/>
  <c r="K126"/>
  <c r="J157"/>
  <c r="J149" s="1"/>
  <c r="K178"/>
  <c r="K189"/>
  <c r="K165"/>
  <c r="K182"/>
  <c r="K210"/>
  <c r="J177"/>
  <c r="K121"/>
  <c r="K166"/>
  <c r="K145"/>
  <c r="I49"/>
  <c r="I198"/>
  <c r="K185"/>
  <c r="K179"/>
  <c r="K77"/>
  <c r="K214"/>
  <c r="K186"/>
  <c r="K88"/>
  <c r="J24"/>
  <c r="J23" s="1"/>
  <c r="K9" i="6"/>
  <c r="I7"/>
  <c r="K119" i="3"/>
  <c r="K42"/>
  <c r="K171"/>
  <c r="K154"/>
  <c r="K155"/>
  <c r="K147"/>
  <c r="K133"/>
  <c r="K97"/>
  <c r="K89"/>
  <c r="K51"/>
  <c r="K43"/>
  <c r="I24"/>
  <c r="K25"/>
  <c r="K50"/>
  <c r="J164"/>
  <c r="K237"/>
  <c r="I184"/>
  <c r="K203"/>
  <c r="I157"/>
  <c r="I149" s="1"/>
  <c r="I177"/>
  <c r="K177" s="1"/>
  <c r="J26" i="5"/>
  <c r="I25"/>
  <c r="I26"/>
  <c r="J224" i="3"/>
  <c r="J193"/>
  <c r="K194"/>
  <c r="J184"/>
  <c r="K146"/>
  <c r="K132"/>
  <c r="K202"/>
  <c r="J192" l="1"/>
  <c r="I106"/>
  <c r="K107"/>
  <c r="K169"/>
  <c r="K7" i="6"/>
  <c r="K61" i="3"/>
  <c r="K184"/>
  <c r="K164"/>
  <c r="K149"/>
  <c r="K24"/>
  <c r="I48"/>
  <c r="K48" s="1"/>
  <c r="K49"/>
  <c r="I23"/>
  <c r="K23" s="1"/>
  <c r="I24" i="5"/>
  <c r="K25"/>
  <c r="J130" i="3"/>
  <c r="K131"/>
  <c r="K198"/>
  <c r="I105" l="1"/>
  <c r="K106"/>
  <c r="K24" i="5"/>
  <c r="I10"/>
  <c r="K10" s="1"/>
  <c r="K130" i="3"/>
  <c r="J22"/>
  <c r="K193"/>
  <c r="J20" l="1"/>
  <c r="J549" i="6" s="1"/>
  <c r="I104" i="3"/>
  <c r="K105"/>
  <c r="K192"/>
  <c r="I22"/>
  <c r="K22" s="1"/>
  <c r="K87"/>
  <c r="I103" l="1"/>
  <c r="K104"/>
  <c r="I20"/>
  <c r="I102" l="1"/>
  <c r="K103"/>
  <c r="I549" i="6"/>
  <c r="K20" i="3"/>
  <c r="I101" l="1"/>
  <c r="K102"/>
  <c r="I100" l="1"/>
  <c r="K101"/>
  <c r="I99" l="1"/>
  <c r="K100"/>
  <c r="I98" l="1"/>
  <c r="K98" s="1"/>
  <c r="K99"/>
  <c r="K42" i="6"/>
</calcChain>
</file>

<file path=xl/sharedStrings.xml><?xml version="1.0" encoding="utf-8"?>
<sst xmlns="http://schemas.openxmlformats.org/spreadsheetml/2006/main" count="4850" uniqueCount="663">
  <si>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</si>
  <si>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</si>
  <si>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</si>
  <si>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</si>
  <si>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</si>
  <si>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</si>
  <si>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</si>
  <si>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</si>
  <si>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</si>
  <si>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</si>
  <si>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</si>
  <si>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</si>
  <si>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</si>
  <si>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</si>
  <si>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</si>
  <si>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</si>
  <si>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</si>
  <si>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</si>
  <si>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</si>
  <si>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</si>
  <si>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</si>
  <si>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</si>
  <si>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"________"    ________________________  200___  г.</t>
  </si>
  <si>
    <t>0503117</t>
  </si>
  <si>
    <t xml:space="preserve">Неисполненные 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</si>
  <si>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</si>
  <si>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</si>
  <si>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</si>
  <si>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</si>
  <si>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</si>
  <si>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</si>
  <si>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</si>
  <si>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</si>
  <si>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</si>
  <si>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</si>
  <si>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</si>
  <si>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</si>
  <si>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</si>
  <si>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010</t>
  </si>
  <si>
    <t>из них:</t>
  </si>
  <si>
    <t>Код дохода по бюджетной классификацией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</si>
  <si>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</si>
  <si>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</si>
  <si>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</si>
  <si>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</si>
  <si>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</si>
  <si>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</si>
  <si>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</si>
  <si>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</si>
  <si>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</si>
  <si>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</si>
  <si>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</si>
  <si>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</si>
  <si>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</si>
  <si>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</si>
  <si>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</si>
  <si>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</si>
  <si>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</si>
  <si>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</si>
  <si>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</si>
  <si>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</si>
  <si>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</si>
  <si>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</si>
  <si>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</si>
  <si>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</si>
  <si>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</si>
  <si>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</si>
  <si>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</si>
  <si>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</si>
  <si>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</si>
  <si>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</si>
  <si>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</si>
  <si>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</si>
  <si>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</si>
  <si>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</si>
  <si>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</si>
  <si>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</si>
  <si>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</si>
  <si>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</si>
  <si>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</si>
  <si>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</si>
  <si>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</si>
  <si>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</si>
  <si>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</si>
  <si>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</si>
  <si>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</si>
  <si>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</si>
  <si>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</si>
  <si>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</si>
  <si>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</si>
  <si>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</si>
  <si>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</si>
  <si>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</si>
  <si>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</si>
  <si>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</si>
  <si>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</si>
  <si>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</si>
  <si>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</si>
  <si>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</si>
  <si>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</si>
  <si>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</si>
  <si>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</si>
  <si>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</si>
  <si>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</si>
  <si>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</si>
  <si>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</si>
  <si>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</si>
  <si>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</si>
  <si>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</si>
  <si>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</si>
  <si>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</si>
  <si>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</si>
  <si>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</si>
  <si>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</si>
  <si>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</si>
  <si>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</si>
  <si>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</si>
  <si>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</si>
  <si>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</si>
  <si>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</si>
  <si>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</si>
  <si>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</si>
  <si>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</si>
  <si>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</si>
  <si>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</si>
  <si>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</si>
  <si>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</si>
  <si>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Транспортный налог</t>
  </si>
  <si>
    <t>!!! Введите наименование !!!</t>
  </si>
  <si>
    <t>Транспортный налог с физических лиц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</si>
  <si>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</si>
  <si>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</si>
  <si>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</si>
  <si>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участков_x000D_
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</si>
  <si>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казенных)_x000D_
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</si>
  <si>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</si>
  <si>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</si>
  <si>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</t>
  </si>
  <si>
    <t>ПРОЧИЕ БЕЗВОЗМЕЗДНЫЕ ПОСТУПЛЕНИЯ</t>
  </si>
  <si>
    <t>01020000</t>
  </si>
  <si>
    <t>01030000</t>
  </si>
  <si>
    <t>800</t>
  </si>
  <si>
    <t>810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</si>
  <si>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</si>
  <si>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</si>
  <si>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</si>
  <si>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</si>
  <si>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</si>
  <si>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</si>
  <si>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</si>
  <si>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</si>
  <si>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</si>
  <si>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</si>
  <si>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</si>
  <si>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</si>
  <si>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</si>
  <si>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</si>
  <si>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</si>
  <si>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</si>
  <si>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</si>
  <si>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</si>
  <si>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</si>
  <si>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</si>
  <si>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</si>
  <si>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</si>
  <si>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</si>
  <si>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</si>
  <si>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</si>
  <si>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</si>
  <si>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</si>
  <si>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</si>
  <si>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</si>
  <si>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</si>
  <si>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21900000</t>
  </si>
  <si>
    <t>11600000</t>
  </si>
  <si>
    <t>11690000</t>
  </si>
  <si>
    <t>140</t>
  </si>
  <si>
    <t>11690050</t>
  </si>
  <si>
    <t>5478</t>
  </si>
  <si>
    <t>20204999</t>
  </si>
  <si>
    <t>20204000</t>
  </si>
  <si>
    <t>6467</t>
  </si>
  <si>
    <t>20204012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</si>
  <si>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</si>
  <si>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</si>
  <si>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>20202000</t>
  </si>
  <si>
    <t>20202999</t>
  </si>
  <si>
    <t>0278</t>
  </si>
  <si>
    <t>21805030</t>
  </si>
  <si>
    <t>21800000</t>
  </si>
  <si>
    <t>21805000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</si>
  <si>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</si>
  <si>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</si>
  <si>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</si>
  <si>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11406025</t>
  </si>
  <si>
    <t>0465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</si>
  <si>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</si>
  <si>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</si>
  <si>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</si>
  <si>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>040</t>
  </si>
  <si>
    <t>11406020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</si>
  <si>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</si>
  <si>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</si>
  <si>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 xml:space="preserve">  "Городское поселение"Г.Ермолино"</t>
  </si>
  <si>
    <t>0478</t>
  </si>
  <si>
    <t>20705030</t>
  </si>
  <si>
    <t>11302995</t>
  </si>
  <si>
    <t>X</t>
  </si>
  <si>
    <t>Глава администрации МО                    __________________            Гусаковская Н.А.</t>
  </si>
  <si>
    <t>Зам.главы-начальник  ФЭО __________________        Русинова Р.Р.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</si>
  <si>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периды истекшие до 1 января 2011 г.)</t>
  </si>
  <si>
    <t>"Городское поселение "Г.Ермолино ____________________</t>
  </si>
  <si>
    <t>______________________</t>
  </si>
  <si>
    <t xml:space="preserve">Налог, взимаемый в связи с применением упрощенной системы налогооблажения </t>
  </si>
  <si>
    <t>Минимальный налог, зачисляемый в бюджеты субъектов Российской Федерации</t>
  </si>
  <si>
    <t>10601000</t>
  </si>
  <si>
    <t>Налог на имущество физических лиц</t>
  </si>
  <si>
    <t>Земельный налог</t>
  </si>
  <si>
    <t>10606010</t>
  </si>
  <si>
    <t>Земельный налог , взимаемый по ставкам, установленным в соответствии с подпунктом 1 пункта 1 статьи 394 Налогового кодекса РФ</t>
  </si>
  <si>
    <t>10606020</t>
  </si>
  <si>
    <t>10904050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</si>
  <si>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</si>
  <si>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11109040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</si>
  <si>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</si>
  <si>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</si>
  <si>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</si>
  <si>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11302990</t>
  </si>
  <si>
    <t>Прочие доходы от компенсации затрат государства</t>
  </si>
  <si>
    <t>11302060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</si>
  <si>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</si>
  <si>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</t>
  </si>
  <si>
    <t>Доходы от продажи земельных участков, государственная собственность на которые разграниченна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</si>
  <si>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</si>
  <si>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</si>
  <si>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Прочие субсидии бюджетам поселений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</si>
  <si>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</si>
  <si>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</si>
  <si>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</si>
  <si>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Прочие межбюджетные трансферты, передаваемые бюджетам</t>
  </si>
  <si>
    <t>НАЛОГОВЫЕ И НЕНАЛОГОВЫЕ ДОХОДЫ</t>
  </si>
  <si>
    <t>Изменение остатков средств на счетах по учету средств бюджетов</t>
  </si>
  <si>
    <t>01050200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</si>
  <si>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</si>
  <si>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</si>
  <si>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</si>
  <si>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средств бюджета</t>
  </si>
  <si>
    <t>Увеличение прочих остатков денежных средств бюджетов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</si>
  <si>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</si>
  <si>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</si>
  <si>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 xml:space="preserve">Прочие субсидии  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</si>
  <si>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</si>
  <si>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</si>
  <si>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</si>
  <si>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0345</t>
  </si>
  <si>
    <t>20202150</t>
  </si>
  <si>
    <t>100</t>
  </si>
  <si>
    <t>10302230</t>
  </si>
  <si>
    <t>10302240</t>
  </si>
  <si>
    <t>10302250</t>
  </si>
  <si>
    <t>10302260</t>
  </si>
  <si>
    <t>10300000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</si>
  <si>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</si>
  <si>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</si>
  <si>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</si>
  <si>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</si>
  <si>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</si>
  <si>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</si>
  <si>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</si>
  <si>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</si>
  <si>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</si>
  <si>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10800000</t>
  </si>
  <si>
    <t>10804000</t>
  </si>
  <si>
    <t>10804020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</si>
  <si>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</si>
  <si>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</si>
  <si>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</si>
  <si>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</si>
  <si>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</si>
  <si>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</si>
  <si>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</si>
  <si>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</si>
  <si>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</si>
  <si>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</si>
  <si>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</si>
  <si>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</si>
  <si>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</si>
  <si>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</si>
  <si>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</si>
  <si>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</si>
  <si>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0276</t>
  </si>
  <si>
    <t>11651000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</si>
  <si>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</si>
  <si>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29606157</t>
  </si>
  <si>
    <t>04155952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</si>
  <si>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</si>
  <si>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0286</t>
  </si>
  <si>
    <t>20202210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</si>
  <si>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</si>
  <si>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</si>
  <si>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</si>
  <si>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Уменьшение остатков средств бюджета</t>
  </si>
  <si>
    <t>Доходы от продажи земельных участков, находящихся в государственной и муниципальной собственности</t>
  </si>
  <si>
    <t xml:space="preserve">Доходы    от    продажи    земельных    участков, государственная  собственность  на   которые   не разграничена
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</si>
  <si>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</si>
  <si>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</si>
  <si>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ДОХОДЫ БЮДЖЕТОВ БЮДЖЕТНОЙ СИСТЕМЫ РФ ОТ ВОЗВРАИТА БЮДЖЕТАМИ БЮДЖЕТНОЙ СИСТЕМЫ РФ И ОРГАНИЗАЦИЯМИ ОСТАТКОВ СУБСИДИЙ И ИНЫХ МЕЖБЮДЖЕТНЫХ ТРАНСФЕРТОВ, ИМЕЮЩИХ ЦЕЛЕВОЕ НАЗНАЧЕНИЕ ПРОШЛЫХ ЛЕТ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</si>
  <si>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</si>
  <si>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0273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</si>
  <si>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</si>
  <si>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</si>
  <si>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</si>
  <si>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</si>
  <si>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</si>
  <si>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</si>
  <si>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</si>
  <si>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200</t>
  </si>
  <si>
    <t>АДМИНИСТРАЦИЯ МУНИЦИПАЛЬНОГО ОБРАЗОВАНИЯ "ГОРОД ЕРМОЛИНО"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</si>
  <si>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</si>
  <si>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</si>
  <si>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</si>
  <si>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</si>
  <si>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</si>
  <si>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</si>
  <si>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8100042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</si>
  <si>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</si>
  <si>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</si>
  <si>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</t>
  </si>
  <si>
    <t xml:space="preserve">Оплата работ, услуг
</t>
  </si>
  <si>
    <t>220</t>
  </si>
  <si>
    <t>Прочие работы, услуги</t>
  </si>
  <si>
    <t>226</t>
  </si>
  <si>
    <t>Прочие услуги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</si>
  <si>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</si>
  <si>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</si>
  <si>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</si>
  <si>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</si>
  <si>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6800040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</si>
  <si>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</si>
  <si>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</si>
  <si>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</si>
  <si>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</si>
  <si>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</si>
  <si>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</si>
  <si>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</si>
  <si>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</si>
  <si>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Прочая закупка товаров, работ и услуг для обеспечения государственных (муниципальных) нужд
</t>
  </si>
  <si>
    <t>Оплата работ, услуг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</si>
  <si>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</si>
  <si>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</si>
  <si>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</si>
  <si>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</si>
  <si>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</si>
  <si>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</si>
  <si>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</si>
  <si>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</si>
  <si>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</si>
  <si>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</si>
  <si>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</si>
  <si>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</si>
  <si>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</si>
  <si>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</si>
  <si>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</si>
  <si>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</si>
  <si>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</si>
  <si>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</si>
  <si>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</si>
  <si>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</si>
  <si>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</si>
  <si>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7500048</t>
  </si>
  <si>
    <t>0107</t>
  </si>
  <si>
    <t>Приобретение услуг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</si>
  <si>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</si>
  <si>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</si>
  <si>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</si>
  <si>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</si>
  <si>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</si>
  <si>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Социальное обеспечение</t>
  </si>
  <si>
    <t>260</t>
  </si>
  <si>
    <t>Пособия по социальной помощи населению</t>
  </si>
  <si>
    <t>262</t>
  </si>
  <si>
    <t>Другие общегосударственные вопросы</t>
  </si>
  <si>
    <t>0113</t>
  </si>
  <si>
    <t>0600601</t>
  </si>
  <si>
    <t>0800075</t>
  </si>
  <si>
    <t>Установка систем видеонаблюдения</t>
  </si>
  <si>
    <t>2502501</t>
  </si>
  <si>
    <t>Выполнение других обязательств государства</t>
  </si>
  <si>
    <t>6800092</t>
  </si>
  <si>
    <t>Прочая закупка товаров, работ и услуг для обеспечения государственных (муниципальных) нужд</t>
  </si>
  <si>
    <t>8880053</t>
  </si>
  <si>
    <t>НАЦИОНАЛЬНАЯ ОБОРОНА</t>
  </si>
  <si>
    <t>0200</t>
  </si>
  <si>
    <t>Мобилизационная  и вневойсковая подготовка</t>
  </si>
  <si>
    <t>0203</t>
  </si>
  <si>
    <t>8885118</t>
  </si>
  <si>
    <t>012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</si>
  <si>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</si>
  <si>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</si>
  <si>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</si>
  <si>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</si>
  <si>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</si>
  <si>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</si>
  <si>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</si>
  <si>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</si>
  <si>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 xml:space="preserve">Закупка товаров, работ, услуг в целях капитального ремонта государственного (муниципального) имущества
</t>
  </si>
  <si>
    <t>243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</si>
  <si>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</si>
  <si>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2402402</t>
  </si>
  <si>
    <t>Закупка товаров, работ, услуг в целях капитального ремонта государственного (муниципального) имущества</t>
  </si>
  <si>
    <t>4804801</t>
  </si>
  <si>
    <t>Услуги по содержанию имущества</t>
  </si>
  <si>
    <t>Повышение безопасности дорожного движения за счет средств муниципального Дорожного фонда</t>
  </si>
  <si>
    <t>4804802</t>
  </si>
  <si>
    <t>Реализация мерлприятий по совершенствованию и развитию сети автомобильных дорог на 2014-2020 годы</t>
  </si>
  <si>
    <t>8888500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</si>
  <si>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</si>
  <si>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</si>
  <si>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</si>
  <si>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7107101</t>
  </si>
  <si>
    <t>Мероприятия по энергосбережению и повышению энергоэффективности</t>
  </si>
  <si>
    <t>8885013</t>
  </si>
  <si>
    <t>ЖИЛИЩНО-КОММУНАЛЬНОЕ ХОЗЯЙСТВО</t>
  </si>
  <si>
    <t>0500</t>
  </si>
  <si>
    <t>Жилищное хозяйство</t>
  </si>
  <si>
    <t>0501</t>
  </si>
  <si>
    <t>Капитальный ремонт в многоквартирных жилых домах</t>
  </si>
  <si>
    <t>2102101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</si>
  <si>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</si>
  <si>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Безвозмездные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</si>
  <si>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</si>
  <si>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</si>
  <si>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</si>
  <si>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</si>
  <si>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242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</si>
  <si>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</si>
  <si>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2202201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</si>
  <si>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</si>
  <si>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</si>
  <si>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</si>
  <si>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</si>
  <si>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0502</t>
  </si>
  <si>
    <t>3003001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</si>
  <si>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</si>
  <si>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</si>
  <si>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3003002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</si>
  <si>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</si>
  <si>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</si>
  <si>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</si>
  <si>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3003003</t>
  </si>
  <si>
    <t>Капитальный ремонт объектов водопроводно-канализационного хозяйства</t>
  </si>
  <si>
    <t>3008904</t>
  </si>
  <si>
    <t>Субсидия на мероприятия, направленные на энергосбережение и повышение энергоэффективности</t>
  </si>
  <si>
    <t>3008911</t>
  </si>
  <si>
    <t>Благоустройство</t>
  </si>
  <si>
    <t>0503</t>
  </si>
  <si>
    <t>1901901</t>
  </si>
  <si>
    <t>1901903</t>
  </si>
  <si>
    <t>1901904</t>
  </si>
  <si>
    <t>1901905</t>
  </si>
  <si>
    <t>Иные выплаты населению</t>
  </si>
  <si>
    <t>360</t>
  </si>
  <si>
    <t>ОБРАЗОВАНИЕ</t>
  </si>
  <si>
    <t>0700</t>
  </si>
  <si>
    <t>Молодежная политика и оздоровление детей</t>
  </si>
  <si>
    <t>0707</t>
  </si>
  <si>
    <t>Иные межбюджетные трансферты</t>
  </si>
  <si>
    <t>540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</si>
  <si>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</si>
  <si>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</si>
  <si>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</si>
  <si>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</si>
  <si>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КУЛЬТУРА, КИНЕМАТОГРАФИЯ</t>
  </si>
  <si>
    <t>0800</t>
  </si>
  <si>
    <t>Культура</t>
  </si>
  <si>
    <t>0801</t>
  </si>
  <si>
    <t>Фонд оплаты труда казенных учреждений и взносы по обязательному социальному страхованию</t>
  </si>
  <si>
    <t>111</t>
  </si>
  <si>
    <t xml:space="preserve">Фонд оплаты труда казенных учреждений и взносы по обязательному социальному страхованию
</t>
  </si>
  <si>
    <t>СОЦИАЛЬНАЯ ПОЛИТИКА</t>
  </si>
  <si>
    <t>Социальное обеспечение населения</t>
  </si>
  <si>
    <t>1003</t>
  </si>
  <si>
    <t>Муниципальная программа к "70-летию победы в Великой Отечественной Войне" на 2012-2015 г.г."</t>
  </si>
  <si>
    <t>2702701</t>
  </si>
  <si>
    <t>2702702</t>
  </si>
  <si>
    <t>7907921</t>
  </si>
  <si>
    <t>Cубвенции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законодательствомна 2014 год и на плановый период 2015 и 2016 годов</t>
  </si>
  <si>
    <t>8880301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</si>
  <si>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</si>
  <si>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государственных и муниципальных организаций организациям</t>
  </si>
  <si>
    <t>Другие вопросы в области социальной политики</t>
  </si>
  <si>
    <t>1006</t>
  </si>
  <si>
    <t>Ремонт индивидуальных жилых домов ветеранам ВОВ</t>
  </si>
  <si>
    <t>ФИЗИЧЕСКАЯ КУЛЬТУРА И СПОРТ</t>
  </si>
  <si>
    <t>1100</t>
  </si>
  <si>
    <t>Физическая культура</t>
  </si>
  <si>
    <t>1101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</si>
  <si>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</si>
  <si>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</si>
  <si>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Мероприятия в области физической культуры и спорта</t>
  </si>
  <si>
    <t>7281301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</si>
  <si>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</si>
  <si>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</si>
  <si>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</si>
  <si>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</si>
  <si>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ОБСЛУЖИВАНИЕ ГОСУДАРСТВЕННОГО И МУНИЦИПАЛЬНОГО ДОЛГА </t>
  </si>
  <si>
    <t>1300</t>
  </si>
  <si>
    <t xml:space="preserve">Обслуживание государственного внутреннего и муниципального долга </t>
  </si>
  <si>
    <t>1301</t>
  </si>
  <si>
    <t>Процентные платежи по муниципальному долгу</t>
  </si>
  <si>
    <t>6800065</t>
  </si>
  <si>
    <t>Обслуживание муниципального долга</t>
  </si>
  <si>
    <t>730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</si>
  <si>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</si>
  <si>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</si>
  <si>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</si>
  <si>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</si>
  <si>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Результат исполнения бюджета (дефицит / профицит)</t>
  </si>
  <si>
    <t>х</t>
  </si>
  <si>
    <t>2100</t>
  </si>
  <si>
    <t>Минимальный налог, зачисляемый в бюджеты субъектов Российской Федерации (пени по соответствующему платежу)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</si>
  <si>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</si>
  <si>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</si>
  <si>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</si>
  <si>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 (пени по соответствующему платежу)</t>
  </si>
  <si>
    <t>10606033</t>
  </si>
  <si>
    <t>10606030</t>
  </si>
  <si>
    <t>Земельный налог с организаций, обладающих земельным участком, расположенным в границах городских  поселений</t>
  </si>
  <si>
    <t>10606043</t>
  </si>
  <si>
    <t>10606040</t>
  </si>
  <si>
    <t>Земельный налог с физических, обладающих земельным участком, расположенным в границах  городских  поселений</t>
  </si>
  <si>
    <t>11105075</t>
  </si>
  <si>
    <t>11105070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</si>
  <si>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</si>
  <si>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11301076</t>
  </si>
  <si>
    <t>11301070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</si>
  <si>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</si>
  <si>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Доходы от оказания  информационных услуг</t>
  </si>
  <si>
    <t>Прочие доходы от оказания платных услуг (работ) получателями средств бюджетов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</si>
  <si>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</si>
  <si>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</si>
  <si>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пп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</si>
  <si>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ставке, установленной пп 2 п 1 ст.394 НК РФ и применяемым к объектам налогооблажения, расположенным в границах городских поселений</t>
  </si>
  <si>
    <t xml:space="preserve">Земельный налог с организаций 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</si>
  <si>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</si>
  <si>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</si>
  <si>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</si>
  <si>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</si>
  <si>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</si>
  <si>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поселений
</t>
  </si>
  <si>
    <t>Доходы от продажи земельных участков, находящихся в собственности городских поселений ( 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</si>
  <si>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</si>
  <si>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 городского поселения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</si>
  <si>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</si>
  <si>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</si>
  <si>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Субсидии бюджетам городских поселений на реализацию региональных программ в области энергосбережения и повышения энергетической эффективности</t>
  </si>
  <si>
    <t>Прочие субсидии бюджетам городских поселений</t>
  </si>
  <si>
    <t>Прочие субсидии бюджетам городских поселений на реализацию мероприятий государственной программы "Энергосбережение и повышение энергетической эффективности"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</si>
  <si>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</si>
  <si>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</si>
  <si>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</si>
  <si>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Прочие межбюджетные трансферты, передаваемые бюджетам городских поселений на предоставление денежных выплат, пособий компенсаций отдельным категориям граждан области </t>
  </si>
  <si>
    <t>Прочие безвозмездные поступления в бюджеты городских поселений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</si>
  <si>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</si>
  <si>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>Доходы бюджетов городских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</si>
  <si>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</si>
  <si>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иных межбюджетных трансфертов прошлых лет за счет средств бюджетов муниципальных районов на компенсацию дополнительных расходов, возникших в результате решений, принятых органами власти другого уровня,  из бюджетов городских поселений</t>
  </si>
  <si>
    <t>Возврат остатков  межбюджетных трансфертов прошлых лет  на стимулирование руководителей исполнительно-распорядительных органов муниципальных образований области из бюджетов городских поселений</t>
  </si>
  <si>
    <t>1901910</t>
  </si>
  <si>
    <t>3003004</t>
  </si>
  <si>
    <t>3003005</t>
  </si>
  <si>
    <t>Проведение сервисного обслуживания и замена установленных узлов учета</t>
  </si>
  <si>
    <t>0700702</t>
  </si>
  <si>
    <t>Организация проведения оплачиваемых общественных работ</t>
  </si>
  <si>
    <t>1901906</t>
  </si>
  <si>
    <t>Прочие мероприятия по благоустройству</t>
  </si>
  <si>
    <t>0700701</t>
  </si>
  <si>
    <t>1110059</t>
  </si>
  <si>
    <t>1120059</t>
  </si>
  <si>
    <t>0300302</t>
  </si>
  <si>
    <t>0300304</t>
  </si>
  <si>
    <t>Социальное обеспечение и иные выплаты населению</t>
  </si>
  <si>
    <t>0400402</t>
  </si>
  <si>
    <t>Мероприятия, способствующие улучшению жизнедеятельности инвалидов и лиц с ограниченными возможностями здоровья</t>
  </si>
  <si>
    <t>1300059</t>
  </si>
  <si>
    <t>2300059</t>
  </si>
  <si>
    <t>8400060</t>
  </si>
  <si>
    <t>7400902</t>
  </si>
  <si>
    <t>Обеспечение проведения выборов и референдумов</t>
  </si>
  <si>
    <t>Укрепление материально-технической базы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</si>
  <si>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</si>
  <si>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</si>
  <si>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чрезвычайных ситуаций</t>
  </si>
  <si>
    <t>Ремонт и содержание дорог и тротуаров</t>
  </si>
  <si>
    <t>Повышение безопасности дорожного движения</t>
  </si>
  <si>
    <t>Капитальный ремонт тепловых сетей и котельных</t>
  </si>
  <si>
    <t>Капитальный ремонт других объектов коммунального хозяйства</t>
  </si>
  <si>
    <t>Организация водоснабжения</t>
  </si>
  <si>
    <t>Организация теплоснабжения</t>
  </si>
  <si>
    <t>Муниципальная программа "Благоустройство территории МО "Городское поселение "Г.Ермолино" (уличное освещение)</t>
  </si>
  <si>
    <t>Программа "Благоустройство территории МО "Городское поселение "Г.Ермолино"  (Организация ритуальных услуг и содержание мест захоронения)</t>
  </si>
  <si>
    <t>Программа "Благоустройство территории МО "Городское поселение "Г.Ермолино"  (Содержание зеленого хозяйства)</t>
  </si>
  <si>
    <t>Программа "Благоустройство территории МО "Городское поселение "Г.Ермолино" (Организация сбора и вывоза бытовых отходов и мусора)</t>
  </si>
  <si>
    <t>Содействие занятости населения</t>
  </si>
  <si>
    <t>Подпрограмма "Обеспечение деятельности МУК ДК "Полёт" муниципальной программы "Развитие культуры в городе Ермолино"</t>
  </si>
  <si>
    <t>1100000</t>
  </si>
  <si>
    <t>Подпрограмма "Обслуживание библиотек" муниципальной программы "Развитие культуры в городе Ермолино"</t>
  </si>
  <si>
    <t>1120000</t>
  </si>
  <si>
    <t>Расходы на обеспечение деятельности муниципальных учреждений</t>
  </si>
  <si>
    <t>Мероприятия в области социальной политики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</si>
  <si>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</si>
  <si>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Муниципальная программа "Развития физической культуры и спорта на территории МО "Городское поселение "Г. Ермолино""</t>
  </si>
  <si>
    <t>1300000</t>
  </si>
  <si>
    <t>Муниципальная программа "Развитие и деятельность средств массовой информации на территории МО "Городское поселение "Г. Ермолино""</t>
  </si>
  <si>
    <t>Налог на доходы физических лиц с доходов, полученных физическими лицами в соотв. со ст. 228 Налогового кодекса РФ (пени по соответствующему платежу)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</si>
  <si>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</si>
  <si>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Ведущий специалист ФЭО</t>
  </si>
  <si>
    <t>Пономарева Ю.В.</t>
  </si>
  <si>
    <t>1901902</t>
  </si>
  <si>
    <t>Санитарная очистка территорий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</si>
  <si>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</si>
  <si>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</si>
  <si>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Дотации бюджетам городских поселений на выравнивание  бюджетной обеспеченности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</si>
  <si>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</si>
  <si>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</si>
  <si>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</si>
  <si>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</si>
  <si>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</si>
  <si>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</si>
  <si>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</si>
  <si>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</si>
  <si>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</si>
  <si>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0002</t>
  </si>
  <si>
    <t>21805010</t>
  </si>
  <si>
    <t>6209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</si>
  <si>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</si>
  <si>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возврата остатков иных межбюджетных трансфертов прошлых лет на организацию предоставления социальной помощи отдельным категориям граждан, находящимся в трудной жизненной ситуации из бюджетов муниципальных районов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</si>
  <si>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</si>
  <si>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</si>
  <si>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</si>
  <si>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</t>
  </si>
  <si>
    <t>853</t>
  </si>
  <si>
    <t>4802402</t>
  </si>
  <si>
    <t>Ремонт и капитальный ремонт сети автомобильных дорог</t>
  </si>
  <si>
    <t>Уплата иных платежей</t>
  </si>
  <si>
    <t xml:space="preserve">Уплата иных платежей
</t>
  </si>
  <si>
    <t>7282301</t>
  </si>
  <si>
    <t>Мероприятия по информированию населения</t>
  </si>
  <si>
    <t>5108500</t>
  </si>
  <si>
    <t>Осуществление дорожной деятельности за счет средств Дорожного фонда</t>
  </si>
  <si>
    <t xml:space="preserve">                                                на  01 июля 2015 г.</t>
  </si>
  <si>
    <t>01.07.2015</t>
  </si>
  <si>
    <t>0010</t>
  </si>
  <si>
    <t>Прочие безвозмездные поступления в бюджеты городских поселений на другие нужды</t>
  </si>
  <si>
    <t>Прочие межбюджетные трансферты бюджетам городских поселений на капитальный ремонт объектов водопроводно-канализационного хозяйства</t>
  </si>
  <si>
    <t>Прочие доходы от компенсации затрат бюджетов городских поселений</t>
  </si>
  <si>
    <t>Земельный налог с физических лиц</t>
  </si>
  <si>
    <t xml:space="preserve">Доходы от сдачи в аренду имущества, составляющего казну поселений (за исключением земельных участков)  </t>
  </si>
  <si>
    <t>ИО Главы администрации МО</t>
  </si>
  <si>
    <t>Гуров Е.А.</t>
  </si>
  <si>
    <t>0001</t>
  </si>
  <si>
    <t>Прочие безвозмездные поступления в бюджеты городских поселений на реконструкцию памятников</t>
  </si>
  <si>
    <t>Прочие безвозмездные перечисления в бюджеты городских поселений на проведение мероприятий ко Дню Победы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</si>
</sst>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color indexed="9"/>
      <name val="Arial Cyr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/>
    <xf numFmtId="49" fontId="1" fillId="0" borderId="7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49" fontId="0" fillId="0" borderId="5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/>
    <xf numFmtId="49" fontId="1" fillId="0" borderId="6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Continuous"/>
    </xf>
    <xf numFmtId="49" fontId="0" fillId="0" borderId="0" xfId="0" applyNumberForma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0" fontId="0" fillId="0" borderId="0" xfId="0" applyFill="1"/>
    <xf numFmtId="4" fontId="1" fillId="0" borderId="14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/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0" fontId="1" fillId="0" borderId="1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4" fontId="1" fillId="0" borderId="15" xfId="0" applyNumberFormat="1" applyFont="1" applyBorder="1" applyAlignment="1">
      <alignment horizontal="center" vertical="top"/>
    </xf>
    <xf numFmtId="0" fontId="0" fillId="0" borderId="0" xfId="0" applyFont="1"/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23" xfId="0" applyFont="1" applyFill="1" applyBorder="1" applyAlignment="1"/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/>
    <xf numFmtId="49" fontId="1" fillId="0" borderId="1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right" vertical="top"/>
    </xf>
    <xf numFmtId="4" fontId="1" fillId="2" borderId="15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right" vertical="top"/>
    </xf>
    <xf numFmtId="49" fontId="2" fillId="2" borderId="1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8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left" vertical="top" wrapText="1"/>
    </xf>
    <xf numFmtId="4" fontId="1" fillId="2" borderId="20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4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1" fillId="3" borderId="14" xfId="0" applyNumberFormat="1" applyFont="1" applyFill="1" applyBorder="1" applyAlignment="1">
      <alignment horizontal="right" vertical="top"/>
    </xf>
    <xf numFmtId="0" fontId="2" fillId="0" borderId="8" xfId="0" applyNumberFormat="1" applyFont="1" applyFill="1" applyBorder="1" applyAlignment="1">
      <alignment horizontal="left" vertical="top" wrapText="1" indent="2"/>
    </xf>
    <xf numFmtId="49" fontId="1" fillId="0" borderId="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right" vertical="top"/>
    </xf>
    <xf numFmtId="4" fontId="1" fillId="0" borderId="34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showGridLines="0" tabSelected="1" zoomScaleNormal="100" zoomScaleSheetLayoutView="100" workbookViewId="0">
      <selection activeCell="A3" sqref="A3"/>
    </sheetView>
  </sheetViews>
  <sheetFormatPr defaultRowHeight="12.75"/>
  <cols>
    <col min="1" max="1" width="40.140625" style="2" customWidth="1"/>
    <col min="2" max="2" width="4.5703125" style="2" hidden="1" customWidth="1"/>
    <col min="3" max="3" width="4.7109375" style="2" customWidth="1"/>
    <col min="4" max="4" width="3.5703125" style="2" customWidth="1"/>
    <col min="5" max="5" width="7.5703125" style="2" customWidth="1"/>
    <col min="6" max="6" width="2.5703125" style="2" customWidth="1"/>
    <col min="7" max="7" width="4.140625" style="2" customWidth="1"/>
    <col min="8" max="8" width="3.5703125" style="2" customWidth="1"/>
    <col min="9" max="9" width="12.28515625" style="71" customWidth="1"/>
    <col min="10" max="10" width="13.42578125" style="71" customWidth="1"/>
    <col min="11" max="11" width="13.7109375" customWidth="1"/>
  </cols>
  <sheetData>
    <row r="1" spans="1:11">
      <c r="J1" s="89"/>
    </row>
    <row r="2" spans="1:11">
      <c r="J2" s="89"/>
      <c r="K2" s="84"/>
    </row>
    <row r="3" spans="1:11">
      <c r="J3" s="89"/>
      <c r="K3" s="84"/>
    </row>
    <row r="4" spans="1:11">
      <c r="J4" s="89"/>
      <c r="K4" s="84"/>
    </row>
    <row r="5" spans="1:11" ht="4.5" customHeight="1">
      <c r="J5" s="89"/>
      <c r="K5" s="84"/>
    </row>
    <row r="6" spans="1:11" ht="12.75" customHeight="1" thickBot="1">
      <c r="A6" s="27" t="s">
        <v>30</v>
      </c>
      <c r="B6" s="27"/>
      <c r="C6" s="27"/>
      <c r="D6" s="12"/>
      <c r="E6" s="12"/>
      <c r="F6" s="12"/>
      <c r="G6" s="12"/>
      <c r="H6" s="12"/>
      <c r="I6" s="73"/>
      <c r="J6" s="73"/>
      <c r="K6" s="24" t="s">
        <v>4</v>
      </c>
    </row>
    <row r="7" spans="1:11" ht="9.75" customHeight="1">
      <c r="C7" s="11"/>
      <c r="J7" s="74" t="s">
        <v>42</v>
      </c>
      <c r="K7" s="33" t="s">
        <v>23</v>
      </c>
    </row>
    <row r="8" spans="1:11" ht="9.75" customHeight="1">
      <c r="A8" s="49" t="s">
        <v>650</v>
      </c>
      <c r="B8" s="13"/>
      <c r="C8" s="13"/>
      <c r="D8" s="13"/>
      <c r="E8" s="13"/>
      <c r="F8" s="13"/>
      <c r="G8" s="13"/>
      <c r="H8" s="13"/>
      <c r="I8" s="91"/>
      <c r="J8" s="75" t="s">
        <v>26</v>
      </c>
      <c r="K8" s="17" t="s">
        <v>651</v>
      </c>
    </row>
    <row r="9" spans="1:11" ht="9.75" customHeight="1">
      <c r="A9" s="11"/>
      <c r="B9" s="11"/>
      <c r="C9" s="11"/>
      <c r="D9" s="11"/>
      <c r="E9" s="11"/>
      <c r="F9" s="11"/>
      <c r="G9" s="11"/>
      <c r="H9" s="11"/>
      <c r="I9" s="77"/>
      <c r="J9" s="76"/>
      <c r="K9" s="46"/>
    </row>
    <row r="10" spans="1:11" ht="9.75" customHeight="1">
      <c r="A10" s="11" t="s">
        <v>192</v>
      </c>
      <c r="B10" s="11"/>
      <c r="C10" s="82" t="s">
        <v>148</v>
      </c>
      <c r="D10" s="82"/>
      <c r="E10" s="82"/>
      <c r="F10" s="82"/>
      <c r="G10" s="82"/>
      <c r="H10" s="82"/>
      <c r="I10" s="92"/>
      <c r="J10" s="90"/>
      <c r="K10" s="18"/>
    </row>
    <row r="11" spans="1:11" ht="9.75" customHeight="1">
      <c r="A11" s="11"/>
      <c r="B11" s="11"/>
      <c r="C11" s="176" t="s">
        <v>149</v>
      </c>
      <c r="D11" s="176"/>
      <c r="E11" s="176"/>
      <c r="F11" s="176"/>
      <c r="G11" s="176"/>
      <c r="H11" s="176"/>
      <c r="I11" s="176"/>
      <c r="J11" s="77" t="s">
        <v>150</v>
      </c>
      <c r="K11" s="17" t="s">
        <v>294</v>
      </c>
    </row>
    <row r="12" spans="1:11" ht="9.75" customHeight="1">
      <c r="A12" s="11" t="s">
        <v>193</v>
      </c>
      <c r="B12" s="11"/>
      <c r="C12" s="11"/>
      <c r="D12" s="11"/>
      <c r="E12" s="11"/>
      <c r="F12" s="176" t="s">
        <v>151</v>
      </c>
      <c r="G12" s="176"/>
      <c r="H12" s="176"/>
      <c r="I12" s="176"/>
      <c r="J12" s="77" t="s">
        <v>25</v>
      </c>
      <c r="K12" s="17" t="s">
        <v>293</v>
      </c>
    </row>
    <row r="13" spans="1:11" ht="9.75" customHeight="1">
      <c r="A13" s="36" t="s">
        <v>43</v>
      </c>
      <c r="B13" s="36"/>
      <c r="C13" s="11"/>
      <c r="D13" s="11"/>
      <c r="E13" s="11"/>
      <c r="F13" s="11"/>
      <c r="G13" s="11"/>
      <c r="H13" s="11"/>
      <c r="I13" s="77"/>
      <c r="J13" s="77"/>
      <c r="K13" s="31"/>
    </row>
    <row r="14" spans="1:11" ht="9.75" customHeight="1" thickBot="1">
      <c r="A14" s="11" t="s">
        <v>1</v>
      </c>
      <c r="B14" s="11"/>
      <c r="C14" s="11"/>
      <c r="D14" s="11"/>
      <c r="E14" s="11"/>
      <c r="F14" s="11"/>
      <c r="G14" s="11"/>
      <c r="H14" s="11"/>
      <c r="I14" s="77"/>
      <c r="J14" s="76" t="s">
        <v>41</v>
      </c>
      <c r="K14" s="19" t="s">
        <v>0</v>
      </c>
    </row>
    <row r="15" spans="1:11" ht="13.5" customHeight="1">
      <c r="C15" s="26"/>
      <c r="D15" s="26" t="s">
        <v>34</v>
      </c>
      <c r="E15" s="26"/>
      <c r="F15" s="26"/>
      <c r="G15" s="26"/>
      <c r="H15" s="26"/>
      <c r="I15" s="77"/>
      <c r="J15" s="77"/>
      <c r="K15" s="21"/>
    </row>
    <row r="16" spans="1:11" ht="13.5" customHeight="1">
      <c r="A16" s="50"/>
      <c r="B16" s="51"/>
      <c r="C16" s="47" t="s">
        <v>9</v>
      </c>
      <c r="D16" s="183" t="s">
        <v>40</v>
      </c>
      <c r="E16" s="184"/>
      <c r="F16" s="184"/>
      <c r="G16" s="184"/>
      <c r="H16" s="185"/>
      <c r="I16" s="93" t="s">
        <v>36</v>
      </c>
      <c r="J16" s="78"/>
      <c r="K16" s="47" t="s">
        <v>24</v>
      </c>
    </row>
    <row r="17" spans="1:11" ht="9.9499999999999993" customHeight="1">
      <c r="A17" s="23" t="s">
        <v>5</v>
      </c>
      <c r="B17" s="8"/>
      <c r="C17" s="8" t="s">
        <v>10</v>
      </c>
      <c r="D17" s="186"/>
      <c r="E17" s="187"/>
      <c r="F17" s="187"/>
      <c r="G17" s="187"/>
      <c r="H17" s="188"/>
      <c r="I17" s="79" t="s">
        <v>37</v>
      </c>
      <c r="J17" s="79" t="s">
        <v>27</v>
      </c>
      <c r="K17" s="6" t="s">
        <v>3</v>
      </c>
    </row>
    <row r="18" spans="1:11" ht="9.9499999999999993" customHeight="1">
      <c r="A18" s="52"/>
      <c r="B18" s="53"/>
      <c r="C18" s="48" t="s">
        <v>11</v>
      </c>
      <c r="D18" s="189"/>
      <c r="E18" s="190"/>
      <c r="F18" s="190"/>
      <c r="G18" s="190"/>
      <c r="H18" s="191"/>
      <c r="I18" s="80" t="s">
        <v>3</v>
      </c>
      <c r="J18" s="80"/>
      <c r="K18" s="54"/>
    </row>
    <row r="19" spans="1:11" ht="9.9499999999999993" customHeight="1" thickBot="1">
      <c r="A19" s="4">
        <v>1</v>
      </c>
      <c r="B19" s="37"/>
      <c r="C19" s="9">
        <v>2</v>
      </c>
      <c r="D19" s="177">
        <v>3</v>
      </c>
      <c r="E19" s="178"/>
      <c r="F19" s="178"/>
      <c r="G19" s="178"/>
      <c r="H19" s="179"/>
      <c r="I19" s="81" t="s">
        <v>2</v>
      </c>
      <c r="J19" s="81" t="s">
        <v>28</v>
      </c>
      <c r="K19" s="5" t="s">
        <v>29</v>
      </c>
    </row>
    <row r="20" spans="1:11">
      <c r="A20" s="41" t="s">
        <v>33</v>
      </c>
      <c r="B20" s="29"/>
      <c r="C20" s="42" t="s">
        <v>38</v>
      </c>
      <c r="D20" s="180"/>
      <c r="E20" s="181"/>
      <c r="F20" s="181"/>
      <c r="G20" s="181"/>
      <c r="H20" s="182"/>
      <c r="I20" s="64">
        <f>I22+I192</f>
        <v>114926487.61999999</v>
      </c>
      <c r="J20" s="64">
        <f>J22+J192</f>
        <v>51318597.539999999</v>
      </c>
      <c r="K20" s="40">
        <f>IF(ISNUMBER(I20),I20,0)-IF(ISNUMBER(J20),J20,0)</f>
        <v>63607890.079999991</v>
      </c>
    </row>
    <row r="21" spans="1:11" s="103" customFormat="1" ht="10.5" customHeight="1">
      <c r="A21" s="99" t="s">
        <v>6</v>
      </c>
      <c r="B21" s="100">
        <v>1</v>
      </c>
      <c r="C21" s="101"/>
      <c r="D21" s="102"/>
      <c r="E21" s="98"/>
      <c r="F21" s="98"/>
      <c r="G21" s="98"/>
      <c r="H21" s="94"/>
      <c r="I21" s="110"/>
      <c r="J21" s="111"/>
      <c r="K21" s="96"/>
    </row>
    <row r="22" spans="1:11" s="103" customFormat="1" ht="13.5" customHeight="1">
      <c r="A22" s="99" t="s">
        <v>240</v>
      </c>
      <c r="B22" s="100">
        <v>1</v>
      </c>
      <c r="C22" s="101" t="s">
        <v>38</v>
      </c>
      <c r="D22" s="102" t="s">
        <v>51</v>
      </c>
      <c r="E22" s="98" t="s">
        <v>55</v>
      </c>
      <c r="F22" s="98" t="s">
        <v>103</v>
      </c>
      <c r="G22" s="98" t="s">
        <v>107</v>
      </c>
      <c r="H22" s="94" t="s">
        <v>51</v>
      </c>
      <c r="I22" s="95">
        <f>I23+I48+I87+I124+I130+I149+I164+I184+I177+I42+I118</f>
        <v>68008927.929999992</v>
      </c>
      <c r="J22" s="95">
        <f>J23+J48+J87+J124+J130+J149+J164+J184+J177+J42+J118</f>
        <v>30645199.129999999</v>
      </c>
      <c r="K22" s="96">
        <f>IF(ISNUMBER(I22),I22,0)-IF(ISNUMBER(J22),J22,0)</f>
        <v>37363728.799999997</v>
      </c>
    </row>
    <row r="23" spans="1:11" s="103" customFormat="1" ht="11.25" customHeight="1">
      <c r="A23" s="99" t="s">
        <v>115</v>
      </c>
      <c r="B23" s="100">
        <v>1</v>
      </c>
      <c r="C23" s="101" t="s">
        <v>38</v>
      </c>
      <c r="D23" s="102" t="s">
        <v>51</v>
      </c>
      <c r="E23" s="98" t="s">
        <v>56</v>
      </c>
      <c r="F23" s="98" t="s">
        <v>103</v>
      </c>
      <c r="G23" s="98" t="s">
        <v>107</v>
      </c>
      <c r="H23" s="94" t="s">
        <v>51</v>
      </c>
      <c r="I23" s="95">
        <f>I24</f>
        <v>25470000</v>
      </c>
      <c r="J23" s="95">
        <f>J24</f>
        <v>16679607.810000001</v>
      </c>
      <c r="K23" s="96">
        <f>IF(ISNUMBER(I23),I23,0)-IF(ISNUMBER(J23),J23,0)</f>
        <v>8790392.1899999995</v>
      </c>
    </row>
    <row r="24" spans="1:11" s="103" customFormat="1" ht="12" customHeight="1">
      <c r="A24" s="104" t="s">
        <v>116</v>
      </c>
      <c r="B24" s="100">
        <v>1</v>
      </c>
      <c r="C24" s="101" t="s">
        <v>38</v>
      </c>
      <c r="D24" s="102" t="s">
        <v>52</v>
      </c>
      <c r="E24" s="98" t="s">
        <v>57</v>
      </c>
      <c r="F24" s="98" t="s">
        <v>103</v>
      </c>
      <c r="G24" s="98" t="s">
        <v>107</v>
      </c>
      <c r="H24" s="94" t="s">
        <v>108</v>
      </c>
      <c r="I24" s="95">
        <f>I31+I25+I36</f>
        <v>25470000</v>
      </c>
      <c r="J24" s="95">
        <f>J31+J25+J36</f>
        <v>16679607.810000001</v>
      </c>
      <c r="K24" s="96">
        <f>IF(ISNUMBER(I24),I24,0)-IF(ISNUMBER(J24),J24,0)</f>
        <v>8790392.1899999995</v>
      </c>
    </row>
    <row r="25" spans="1:11" s="103" customFormat="1" ht="67.5" customHeight="1">
      <c r="A25" s="104" t="s">
        <v>152</v>
      </c>
      <c r="B25" s="100">
        <v>1</v>
      </c>
      <c r="C25" s="101" t="s">
        <v>38</v>
      </c>
      <c r="D25" s="102" t="s">
        <v>52</v>
      </c>
      <c r="E25" s="98" t="s">
        <v>58</v>
      </c>
      <c r="F25" s="98" t="s">
        <v>104</v>
      </c>
      <c r="G25" s="98" t="s">
        <v>107</v>
      </c>
      <c r="H25" s="94" t="s">
        <v>108</v>
      </c>
      <c r="I25" s="97">
        <f>I26+I27+I28+I29+I30</f>
        <v>25400000</v>
      </c>
      <c r="J25" s="97">
        <f>J26+J27+J28+J29+J30</f>
        <v>16626250.77</v>
      </c>
      <c r="K25" s="96">
        <f>IF(ISNUMBER(I25),I25,0)-IF(ISNUMBER(J25),J25,0)</f>
        <v>8773749.2300000004</v>
      </c>
    </row>
    <row r="26" spans="1:11" s="103" customFormat="1" ht="66.75" customHeight="1">
      <c r="A26" s="104" t="s">
        <v>152</v>
      </c>
      <c r="B26" s="100">
        <v>1</v>
      </c>
      <c r="C26" s="101" t="s">
        <v>38</v>
      </c>
      <c r="D26" s="102" t="s">
        <v>52</v>
      </c>
      <c r="E26" s="98" t="s">
        <v>58</v>
      </c>
      <c r="F26" s="98" t="s">
        <v>104</v>
      </c>
      <c r="G26" s="98" t="s">
        <v>153</v>
      </c>
      <c r="H26" s="94" t="s">
        <v>108</v>
      </c>
      <c r="I26" s="95">
        <v>25400000</v>
      </c>
      <c r="J26" s="97">
        <v>16625368.25</v>
      </c>
      <c r="K26" s="96">
        <f>IF(ISNUMBER(I26),I26,0)-IF(ISNUMBER(J26),J26,0)</f>
        <v>8774631.75</v>
      </c>
    </row>
    <row r="27" spans="1:11" s="103" customFormat="1" ht="67.5" hidden="1" customHeight="1">
      <c r="A27" s="104" t="s">
        <v>152</v>
      </c>
      <c r="B27" s="100"/>
      <c r="C27" s="101" t="s">
        <v>38</v>
      </c>
      <c r="D27" s="102" t="s">
        <v>52</v>
      </c>
      <c r="E27" s="98" t="s">
        <v>58</v>
      </c>
      <c r="F27" s="98" t="s">
        <v>104</v>
      </c>
      <c r="G27" s="98" t="s">
        <v>159</v>
      </c>
      <c r="H27" s="94" t="s">
        <v>108</v>
      </c>
      <c r="I27" s="97">
        <v>0</v>
      </c>
      <c r="J27" s="97">
        <v>0</v>
      </c>
      <c r="K27" s="96">
        <f t="shared" ref="K27:K30" si="0">IF(ISNUMBER(I27),I27,0)-IF(ISNUMBER(J27),J27,0)</f>
        <v>0</v>
      </c>
    </row>
    <row r="28" spans="1:11" s="103" customFormat="1" ht="60.75" customHeight="1">
      <c r="A28" s="104" t="s">
        <v>152</v>
      </c>
      <c r="B28" s="100"/>
      <c r="C28" s="101" t="s">
        <v>38</v>
      </c>
      <c r="D28" s="102" t="s">
        <v>52</v>
      </c>
      <c r="E28" s="98" t="s">
        <v>58</v>
      </c>
      <c r="F28" s="98" t="s">
        <v>104</v>
      </c>
      <c r="G28" s="98" t="s">
        <v>519</v>
      </c>
      <c r="H28" s="94" t="s">
        <v>108</v>
      </c>
      <c r="I28" s="95">
        <v>0</v>
      </c>
      <c r="J28" s="97">
        <v>268.91000000000003</v>
      </c>
      <c r="K28" s="96">
        <v>0</v>
      </c>
    </row>
    <row r="29" spans="1:11" s="103" customFormat="1" ht="69.75" customHeight="1">
      <c r="A29" s="104" t="s">
        <v>152</v>
      </c>
      <c r="B29" s="100">
        <v>1</v>
      </c>
      <c r="C29" s="101" t="s">
        <v>38</v>
      </c>
      <c r="D29" s="102" t="s">
        <v>52</v>
      </c>
      <c r="E29" s="98" t="s">
        <v>58</v>
      </c>
      <c r="F29" s="98" t="s">
        <v>104</v>
      </c>
      <c r="G29" s="98" t="s">
        <v>154</v>
      </c>
      <c r="H29" s="94" t="s">
        <v>108</v>
      </c>
      <c r="I29" s="95">
        <v>0</v>
      </c>
      <c r="J29" s="97">
        <v>613.61</v>
      </c>
      <c r="K29" s="96">
        <v>0</v>
      </c>
    </row>
    <row r="30" spans="1:11" s="103" customFormat="1" ht="72" hidden="1" customHeight="1">
      <c r="A30" s="104" t="s">
        <v>152</v>
      </c>
      <c r="B30" s="100">
        <v>1</v>
      </c>
      <c r="C30" s="101" t="s">
        <v>38</v>
      </c>
      <c r="D30" s="102" t="s">
        <v>52</v>
      </c>
      <c r="E30" s="98" t="s">
        <v>58</v>
      </c>
      <c r="F30" s="98" t="s">
        <v>104</v>
      </c>
      <c r="G30" s="98" t="s">
        <v>155</v>
      </c>
      <c r="H30" s="94" t="s">
        <v>108</v>
      </c>
      <c r="I30" s="95">
        <v>0</v>
      </c>
      <c r="J30" s="97">
        <v>0</v>
      </c>
      <c r="K30" s="96">
        <f t="shared" si="0"/>
        <v>0</v>
      </c>
    </row>
    <row r="31" spans="1:11" s="103" customFormat="1" ht="101.25" customHeight="1">
      <c r="A31" s="104" t="s">
        <v>277</v>
      </c>
      <c r="B31" s="100">
        <v>1</v>
      </c>
      <c r="C31" s="101" t="s">
        <v>38</v>
      </c>
      <c r="D31" s="102" t="s">
        <v>52</v>
      </c>
      <c r="E31" s="98" t="s">
        <v>59</v>
      </c>
      <c r="F31" s="98" t="s">
        <v>104</v>
      </c>
      <c r="G31" s="98" t="s">
        <v>107</v>
      </c>
      <c r="H31" s="94" t="s">
        <v>108</v>
      </c>
      <c r="I31" s="95">
        <f>I32+I34</f>
        <v>20000</v>
      </c>
      <c r="J31" s="95">
        <f>J32+J33+J34</f>
        <v>12026.48</v>
      </c>
      <c r="K31" s="96">
        <f>IF(ISNUMBER(I31),I31,0)-IF(ISNUMBER(J31),J31,0)</f>
        <v>7973.52</v>
      </c>
    </row>
    <row r="32" spans="1:11" s="103" customFormat="1" ht="104.25" customHeight="1">
      <c r="A32" s="104" t="s">
        <v>277</v>
      </c>
      <c r="B32" s="100">
        <v>1</v>
      </c>
      <c r="C32" s="101" t="s">
        <v>38</v>
      </c>
      <c r="D32" s="102" t="s">
        <v>52</v>
      </c>
      <c r="E32" s="98" t="s">
        <v>59</v>
      </c>
      <c r="F32" s="98" t="s">
        <v>104</v>
      </c>
      <c r="G32" s="98" t="s">
        <v>153</v>
      </c>
      <c r="H32" s="94" t="s">
        <v>108</v>
      </c>
      <c r="I32" s="95">
        <v>20000</v>
      </c>
      <c r="J32" s="97">
        <v>12025.3</v>
      </c>
      <c r="K32" s="96">
        <f t="shared" ref="K32:K34" si="1">IF(ISNUMBER(I32),I32,0)-IF(ISNUMBER(J32),J32,0)</f>
        <v>7974.7000000000007</v>
      </c>
    </row>
    <row r="33" spans="1:11" s="103" customFormat="1" ht="79.5" customHeight="1">
      <c r="A33" s="104" t="s">
        <v>156</v>
      </c>
      <c r="B33" s="100"/>
      <c r="C33" s="101" t="s">
        <v>38</v>
      </c>
      <c r="D33" s="102" t="s">
        <v>52</v>
      </c>
      <c r="E33" s="98" t="s">
        <v>59</v>
      </c>
      <c r="F33" s="98" t="s">
        <v>104</v>
      </c>
      <c r="G33" s="98" t="s">
        <v>519</v>
      </c>
      <c r="H33" s="94" t="s">
        <v>108</v>
      </c>
      <c r="I33" s="95">
        <v>0</v>
      </c>
      <c r="J33" s="97">
        <v>1.18</v>
      </c>
      <c r="K33" s="96">
        <v>0</v>
      </c>
    </row>
    <row r="34" spans="1:11" s="103" customFormat="1" ht="75" hidden="1" customHeight="1">
      <c r="A34" s="104" t="s">
        <v>156</v>
      </c>
      <c r="B34" s="100">
        <v>1</v>
      </c>
      <c r="C34" s="101" t="s">
        <v>38</v>
      </c>
      <c r="D34" s="102" t="s">
        <v>52</v>
      </c>
      <c r="E34" s="98" t="s">
        <v>59</v>
      </c>
      <c r="F34" s="98" t="s">
        <v>104</v>
      </c>
      <c r="G34" s="98" t="s">
        <v>154</v>
      </c>
      <c r="H34" s="94" t="s">
        <v>108</v>
      </c>
      <c r="I34" s="95">
        <v>0</v>
      </c>
      <c r="J34" s="97">
        <v>0</v>
      </c>
      <c r="K34" s="96">
        <f t="shared" si="1"/>
        <v>0</v>
      </c>
    </row>
    <row r="35" spans="1:11" s="103" customFormat="1" ht="75" hidden="1" customHeight="1">
      <c r="A35" s="104" t="s">
        <v>117</v>
      </c>
      <c r="B35" s="100">
        <v>1</v>
      </c>
      <c r="C35" s="101" t="s">
        <v>38</v>
      </c>
      <c r="D35" s="102" t="s">
        <v>52</v>
      </c>
      <c r="E35" s="98" t="s">
        <v>60</v>
      </c>
      <c r="F35" s="98" t="s">
        <v>104</v>
      </c>
      <c r="G35" s="98" t="s">
        <v>107</v>
      </c>
      <c r="H35" s="94" t="s">
        <v>108</v>
      </c>
      <c r="I35" s="95">
        <v>0</v>
      </c>
      <c r="J35" s="97">
        <v>0</v>
      </c>
      <c r="K35" s="96">
        <f>IF(ISNUMBER(I35),I35,0)-IF(ISNUMBER(J35),J35,0)</f>
        <v>0</v>
      </c>
    </row>
    <row r="36" spans="1:11" s="103" customFormat="1" ht="39" customHeight="1">
      <c r="A36" s="104" t="s">
        <v>157</v>
      </c>
      <c r="B36" s="100">
        <v>1</v>
      </c>
      <c r="C36" s="101" t="s">
        <v>38</v>
      </c>
      <c r="D36" s="102" t="s">
        <v>52</v>
      </c>
      <c r="E36" s="98" t="s">
        <v>61</v>
      </c>
      <c r="F36" s="98" t="s">
        <v>104</v>
      </c>
      <c r="G36" s="98" t="s">
        <v>107</v>
      </c>
      <c r="H36" s="94" t="s">
        <v>108</v>
      </c>
      <c r="I36" s="95">
        <f>I37+I39+I40+I41</f>
        <v>50000</v>
      </c>
      <c r="J36" s="95">
        <f>J37+J39+J40+J41</f>
        <v>41330.560000000005</v>
      </c>
      <c r="K36" s="96">
        <f>IF(ISNUMBER(I36),I36,0)-IF(ISNUMBER(J36),J36,0)</f>
        <v>8669.4399999999951</v>
      </c>
    </row>
    <row r="37" spans="1:11" s="103" customFormat="1" ht="34.5" customHeight="1">
      <c r="A37" s="104" t="s">
        <v>157</v>
      </c>
      <c r="B37" s="100">
        <v>1</v>
      </c>
      <c r="C37" s="101" t="s">
        <v>38</v>
      </c>
      <c r="D37" s="102" t="s">
        <v>52</v>
      </c>
      <c r="E37" s="98" t="s">
        <v>61</v>
      </c>
      <c r="F37" s="98" t="s">
        <v>104</v>
      </c>
      <c r="G37" s="98" t="s">
        <v>153</v>
      </c>
      <c r="H37" s="94" t="s">
        <v>108</v>
      </c>
      <c r="I37" s="95">
        <v>50000</v>
      </c>
      <c r="J37" s="97">
        <v>41167.230000000003</v>
      </c>
      <c r="K37" s="96">
        <f>IF(ISNUMBER(I37),I37,0)-IF(ISNUMBER(J37),J37,0)</f>
        <v>8832.7699999999968</v>
      </c>
    </row>
    <row r="38" spans="1:11" s="103" customFormat="1" ht="56.25" hidden="1" customHeight="1">
      <c r="A38" s="99" t="s">
        <v>118</v>
      </c>
      <c r="B38" s="100">
        <v>1</v>
      </c>
      <c r="C38" s="101" t="s">
        <v>38</v>
      </c>
      <c r="D38" s="102" t="s">
        <v>52</v>
      </c>
      <c r="E38" s="98" t="s">
        <v>62</v>
      </c>
      <c r="F38" s="98" t="s">
        <v>104</v>
      </c>
      <c r="G38" s="98" t="s">
        <v>107</v>
      </c>
      <c r="H38" s="94" t="s">
        <v>108</v>
      </c>
      <c r="I38" s="95"/>
      <c r="J38" s="97"/>
      <c r="K38" s="96">
        <f t="shared" ref="K38:K39" si="2">IF(ISNUMBER(I38),I38,0)-IF(ISNUMBER(J38),J38,0)</f>
        <v>0</v>
      </c>
    </row>
    <row r="39" spans="1:11" s="103" customFormat="1" ht="36" hidden="1" customHeight="1">
      <c r="A39" s="104" t="s">
        <v>157</v>
      </c>
      <c r="B39" s="100"/>
      <c r="C39" s="101" t="s">
        <v>38</v>
      </c>
      <c r="D39" s="102" t="s">
        <v>52</v>
      </c>
      <c r="E39" s="98" t="s">
        <v>61</v>
      </c>
      <c r="F39" s="98" t="s">
        <v>104</v>
      </c>
      <c r="G39" s="98" t="s">
        <v>159</v>
      </c>
      <c r="H39" s="94" t="s">
        <v>108</v>
      </c>
      <c r="I39" s="95">
        <f>I40</f>
        <v>0</v>
      </c>
      <c r="J39" s="97">
        <v>0</v>
      </c>
      <c r="K39" s="96">
        <f t="shared" si="2"/>
        <v>0</v>
      </c>
    </row>
    <row r="40" spans="1:11" s="103" customFormat="1" ht="46.5" customHeight="1">
      <c r="A40" s="72" t="s">
        <v>614</v>
      </c>
      <c r="B40" s="100"/>
      <c r="C40" s="101" t="s">
        <v>38</v>
      </c>
      <c r="D40" s="102" t="s">
        <v>52</v>
      </c>
      <c r="E40" s="98" t="s">
        <v>61</v>
      </c>
      <c r="F40" s="98" t="s">
        <v>104</v>
      </c>
      <c r="G40" s="98" t="s">
        <v>519</v>
      </c>
      <c r="H40" s="94" t="s">
        <v>108</v>
      </c>
      <c r="I40" s="95">
        <v>0</v>
      </c>
      <c r="J40" s="97">
        <v>127.41</v>
      </c>
      <c r="K40" s="96">
        <v>0</v>
      </c>
    </row>
    <row r="41" spans="1:11" s="103" customFormat="1" ht="36" customHeight="1">
      <c r="A41" s="104" t="s">
        <v>157</v>
      </c>
      <c r="B41" s="100"/>
      <c r="C41" s="101" t="s">
        <v>38</v>
      </c>
      <c r="D41" s="102" t="s">
        <v>52</v>
      </c>
      <c r="E41" s="98" t="s">
        <v>61</v>
      </c>
      <c r="F41" s="98" t="s">
        <v>104</v>
      </c>
      <c r="G41" s="98" t="s">
        <v>154</v>
      </c>
      <c r="H41" s="94" t="s">
        <v>108</v>
      </c>
      <c r="I41" s="95">
        <v>0</v>
      </c>
      <c r="J41" s="97">
        <v>35.92</v>
      </c>
      <c r="K41" s="96">
        <v>0</v>
      </c>
    </row>
    <row r="42" spans="1:11" s="103" customFormat="1" ht="36" customHeight="1">
      <c r="A42" s="99" t="s">
        <v>262</v>
      </c>
      <c r="B42" s="100"/>
      <c r="C42" s="101" t="s">
        <v>38</v>
      </c>
      <c r="D42" s="102" t="s">
        <v>51</v>
      </c>
      <c r="E42" s="98" t="s">
        <v>261</v>
      </c>
      <c r="F42" s="98" t="s">
        <v>103</v>
      </c>
      <c r="G42" s="98" t="s">
        <v>107</v>
      </c>
      <c r="H42" s="94" t="s">
        <v>51</v>
      </c>
      <c r="I42" s="95">
        <f>I43</f>
        <v>834855.74</v>
      </c>
      <c r="J42" s="95">
        <f>J43</f>
        <v>452072.02999999997</v>
      </c>
      <c r="K42" s="96">
        <f t="shared" ref="K42:K56" si="3">IF(ISNUMBER(I42),I42,0)-IF(ISNUMBER(J42),J42,0)</f>
        <v>382783.71</v>
      </c>
    </row>
    <row r="43" spans="1:11" s="103" customFormat="1" ht="36" customHeight="1">
      <c r="A43" s="104" t="s">
        <v>263</v>
      </c>
      <c r="B43" s="100"/>
      <c r="C43" s="101" t="s">
        <v>38</v>
      </c>
      <c r="D43" s="102" t="s">
        <v>51</v>
      </c>
      <c r="E43" s="98" t="s">
        <v>264</v>
      </c>
      <c r="F43" s="98" t="s">
        <v>104</v>
      </c>
      <c r="G43" s="98" t="s">
        <v>107</v>
      </c>
      <c r="H43" s="94" t="s">
        <v>108</v>
      </c>
      <c r="I43" s="95">
        <f>I44+I45+I46+I47</f>
        <v>834855.74</v>
      </c>
      <c r="J43" s="95">
        <f>J44+J45+J46+J47</f>
        <v>452072.02999999997</v>
      </c>
      <c r="K43" s="96">
        <f t="shared" si="3"/>
        <v>382783.71</v>
      </c>
    </row>
    <row r="44" spans="1:11" s="103" customFormat="1" ht="66.75" customHeight="1">
      <c r="A44" s="104" t="s">
        <v>265</v>
      </c>
      <c r="B44" s="100"/>
      <c r="C44" s="101" t="s">
        <v>38</v>
      </c>
      <c r="D44" s="102" t="s">
        <v>256</v>
      </c>
      <c r="E44" s="98" t="s">
        <v>257</v>
      </c>
      <c r="F44" s="98" t="s">
        <v>104</v>
      </c>
      <c r="G44" s="98" t="s">
        <v>107</v>
      </c>
      <c r="H44" s="94" t="s">
        <v>108</v>
      </c>
      <c r="I44" s="95">
        <v>255313.47</v>
      </c>
      <c r="J44" s="97">
        <v>147025.43</v>
      </c>
      <c r="K44" s="96">
        <f t="shared" si="3"/>
        <v>108288.04000000001</v>
      </c>
    </row>
    <row r="45" spans="1:11" s="103" customFormat="1" ht="79.5" customHeight="1">
      <c r="A45" s="106" t="s">
        <v>266</v>
      </c>
      <c r="B45" s="100"/>
      <c r="C45" s="101" t="s">
        <v>38</v>
      </c>
      <c r="D45" s="102" t="s">
        <v>256</v>
      </c>
      <c r="E45" s="98" t="s">
        <v>258</v>
      </c>
      <c r="F45" s="98" t="s">
        <v>104</v>
      </c>
      <c r="G45" s="98" t="s">
        <v>107</v>
      </c>
      <c r="H45" s="94" t="s">
        <v>108</v>
      </c>
      <c r="I45" s="95">
        <v>9528.2900000000009</v>
      </c>
      <c r="J45" s="97">
        <v>4110.05</v>
      </c>
      <c r="K45" s="96">
        <f t="shared" si="3"/>
        <v>5418.2400000000007</v>
      </c>
    </row>
    <row r="46" spans="1:11" s="103" customFormat="1" ht="55.5" customHeight="1">
      <c r="A46" s="104" t="s">
        <v>267</v>
      </c>
      <c r="B46" s="100"/>
      <c r="C46" s="101" t="s">
        <v>38</v>
      </c>
      <c r="D46" s="102" t="s">
        <v>256</v>
      </c>
      <c r="E46" s="98" t="s">
        <v>259</v>
      </c>
      <c r="F46" s="98" t="s">
        <v>104</v>
      </c>
      <c r="G46" s="98" t="s">
        <v>107</v>
      </c>
      <c r="H46" s="94" t="s">
        <v>108</v>
      </c>
      <c r="I46" s="95">
        <v>559211.01</v>
      </c>
      <c r="J46" s="97">
        <v>313524.45</v>
      </c>
      <c r="K46" s="96">
        <f t="shared" si="3"/>
        <v>245686.56</v>
      </c>
    </row>
    <row r="47" spans="1:11" s="103" customFormat="1" ht="46.5" customHeight="1">
      <c r="A47" s="104" t="s">
        <v>278</v>
      </c>
      <c r="B47" s="100"/>
      <c r="C47" s="101" t="s">
        <v>38</v>
      </c>
      <c r="D47" s="102" t="s">
        <v>256</v>
      </c>
      <c r="E47" s="98" t="s">
        <v>260</v>
      </c>
      <c r="F47" s="98" t="s">
        <v>104</v>
      </c>
      <c r="G47" s="98" t="s">
        <v>107</v>
      </c>
      <c r="H47" s="94" t="s">
        <v>108</v>
      </c>
      <c r="I47" s="95">
        <v>10802.97</v>
      </c>
      <c r="J47" s="97">
        <v>-12587.9</v>
      </c>
      <c r="K47" s="96">
        <f t="shared" si="3"/>
        <v>23390.87</v>
      </c>
    </row>
    <row r="48" spans="1:11" s="103" customFormat="1" ht="15.75" customHeight="1">
      <c r="A48" s="99" t="s">
        <v>119</v>
      </c>
      <c r="B48" s="100">
        <v>1</v>
      </c>
      <c r="C48" s="101" t="s">
        <v>38</v>
      </c>
      <c r="D48" s="102" t="s">
        <v>51</v>
      </c>
      <c r="E48" s="98" t="s">
        <v>63</v>
      </c>
      <c r="F48" s="98" t="s">
        <v>103</v>
      </c>
      <c r="G48" s="98" t="s">
        <v>107</v>
      </c>
      <c r="H48" s="94" t="s">
        <v>51</v>
      </c>
      <c r="I48" s="95">
        <f>I49+I83</f>
        <v>10304805.49</v>
      </c>
      <c r="J48" s="95">
        <f>J49+J83</f>
        <v>5408003.1099999985</v>
      </c>
      <c r="K48" s="96">
        <f t="shared" si="3"/>
        <v>4896802.3800000018</v>
      </c>
    </row>
    <row r="49" spans="1:11" s="103" customFormat="1" ht="22.5" customHeight="1">
      <c r="A49" s="104" t="s">
        <v>213</v>
      </c>
      <c r="B49" s="100">
        <v>1</v>
      </c>
      <c r="C49" s="101" t="s">
        <v>38</v>
      </c>
      <c r="D49" s="102" t="s">
        <v>52</v>
      </c>
      <c r="E49" s="98" t="s">
        <v>64</v>
      </c>
      <c r="F49" s="98" t="s">
        <v>103</v>
      </c>
      <c r="G49" s="98" t="s">
        <v>107</v>
      </c>
      <c r="H49" s="94" t="s">
        <v>108</v>
      </c>
      <c r="I49" s="95">
        <f>I50+I61+I77</f>
        <v>10300000</v>
      </c>
      <c r="J49" s="95">
        <f>J50+J61+J77</f>
        <v>5403918.6599999983</v>
      </c>
      <c r="K49" s="96">
        <f t="shared" si="3"/>
        <v>4896081.3400000017</v>
      </c>
    </row>
    <row r="50" spans="1:11" s="103" customFormat="1" ht="35.25" customHeight="1">
      <c r="A50" s="104" t="s">
        <v>120</v>
      </c>
      <c r="B50" s="100">
        <v>1</v>
      </c>
      <c r="C50" s="101" t="s">
        <v>38</v>
      </c>
      <c r="D50" s="102" t="s">
        <v>52</v>
      </c>
      <c r="E50" s="98" t="s">
        <v>65</v>
      </c>
      <c r="F50" s="98" t="s">
        <v>104</v>
      </c>
      <c r="G50" s="98" t="s">
        <v>107</v>
      </c>
      <c r="H50" s="94" t="s">
        <v>108</v>
      </c>
      <c r="I50" s="95">
        <f>I51+I57</f>
        <v>8300000</v>
      </c>
      <c r="J50" s="95">
        <f>J51+J57</f>
        <v>4840086.1799999988</v>
      </c>
      <c r="K50" s="96">
        <f t="shared" si="3"/>
        <v>3459913.8200000012</v>
      </c>
    </row>
    <row r="51" spans="1:11" s="103" customFormat="1" ht="34.5" customHeight="1">
      <c r="A51" s="104" t="s">
        <v>120</v>
      </c>
      <c r="B51" s="100">
        <v>1</v>
      </c>
      <c r="C51" s="101" t="s">
        <v>38</v>
      </c>
      <c r="D51" s="102" t="s">
        <v>52</v>
      </c>
      <c r="E51" s="98" t="s">
        <v>66</v>
      </c>
      <c r="F51" s="98" t="s">
        <v>104</v>
      </c>
      <c r="G51" s="98" t="s">
        <v>107</v>
      </c>
      <c r="H51" s="94" t="s">
        <v>108</v>
      </c>
      <c r="I51" s="95">
        <f>I52+I53+I54+I55+I56</f>
        <v>8300000</v>
      </c>
      <c r="J51" s="95">
        <f>J52+J53+J54+J55+J56</f>
        <v>4838598.3299999991</v>
      </c>
      <c r="K51" s="96">
        <f t="shared" si="3"/>
        <v>3461401.6700000009</v>
      </c>
    </row>
    <row r="52" spans="1:11" s="103" customFormat="1" ht="32.25" customHeight="1">
      <c r="A52" s="104" t="s">
        <v>120</v>
      </c>
      <c r="B52" s="100">
        <v>1</v>
      </c>
      <c r="C52" s="101" t="s">
        <v>38</v>
      </c>
      <c r="D52" s="102" t="s">
        <v>52</v>
      </c>
      <c r="E52" s="98" t="s">
        <v>66</v>
      </c>
      <c r="F52" s="98" t="s">
        <v>104</v>
      </c>
      <c r="G52" s="98" t="s">
        <v>153</v>
      </c>
      <c r="H52" s="94" t="s">
        <v>108</v>
      </c>
      <c r="I52" s="95">
        <v>8300000</v>
      </c>
      <c r="J52" s="97">
        <v>4821072.2699999996</v>
      </c>
      <c r="K52" s="96">
        <f t="shared" si="3"/>
        <v>3478927.7300000004</v>
      </c>
    </row>
    <row r="53" spans="1:11" s="103" customFormat="1" ht="33" hidden="1" customHeight="1">
      <c r="A53" s="104" t="s">
        <v>120</v>
      </c>
      <c r="B53" s="100">
        <v>1</v>
      </c>
      <c r="C53" s="101" t="s">
        <v>38</v>
      </c>
      <c r="D53" s="102" t="s">
        <v>52</v>
      </c>
      <c r="E53" s="98" t="s">
        <v>66</v>
      </c>
      <c r="F53" s="98" t="s">
        <v>104</v>
      </c>
      <c r="G53" s="98" t="s">
        <v>159</v>
      </c>
      <c r="H53" s="94" t="s">
        <v>108</v>
      </c>
      <c r="I53" s="95">
        <v>0</v>
      </c>
      <c r="J53" s="97">
        <v>0</v>
      </c>
      <c r="K53" s="96">
        <f t="shared" si="3"/>
        <v>0</v>
      </c>
    </row>
    <row r="54" spans="1:11" s="103" customFormat="1" ht="33" customHeight="1">
      <c r="A54" s="104" t="s">
        <v>615</v>
      </c>
      <c r="B54" s="100"/>
      <c r="C54" s="101" t="s">
        <v>38</v>
      </c>
      <c r="D54" s="102" t="s">
        <v>52</v>
      </c>
      <c r="E54" s="98" t="s">
        <v>66</v>
      </c>
      <c r="F54" s="98" t="s">
        <v>104</v>
      </c>
      <c r="G54" s="98" t="s">
        <v>519</v>
      </c>
      <c r="H54" s="94" t="s">
        <v>108</v>
      </c>
      <c r="I54" s="95">
        <v>0</v>
      </c>
      <c r="J54" s="97">
        <v>17526.060000000001</v>
      </c>
      <c r="K54" s="96">
        <v>0</v>
      </c>
    </row>
    <row r="55" spans="1:11" s="103" customFormat="1" ht="34.5" hidden="1" customHeight="1">
      <c r="A55" s="104" t="s">
        <v>120</v>
      </c>
      <c r="B55" s="100">
        <v>1</v>
      </c>
      <c r="C55" s="101" t="s">
        <v>38</v>
      </c>
      <c r="D55" s="102" t="s">
        <v>52</v>
      </c>
      <c r="E55" s="98" t="s">
        <v>66</v>
      </c>
      <c r="F55" s="98" t="s">
        <v>104</v>
      </c>
      <c r="G55" s="98" t="s">
        <v>154</v>
      </c>
      <c r="H55" s="94" t="s">
        <v>108</v>
      </c>
      <c r="I55" s="95">
        <v>0</v>
      </c>
      <c r="J55" s="97">
        <v>0</v>
      </c>
      <c r="K55" s="96">
        <f t="shared" si="3"/>
        <v>0</v>
      </c>
    </row>
    <row r="56" spans="1:11" s="103" customFormat="1" ht="33.75" hidden="1">
      <c r="A56" s="104" t="s">
        <v>120</v>
      </c>
      <c r="B56" s="100">
        <v>1</v>
      </c>
      <c r="C56" s="101" t="s">
        <v>38</v>
      </c>
      <c r="D56" s="102" t="s">
        <v>52</v>
      </c>
      <c r="E56" s="98" t="s">
        <v>66</v>
      </c>
      <c r="F56" s="98" t="s">
        <v>104</v>
      </c>
      <c r="G56" s="98" t="s">
        <v>155</v>
      </c>
      <c r="H56" s="94" t="s">
        <v>108</v>
      </c>
      <c r="I56" s="95">
        <v>0</v>
      </c>
      <c r="J56" s="97">
        <v>0</v>
      </c>
      <c r="K56" s="96">
        <f t="shared" si="3"/>
        <v>0</v>
      </c>
    </row>
    <row r="57" spans="1:11" s="103" customFormat="1" ht="47.25" customHeight="1">
      <c r="A57" s="104" t="s">
        <v>121</v>
      </c>
      <c r="B57" s="100">
        <v>1</v>
      </c>
      <c r="C57" s="101" t="s">
        <v>38</v>
      </c>
      <c r="D57" s="102" t="s">
        <v>52</v>
      </c>
      <c r="E57" s="98" t="s">
        <v>67</v>
      </c>
      <c r="F57" s="98" t="s">
        <v>104</v>
      </c>
      <c r="G57" s="98" t="s">
        <v>107</v>
      </c>
      <c r="H57" s="94" t="s">
        <v>108</v>
      </c>
      <c r="I57" s="95">
        <f>I58+I60</f>
        <v>0</v>
      </c>
      <c r="J57" s="95">
        <f>J58+J59+J60</f>
        <v>1487.85</v>
      </c>
      <c r="K57" s="96">
        <v>0</v>
      </c>
    </row>
    <row r="58" spans="1:11" s="103" customFormat="1" ht="33.75" customHeight="1">
      <c r="A58" s="104" t="s">
        <v>121</v>
      </c>
      <c r="B58" s="100">
        <v>1</v>
      </c>
      <c r="C58" s="101" t="s">
        <v>38</v>
      </c>
      <c r="D58" s="102" t="s">
        <v>52</v>
      </c>
      <c r="E58" s="98" t="s">
        <v>67</v>
      </c>
      <c r="F58" s="98" t="s">
        <v>104</v>
      </c>
      <c r="G58" s="98" t="s">
        <v>153</v>
      </c>
      <c r="H58" s="94" t="s">
        <v>108</v>
      </c>
      <c r="I58" s="95">
        <v>0</v>
      </c>
      <c r="J58" s="97">
        <v>-1.1100000000000001</v>
      </c>
      <c r="K58" s="96">
        <v>0</v>
      </c>
    </row>
    <row r="59" spans="1:11" s="103" customFormat="1" ht="46.5" customHeight="1">
      <c r="A59" s="104" t="s">
        <v>121</v>
      </c>
      <c r="B59" s="100"/>
      <c r="C59" s="101" t="s">
        <v>38</v>
      </c>
      <c r="D59" s="102" t="s">
        <v>52</v>
      </c>
      <c r="E59" s="98" t="s">
        <v>67</v>
      </c>
      <c r="F59" s="98" t="s">
        <v>104</v>
      </c>
      <c r="G59" s="98" t="s">
        <v>519</v>
      </c>
      <c r="H59" s="94" t="s">
        <v>108</v>
      </c>
      <c r="I59" s="95">
        <v>0</v>
      </c>
      <c r="J59" s="97">
        <v>3.96</v>
      </c>
      <c r="K59" s="96">
        <v>0</v>
      </c>
    </row>
    <row r="60" spans="1:11" s="103" customFormat="1" ht="33" customHeight="1">
      <c r="A60" s="104" t="s">
        <v>121</v>
      </c>
      <c r="B60" s="100">
        <v>1</v>
      </c>
      <c r="C60" s="101" t="s">
        <v>38</v>
      </c>
      <c r="D60" s="102" t="s">
        <v>52</v>
      </c>
      <c r="E60" s="98" t="s">
        <v>67</v>
      </c>
      <c r="F60" s="98" t="s">
        <v>104</v>
      </c>
      <c r="G60" s="98" t="s">
        <v>154</v>
      </c>
      <c r="H60" s="94" t="s">
        <v>108</v>
      </c>
      <c r="I60" s="95">
        <v>0</v>
      </c>
      <c r="J60" s="97">
        <v>1485</v>
      </c>
      <c r="K60" s="96">
        <v>0</v>
      </c>
    </row>
    <row r="61" spans="1:11" s="103" customFormat="1" ht="33.75" customHeight="1">
      <c r="A61" s="104" t="s">
        <v>122</v>
      </c>
      <c r="B61" s="100">
        <v>1</v>
      </c>
      <c r="C61" s="101" t="s">
        <v>38</v>
      </c>
      <c r="D61" s="102" t="s">
        <v>52</v>
      </c>
      <c r="E61" s="98" t="s">
        <v>68</v>
      </c>
      <c r="F61" s="98" t="s">
        <v>104</v>
      </c>
      <c r="G61" s="98" t="s">
        <v>107</v>
      </c>
      <c r="H61" s="94" t="s">
        <v>108</v>
      </c>
      <c r="I61" s="95">
        <f>I62+I67+I73</f>
        <v>1800000</v>
      </c>
      <c r="J61" s="95">
        <f>J62+J67+J73</f>
        <v>433434.83999999997</v>
      </c>
      <c r="K61" s="96">
        <f>IF(ISNUMBER(I61),I61,0)-IF(ISNUMBER(J61),J61,0)</f>
        <v>1366565.1600000001</v>
      </c>
    </row>
    <row r="62" spans="1:11" s="103" customFormat="1" ht="33" customHeight="1">
      <c r="A62" s="104" t="s">
        <v>122</v>
      </c>
      <c r="B62" s="100">
        <v>1</v>
      </c>
      <c r="C62" s="101" t="s">
        <v>38</v>
      </c>
      <c r="D62" s="102" t="s">
        <v>52</v>
      </c>
      <c r="E62" s="98" t="s">
        <v>69</v>
      </c>
      <c r="F62" s="98" t="s">
        <v>104</v>
      </c>
      <c r="G62" s="98" t="s">
        <v>107</v>
      </c>
      <c r="H62" s="94" t="s">
        <v>108</v>
      </c>
      <c r="I62" s="97">
        <f>I63+I64+I65+I72+I66</f>
        <v>1800000</v>
      </c>
      <c r="J62" s="97">
        <f>J63+J64+J65+J72+J66</f>
        <v>432926.16</v>
      </c>
      <c r="K62" s="96">
        <f>IF(ISNUMBER(I62),I62,0)-IF(ISNUMBER(J62),J62,0)</f>
        <v>1367073.84</v>
      </c>
    </row>
    <row r="63" spans="1:11" s="103" customFormat="1" ht="34.5" customHeight="1">
      <c r="A63" s="104" t="s">
        <v>122</v>
      </c>
      <c r="B63" s="100">
        <v>1</v>
      </c>
      <c r="C63" s="101" t="s">
        <v>38</v>
      </c>
      <c r="D63" s="102" t="s">
        <v>52</v>
      </c>
      <c r="E63" s="98" t="s">
        <v>69</v>
      </c>
      <c r="F63" s="98" t="s">
        <v>104</v>
      </c>
      <c r="G63" s="98" t="s">
        <v>153</v>
      </c>
      <c r="H63" s="94" t="s">
        <v>108</v>
      </c>
      <c r="I63" s="95">
        <v>1800000</v>
      </c>
      <c r="J63" s="97">
        <v>419817.05</v>
      </c>
      <c r="K63" s="96">
        <f>IF(ISNUMBER(I63),I63,0)-IF(ISNUMBER(J63),J63,0)</f>
        <v>1380182.95</v>
      </c>
    </row>
    <row r="64" spans="1:11" s="103" customFormat="1" ht="34.5" hidden="1" customHeight="1">
      <c r="A64" s="104" t="s">
        <v>122</v>
      </c>
      <c r="B64" s="100">
        <v>1</v>
      </c>
      <c r="C64" s="101" t="s">
        <v>38</v>
      </c>
      <c r="D64" s="102" t="s">
        <v>52</v>
      </c>
      <c r="E64" s="98" t="s">
        <v>69</v>
      </c>
      <c r="F64" s="98" t="s">
        <v>104</v>
      </c>
      <c r="G64" s="98" t="s">
        <v>159</v>
      </c>
      <c r="H64" s="94" t="s">
        <v>108</v>
      </c>
      <c r="I64" s="95">
        <v>0</v>
      </c>
      <c r="J64" s="97">
        <v>0</v>
      </c>
      <c r="K64" s="96">
        <f t="shared" ref="K64" si="4">IF(ISNUMBER(I64),I64,0)-IF(ISNUMBER(J64),J64,0)</f>
        <v>0</v>
      </c>
    </row>
    <row r="65" spans="1:11" s="66" customFormat="1" ht="48" customHeight="1">
      <c r="A65" s="104" t="s">
        <v>620</v>
      </c>
      <c r="B65" s="59"/>
      <c r="C65" s="101" t="s">
        <v>38</v>
      </c>
      <c r="D65" s="157" t="s">
        <v>52</v>
      </c>
      <c r="E65" s="158" t="s">
        <v>69</v>
      </c>
      <c r="F65" s="158" t="s">
        <v>104</v>
      </c>
      <c r="G65" s="158" t="s">
        <v>519</v>
      </c>
      <c r="H65" s="159" t="s">
        <v>108</v>
      </c>
      <c r="I65" s="64">
        <v>0</v>
      </c>
      <c r="J65" s="67">
        <v>10909.11</v>
      </c>
      <c r="K65" s="65">
        <v>0</v>
      </c>
    </row>
    <row r="66" spans="1:11" s="103" customFormat="1" ht="34.5" customHeight="1">
      <c r="A66" s="104" t="s">
        <v>122</v>
      </c>
      <c r="B66" s="100">
        <v>1</v>
      </c>
      <c r="C66" s="101" t="s">
        <v>38</v>
      </c>
      <c r="D66" s="102" t="s">
        <v>52</v>
      </c>
      <c r="E66" s="98" t="s">
        <v>69</v>
      </c>
      <c r="F66" s="98" t="s">
        <v>104</v>
      </c>
      <c r="G66" s="98" t="s">
        <v>154</v>
      </c>
      <c r="H66" s="94" t="s">
        <v>108</v>
      </c>
      <c r="I66" s="95">
        <v>0</v>
      </c>
      <c r="J66" s="97">
        <v>2200</v>
      </c>
      <c r="K66" s="96">
        <v>0</v>
      </c>
    </row>
    <row r="67" spans="1:11" s="103" customFormat="1" ht="45" customHeight="1">
      <c r="A67" s="104" t="s">
        <v>123</v>
      </c>
      <c r="B67" s="100">
        <v>1</v>
      </c>
      <c r="C67" s="101" t="s">
        <v>38</v>
      </c>
      <c r="D67" s="102" t="s">
        <v>52</v>
      </c>
      <c r="E67" s="98" t="s">
        <v>70</v>
      </c>
      <c r="F67" s="98" t="s">
        <v>104</v>
      </c>
      <c r="G67" s="98" t="s">
        <v>107</v>
      </c>
      <c r="H67" s="94" t="s">
        <v>108</v>
      </c>
      <c r="I67" s="97">
        <f>I68+I69+I70+I71</f>
        <v>0</v>
      </c>
      <c r="J67" s="97">
        <f>J68+J69+J70+J71</f>
        <v>508.68</v>
      </c>
      <c r="K67" s="96">
        <v>0</v>
      </c>
    </row>
    <row r="68" spans="1:11" s="103" customFormat="1" ht="45.75" hidden="1" customHeight="1">
      <c r="A68" s="104" t="s">
        <v>123</v>
      </c>
      <c r="B68" s="100">
        <v>1</v>
      </c>
      <c r="C68" s="101" t="s">
        <v>38</v>
      </c>
      <c r="D68" s="102" t="s">
        <v>52</v>
      </c>
      <c r="E68" s="98" t="s">
        <v>70</v>
      </c>
      <c r="F68" s="98" t="s">
        <v>104</v>
      </c>
      <c r="G68" s="98" t="s">
        <v>153</v>
      </c>
      <c r="H68" s="94" t="s">
        <v>108</v>
      </c>
      <c r="I68" s="95">
        <v>0</v>
      </c>
      <c r="J68" s="97">
        <v>0</v>
      </c>
      <c r="K68" s="96">
        <f t="shared" ref="K68:K79" si="5">IF(ISNUMBER(I68),I68,0)-IF(ISNUMBER(J68),J68,0)</f>
        <v>0</v>
      </c>
    </row>
    <row r="69" spans="1:11" s="103" customFormat="1" ht="45" hidden="1" customHeight="1">
      <c r="A69" s="104" t="s">
        <v>123</v>
      </c>
      <c r="B69" s="100">
        <v>1</v>
      </c>
      <c r="C69" s="101" t="s">
        <v>38</v>
      </c>
      <c r="D69" s="102" t="s">
        <v>52</v>
      </c>
      <c r="E69" s="98" t="s">
        <v>70</v>
      </c>
      <c r="F69" s="98" t="s">
        <v>104</v>
      </c>
      <c r="G69" s="98" t="s">
        <v>159</v>
      </c>
      <c r="H69" s="94" t="s">
        <v>108</v>
      </c>
      <c r="I69" s="95">
        <v>0</v>
      </c>
      <c r="J69" s="97">
        <v>0</v>
      </c>
      <c r="K69" s="96">
        <f t="shared" si="5"/>
        <v>0</v>
      </c>
    </row>
    <row r="70" spans="1:11" s="103" customFormat="1" ht="58.5" customHeight="1">
      <c r="A70" s="72" t="s">
        <v>621</v>
      </c>
      <c r="B70" s="100"/>
      <c r="C70" s="101" t="s">
        <v>38</v>
      </c>
      <c r="D70" s="102" t="s">
        <v>52</v>
      </c>
      <c r="E70" s="98" t="s">
        <v>70</v>
      </c>
      <c r="F70" s="98" t="s">
        <v>104</v>
      </c>
      <c r="G70" s="98" t="s">
        <v>519</v>
      </c>
      <c r="H70" s="94" t="s">
        <v>108</v>
      </c>
      <c r="I70" s="95">
        <v>0</v>
      </c>
      <c r="J70" s="97">
        <v>508.68</v>
      </c>
      <c r="K70" s="96">
        <v>0</v>
      </c>
    </row>
    <row r="71" spans="1:11" s="103" customFormat="1" ht="45" hidden="1" customHeight="1">
      <c r="A71" s="104" t="s">
        <v>123</v>
      </c>
      <c r="B71" s="100">
        <v>1</v>
      </c>
      <c r="C71" s="101" t="s">
        <v>38</v>
      </c>
      <c r="D71" s="102" t="s">
        <v>52</v>
      </c>
      <c r="E71" s="98" t="s">
        <v>70</v>
      </c>
      <c r="F71" s="98" t="s">
        <v>104</v>
      </c>
      <c r="G71" s="98" t="s">
        <v>154</v>
      </c>
      <c r="H71" s="94" t="s">
        <v>108</v>
      </c>
      <c r="I71" s="95">
        <v>0</v>
      </c>
      <c r="J71" s="97">
        <v>0</v>
      </c>
      <c r="K71" s="96">
        <f t="shared" si="5"/>
        <v>0</v>
      </c>
    </row>
    <row r="72" spans="1:11" s="103" customFormat="1" ht="37.5" hidden="1" customHeight="1">
      <c r="A72" s="104" t="s">
        <v>122</v>
      </c>
      <c r="B72" s="100"/>
      <c r="C72" s="101" t="s">
        <v>38</v>
      </c>
      <c r="D72" s="102" t="s">
        <v>52</v>
      </c>
      <c r="E72" s="98" t="s">
        <v>69</v>
      </c>
      <c r="F72" s="98" t="s">
        <v>104</v>
      </c>
      <c r="G72" s="98" t="s">
        <v>155</v>
      </c>
      <c r="H72" s="94" t="s">
        <v>108</v>
      </c>
      <c r="I72" s="95">
        <v>0</v>
      </c>
      <c r="J72" s="97">
        <v>0</v>
      </c>
      <c r="K72" s="96">
        <v>0</v>
      </c>
    </row>
    <row r="73" spans="1:11" s="103" customFormat="1" ht="45" hidden="1" customHeight="1">
      <c r="A73" s="104" t="s">
        <v>210</v>
      </c>
      <c r="B73" s="100"/>
      <c r="C73" s="101" t="s">
        <v>38</v>
      </c>
      <c r="D73" s="102" t="s">
        <v>52</v>
      </c>
      <c r="E73" s="98" t="s">
        <v>70</v>
      </c>
      <c r="F73" s="98" t="s">
        <v>104</v>
      </c>
      <c r="G73" s="98" t="s">
        <v>107</v>
      </c>
      <c r="H73" s="94" t="s">
        <v>108</v>
      </c>
      <c r="I73" s="95">
        <f>I74+I75+I76</f>
        <v>0</v>
      </c>
      <c r="J73" s="97">
        <f>J74+J75+J76</f>
        <v>0</v>
      </c>
      <c r="K73" s="96">
        <v>0</v>
      </c>
    </row>
    <row r="74" spans="1:11" s="103" customFormat="1" ht="45" hidden="1" customHeight="1">
      <c r="A74" s="104" t="s">
        <v>210</v>
      </c>
      <c r="B74" s="100"/>
      <c r="C74" s="101" t="s">
        <v>38</v>
      </c>
      <c r="D74" s="102" t="s">
        <v>52</v>
      </c>
      <c r="E74" s="98" t="s">
        <v>70</v>
      </c>
      <c r="F74" s="98" t="s">
        <v>104</v>
      </c>
      <c r="G74" s="98" t="s">
        <v>153</v>
      </c>
      <c r="H74" s="94" t="s">
        <v>108</v>
      </c>
      <c r="I74" s="95">
        <v>0</v>
      </c>
      <c r="J74" s="97">
        <v>0</v>
      </c>
      <c r="K74" s="96">
        <v>0</v>
      </c>
    </row>
    <row r="75" spans="1:11" s="103" customFormat="1" ht="45" hidden="1" customHeight="1">
      <c r="A75" s="104" t="s">
        <v>210</v>
      </c>
      <c r="B75" s="100"/>
      <c r="C75" s="101" t="s">
        <v>38</v>
      </c>
      <c r="D75" s="102" t="s">
        <v>52</v>
      </c>
      <c r="E75" s="98" t="s">
        <v>70</v>
      </c>
      <c r="F75" s="98" t="s">
        <v>104</v>
      </c>
      <c r="G75" s="98" t="s">
        <v>159</v>
      </c>
      <c r="H75" s="94" t="s">
        <v>108</v>
      </c>
      <c r="I75" s="95">
        <v>0</v>
      </c>
      <c r="J75" s="97">
        <v>0</v>
      </c>
      <c r="K75" s="96">
        <v>0</v>
      </c>
    </row>
    <row r="76" spans="1:11" s="103" customFormat="1" ht="45" hidden="1" customHeight="1">
      <c r="A76" s="104" t="s">
        <v>210</v>
      </c>
      <c r="B76" s="100"/>
      <c r="C76" s="101" t="s">
        <v>38</v>
      </c>
      <c r="D76" s="102" t="s">
        <v>52</v>
      </c>
      <c r="E76" s="98" t="s">
        <v>70</v>
      </c>
      <c r="F76" s="98" t="s">
        <v>104</v>
      </c>
      <c r="G76" s="98" t="s">
        <v>154</v>
      </c>
      <c r="H76" s="94" t="s">
        <v>108</v>
      </c>
      <c r="I76" s="95">
        <v>0</v>
      </c>
      <c r="J76" s="97">
        <v>0</v>
      </c>
      <c r="K76" s="96">
        <v>0</v>
      </c>
    </row>
    <row r="77" spans="1:11" s="103" customFormat="1" ht="24" customHeight="1">
      <c r="A77" s="104" t="s">
        <v>214</v>
      </c>
      <c r="B77" s="100">
        <v>1</v>
      </c>
      <c r="C77" s="101" t="s">
        <v>38</v>
      </c>
      <c r="D77" s="102" t="s">
        <v>52</v>
      </c>
      <c r="E77" s="98" t="s">
        <v>184</v>
      </c>
      <c r="F77" s="98" t="s">
        <v>104</v>
      </c>
      <c r="G77" s="98" t="s">
        <v>107</v>
      </c>
      <c r="H77" s="94" t="s">
        <v>108</v>
      </c>
      <c r="I77" s="97">
        <f>I78+I79+I81+I80+I82</f>
        <v>200000</v>
      </c>
      <c r="J77" s="97">
        <f>J78+J79+J81+J80+J82</f>
        <v>130397.64</v>
      </c>
      <c r="K77" s="96">
        <f t="shared" si="5"/>
        <v>69602.36</v>
      </c>
    </row>
    <row r="78" spans="1:11" s="103" customFormat="1" ht="24.75" customHeight="1">
      <c r="A78" s="104" t="s">
        <v>214</v>
      </c>
      <c r="B78" s="100">
        <v>1</v>
      </c>
      <c r="C78" s="101" t="s">
        <v>38</v>
      </c>
      <c r="D78" s="102" t="s">
        <v>52</v>
      </c>
      <c r="E78" s="98" t="s">
        <v>184</v>
      </c>
      <c r="F78" s="98" t="s">
        <v>104</v>
      </c>
      <c r="G78" s="98" t="s">
        <v>153</v>
      </c>
      <c r="H78" s="94" t="s">
        <v>108</v>
      </c>
      <c r="I78" s="97">
        <v>200000</v>
      </c>
      <c r="J78" s="97">
        <v>128509.33</v>
      </c>
      <c r="K78" s="96">
        <f t="shared" si="5"/>
        <v>71490.67</v>
      </c>
    </row>
    <row r="79" spans="1:11" s="66" customFormat="1" ht="33" hidden="1" customHeight="1">
      <c r="A79" s="72" t="s">
        <v>183</v>
      </c>
      <c r="B79" s="59">
        <v>1</v>
      </c>
      <c r="C79" s="101" t="s">
        <v>38</v>
      </c>
      <c r="D79" s="145" t="s">
        <v>52</v>
      </c>
      <c r="E79" s="146" t="s">
        <v>184</v>
      </c>
      <c r="F79" s="146" t="s">
        <v>104</v>
      </c>
      <c r="G79" s="146" t="s">
        <v>159</v>
      </c>
      <c r="H79" s="147" t="s">
        <v>108</v>
      </c>
      <c r="I79" s="64">
        <v>0</v>
      </c>
      <c r="J79" s="67">
        <v>0</v>
      </c>
      <c r="K79" s="65">
        <f t="shared" si="5"/>
        <v>0</v>
      </c>
    </row>
    <row r="80" spans="1:11" s="66" customFormat="1" ht="33" customHeight="1">
      <c r="A80" s="72" t="s">
        <v>520</v>
      </c>
      <c r="B80" s="59"/>
      <c r="C80" s="101" t="s">
        <v>38</v>
      </c>
      <c r="D80" s="145" t="s">
        <v>52</v>
      </c>
      <c r="E80" s="146" t="s">
        <v>184</v>
      </c>
      <c r="F80" s="146" t="s">
        <v>104</v>
      </c>
      <c r="G80" s="146" t="s">
        <v>519</v>
      </c>
      <c r="H80" s="147" t="s">
        <v>108</v>
      </c>
      <c r="I80" s="64">
        <v>0</v>
      </c>
      <c r="J80" s="64">
        <v>761.19</v>
      </c>
      <c r="K80" s="65">
        <v>0</v>
      </c>
    </row>
    <row r="81" spans="1:11" s="66" customFormat="1" ht="59.25" customHeight="1">
      <c r="A81" s="72" t="s">
        <v>628</v>
      </c>
      <c r="B81" s="59"/>
      <c r="C81" s="101" t="s">
        <v>38</v>
      </c>
      <c r="D81" s="163" t="s">
        <v>52</v>
      </c>
      <c r="E81" s="164" t="s">
        <v>184</v>
      </c>
      <c r="F81" s="164" t="s">
        <v>104</v>
      </c>
      <c r="G81" s="164" t="s">
        <v>154</v>
      </c>
      <c r="H81" s="165" t="s">
        <v>108</v>
      </c>
      <c r="I81" s="64">
        <v>0</v>
      </c>
      <c r="J81" s="64">
        <v>1127.1199999999999</v>
      </c>
      <c r="K81" s="65">
        <v>0</v>
      </c>
    </row>
    <row r="82" spans="1:11" s="66" customFormat="1" ht="30.75" hidden="1" customHeight="1">
      <c r="A82" s="72" t="s">
        <v>214</v>
      </c>
      <c r="B82" s="59"/>
      <c r="C82" s="101" t="s">
        <v>38</v>
      </c>
      <c r="D82" s="145" t="s">
        <v>52</v>
      </c>
      <c r="E82" s="146" t="s">
        <v>184</v>
      </c>
      <c r="F82" s="146" t="s">
        <v>104</v>
      </c>
      <c r="G82" s="146" t="s">
        <v>155</v>
      </c>
      <c r="H82" s="147" t="s">
        <v>108</v>
      </c>
      <c r="I82" s="64">
        <v>0</v>
      </c>
      <c r="J82" s="64">
        <v>0</v>
      </c>
      <c r="K82" s="65">
        <v>0</v>
      </c>
    </row>
    <row r="83" spans="1:11" s="66" customFormat="1" ht="15.75" customHeight="1">
      <c r="A83" s="72" t="s">
        <v>124</v>
      </c>
      <c r="B83" s="59">
        <v>1</v>
      </c>
      <c r="C83" s="101" t="s">
        <v>38</v>
      </c>
      <c r="D83" s="145" t="s">
        <v>52</v>
      </c>
      <c r="E83" s="146" t="s">
        <v>71</v>
      </c>
      <c r="F83" s="146" t="s">
        <v>104</v>
      </c>
      <c r="G83" s="146" t="s">
        <v>107</v>
      </c>
      <c r="H83" s="147" t="s">
        <v>108</v>
      </c>
      <c r="I83" s="64">
        <f>I84</f>
        <v>4805.49</v>
      </c>
      <c r="J83" s="64">
        <f>J84</f>
        <v>4084.45</v>
      </c>
      <c r="K83" s="96">
        <f t="shared" ref="K83:K86" si="6">IF(ISNUMBER(I83),I83,0)-IF(ISNUMBER(J83),J83,0)</f>
        <v>721.04</v>
      </c>
    </row>
    <row r="84" spans="1:11" s="66" customFormat="1" ht="16.5" customHeight="1">
      <c r="A84" s="72" t="s">
        <v>124</v>
      </c>
      <c r="B84" s="59">
        <v>1</v>
      </c>
      <c r="C84" s="101" t="s">
        <v>38</v>
      </c>
      <c r="D84" s="145" t="s">
        <v>52</v>
      </c>
      <c r="E84" s="146" t="s">
        <v>158</v>
      </c>
      <c r="F84" s="146" t="s">
        <v>104</v>
      </c>
      <c r="G84" s="146" t="s">
        <v>107</v>
      </c>
      <c r="H84" s="147" t="s">
        <v>108</v>
      </c>
      <c r="I84" s="64">
        <f>I85</f>
        <v>4805.49</v>
      </c>
      <c r="J84" s="64">
        <f>J85</f>
        <v>4084.45</v>
      </c>
      <c r="K84" s="96">
        <f t="shared" si="6"/>
        <v>721.04</v>
      </c>
    </row>
    <row r="85" spans="1:11" s="66" customFormat="1" ht="18" customHeight="1">
      <c r="A85" s="72" t="s">
        <v>124</v>
      </c>
      <c r="B85" s="59">
        <v>1</v>
      </c>
      <c r="C85" s="101" t="s">
        <v>38</v>
      </c>
      <c r="D85" s="145" t="s">
        <v>52</v>
      </c>
      <c r="E85" s="146" t="s">
        <v>158</v>
      </c>
      <c r="F85" s="146" t="s">
        <v>104</v>
      </c>
      <c r="G85" s="146" t="s">
        <v>153</v>
      </c>
      <c r="H85" s="147" t="s">
        <v>108</v>
      </c>
      <c r="I85" s="64">
        <v>4805.49</v>
      </c>
      <c r="J85" s="67">
        <v>4084.45</v>
      </c>
      <c r="K85" s="96">
        <f t="shared" si="6"/>
        <v>721.04</v>
      </c>
    </row>
    <row r="86" spans="1:11" s="66" customFormat="1" ht="22.5" hidden="1" customHeight="1">
      <c r="A86" s="72" t="s">
        <v>125</v>
      </c>
      <c r="B86" s="59">
        <v>1</v>
      </c>
      <c r="C86" s="101" t="s">
        <v>38</v>
      </c>
      <c r="D86" s="145" t="s">
        <v>52</v>
      </c>
      <c r="E86" s="146" t="s">
        <v>158</v>
      </c>
      <c r="F86" s="146" t="s">
        <v>104</v>
      </c>
      <c r="G86" s="146" t="s">
        <v>159</v>
      </c>
      <c r="H86" s="147" t="s">
        <v>108</v>
      </c>
      <c r="I86" s="64">
        <v>0</v>
      </c>
      <c r="J86" s="67">
        <v>0</v>
      </c>
      <c r="K86" s="96">
        <f t="shared" si="6"/>
        <v>0</v>
      </c>
    </row>
    <row r="87" spans="1:11" s="103" customFormat="1" ht="12" customHeight="1">
      <c r="A87" s="99" t="s">
        <v>126</v>
      </c>
      <c r="B87" s="100">
        <v>1</v>
      </c>
      <c r="C87" s="101" t="s">
        <v>38</v>
      </c>
      <c r="D87" s="102" t="s">
        <v>51</v>
      </c>
      <c r="E87" s="98" t="s">
        <v>72</v>
      </c>
      <c r="F87" s="98" t="s">
        <v>103</v>
      </c>
      <c r="G87" s="98" t="s">
        <v>107</v>
      </c>
      <c r="H87" s="94" t="s">
        <v>51</v>
      </c>
      <c r="I87" s="95">
        <f>I88+I97</f>
        <v>20500000</v>
      </c>
      <c r="J87" s="95">
        <f>J88+J97</f>
        <v>5603465.4900000012</v>
      </c>
      <c r="K87" s="96">
        <f t="shared" ref="K87:K93" si="7">IF(ISNUMBER(I87),I87,0)-IF(ISNUMBER(J87),J87,0)</f>
        <v>14896534.509999998</v>
      </c>
    </row>
    <row r="88" spans="1:11" s="103" customFormat="1" ht="13.5" customHeight="1">
      <c r="A88" s="104" t="s">
        <v>216</v>
      </c>
      <c r="B88" s="100"/>
      <c r="C88" s="101" t="s">
        <v>38</v>
      </c>
      <c r="D88" s="102" t="s">
        <v>52</v>
      </c>
      <c r="E88" s="98" t="s">
        <v>215</v>
      </c>
      <c r="F88" s="98" t="s">
        <v>103</v>
      </c>
      <c r="G88" s="98" t="s">
        <v>107</v>
      </c>
      <c r="H88" s="94" t="s">
        <v>108</v>
      </c>
      <c r="I88" s="95">
        <f>I89</f>
        <v>1500000</v>
      </c>
      <c r="J88" s="95">
        <f>J89</f>
        <v>82247.37999999999</v>
      </c>
      <c r="K88" s="96">
        <f t="shared" si="7"/>
        <v>1417752.62</v>
      </c>
    </row>
    <row r="89" spans="1:11" s="103" customFormat="1" ht="44.25" customHeight="1">
      <c r="A89" s="104" t="s">
        <v>522</v>
      </c>
      <c r="B89" s="100">
        <v>1</v>
      </c>
      <c r="C89" s="101" t="s">
        <v>38</v>
      </c>
      <c r="D89" s="102" t="s">
        <v>52</v>
      </c>
      <c r="E89" s="98" t="s">
        <v>73</v>
      </c>
      <c r="F89" s="98" t="s">
        <v>521</v>
      </c>
      <c r="G89" s="98" t="s">
        <v>107</v>
      </c>
      <c r="H89" s="94" t="s">
        <v>108</v>
      </c>
      <c r="I89" s="97">
        <f>I90+I91+I92+I93</f>
        <v>1500000</v>
      </c>
      <c r="J89" s="97">
        <f>J90+J91+J92+J93</f>
        <v>82247.37999999999</v>
      </c>
      <c r="K89" s="96">
        <f t="shared" si="7"/>
        <v>1417752.62</v>
      </c>
    </row>
    <row r="90" spans="1:11" s="103" customFormat="1" ht="44.25" customHeight="1">
      <c r="A90" s="104" t="s">
        <v>522</v>
      </c>
      <c r="B90" s="100">
        <v>1</v>
      </c>
      <c r="C90" s="101" t="s">
        <v>38</v>
      </c>
      <c r="D90" s="102" t="s">
        <v>52</v>
      </c>
      <c r="E90" s="98" t="s">
        <v>73</v>
      </c>
      <c r="F90" s="98" t="s">
        <v>521</v>
      </c>
      <c r="G90" s="98" t="s">
        <v>153</v>
      </c>
      <c r="H90" s="94" t="s">
        <v>108</v>
      </c>
      <c r="I90" s="95">
        <v>1500000</v>
      </c>
      <c r="J90" s="97">
        <v>71898.009999999995</v>
      </c>
      <c r="K90" s="96">
        <f t="shared" si="7"/>
        <v>1428101.99</v>
      </c>
    </row>
    <row r="91" spans="1:11" s="103" customFormat="1" ht="46.5" hidden="1" customHeight="1">
      <c r="A91" s="104" t="s">
        <v>523</v>
      </c>
      <c r="B91" s="100">
        <v>1</v>
      </c>
      <c r="C91" s="101" t="s">
        <v>38</v>
      </c>
      <c r="D91" s="102" t="s">
        <v>52</v>
      </c>
      <c r="E91" s="98" t="s">
        <v>73</v>
      </c>
      <c r="F91" s="98" t="s">
        <v>521</v>
      </c>
      <c r="G91" s="98" t="s">
        <v>159</v>
      </c>
      <c r="H91" s="94" t="s">
        <v>108</v>
      </c>
      <c r="I91" s="95">
        <v>0</v>
      </c>
      <c r="J91" s="97">
        <v>0</v>
      </c>
      <c r="K91" s="96">
        <f t="shared" si="7"/>
        <v>0</v>
      </c>
    </row>
    <row r="92" spans="1:11" s="103" customFormat="1" ht="58.5" customHeight="1">
      <c r="A92" s="104" t="s">
        <v>524</v>
      </c>
      <c r="B92" s="100"/>
      <c r="C92" s="101" t="s">
        <v>38</v>
      </c>
      <c r="D92" s="102" t="s">
        <v>52</v>
      </c>
      <c r="E92" s="98" t="s">
        <v>73</v>
      </c>
      <c r="F92" s="98" t="s">
        <v>521</v>
      </c>
      <c r="G92" s="98" t="s">
        <v>519</v>
      </c>
      <c r="H92" s="94" t="s">
        <v>108</v>
      </c>
      <c r="I92" s="95">
        <v>0</v>
      </c>
      <c r="J92" s="97">
        <v>10349.370000000001</v>
      </c>
      <c r="K92" s="96">
        <v>0</v>
      </c>
    </row>
    <row r="93" spans="1:11" s="103" customFormat="1" ht="45.75" hidden="1" customHeight="1">
      <c r="A93" s="104" t="s">
        <v>523</v>
      </c>
      <c r="B93" s="100">
        <v>1</v>
      </c>
      <c r="C93" s="101" t="s">
        <v>38</v>
      </c>
      <c r="D93" s="102" t="s">
        <v>52</v>
      </c>
      <c r="E93" s="98" t="s">
        <v>73</v>
      </c>
      <c r="F93" s="98" t="s">
        <v>521</v>
      </c>
      <c r="G93" s="98" t="s">
        <v>155</v>
      </c>
      <c r="H93" s="94" t="s">
        <v>108</v>
      </c>
      <c r="I93" s="95">
        <v>0</v>
      </c>
      <c r="J93" s="97">
        <v>0</v>
      </c>
      <c r="K93" s="96">
        <f t="shared" si="7"/>
        <v>0</v>
      </c>
    </row>
    <row r="94" spans="1:11" s="103" customFormat="1" ht="22.5" hidden="1">
      <c r="A94" s="104" t="s">
        <v>127</v>
      </c>
      <c r="B94" s="100">
        <v>1</v>
      </c>
      <c r="C94" s="101" t="s">
        <v>38</v>
      </c>
      <c r="D94" s="102" t="s">
        <v>52</v>
      </c>
      <c r="E94" s="98" t="s">
        <v>74</v>
      </c>
      <c r="F94" s="98" t="s">
        <v>106</v>
      </c>
      <c r="G94" s="98" t="s">
        <v>107</v>
      </c>
      <c r="H94" s="94" t="s">
        <v>108</v>
      </c>
      <c r="I94" s="95"/>
      <c r="J94" s="97"/>
      <c r="K94" s="96">
        <f t="shared" ref="K94:K103" si="8">IF(ISNUMBER(I94),I94,0)-IF(ISNUMBER(J94),J94,0)</f>
        <v>0</v>
      </c>
    </row>
    <row r="95" spans="1:11" s="103" customFormat="1" ht="22.5" hidden="1">
      <c r="A95" s="104" t="s">
        <v>128</v>
      </c>
      <c r="B95" s="100">
        <v>1</v>
      </c>
      <c r="C95" s="101" t="s">
        <v>38</v>
      </c>
      <c r="D95" s="102" t="s">
        <v>52</v>
      </c>
      <c r="E95" s="98" t="s">
        <v>75</v>
      </c>
      <c r="F95" s="98" t="s">
        <v>106</v>
      </c>
      <c r="G95" s="98" t="s">
        <v>107</v>
      </c>
      <c r="H95" s="94" t="s">
        <v>108</v>
      </c>
      <c r="I95" s="95"/>
      <c r="J95" s="97"/>
      <c r="K95" s="96">
        <f t="shared" si="8"/>
        <v>0</v>
      </c>
    </row>
    <row r="96" spans="1:11" s="103" customFormat="1" ht="22.5" hidden="1">
      <c r="A96" s="104" t="s">
        <v>129</v>
      </c>
      <c r="B96" s="100">
        <v>1</v>
      </c>
      <c r="C96" s="101" t="s">
        <v>38</v>
      </c>
      <c r="D96" s="102" t="s">
        <v>52</v>
      </c>
      <c r="E96" s="98" t="s">
        <v>76</v>
      </c>
      <c r="F96" s="98" t="s">
        <v>106</v>
      </c>
      <c r="G96" s="98" t="s">
        <v>107</v>
      </c>
      <c r="H96" s="94" t="s">
        <v>108</v>
      </c>
      <c r="I96" s="95"/>
      <c r="J96" s="97"/>
      <c r="K96" s="96">
        <f t="shared" si="8"/>
        <v>0</v>
      </c>
    </row>
    <row r="97" spans="1:11" s="103" customFormat="1" ht="15" customHeight="1">
      <c r="A97" s="104" t="s">
        <v>217</v>
      </c>
      <c r="B97" s="100">
        <v>1</v>
      </c>
      <c r="C97" s="101" t="s">
        <v>38</v>
      </c>
      <c r="D97" s="102" t="s">
        <v>52</v>
      </c>
      <c r="E97" s="98" t="s">
        <v>161</v>
      </c>
      <c r="F97" s="98" t="s">
        <v>103</v>
      </c>
      <c r="G97" s="98" t="s">
        <v>107</v>
      </c>
      <c r="H97" s="94" t="s">
        <v>108</v>
      </c>
      <c r="I97" s="95">
        <f>I109+I114</f>
        <v>19000000</v>
      </c>
      <c r="J97" s="95">
        <f>J109+J114</f>
        <v>5521218.1100000013</v>
      </c>
      <c r="K97" s="96">
        <f t="shared" si="8"/>
        <v>13478781.889999999</v>
      </c>
    </row>
    <row r="98" spans="1:11" s="103" customFormat="1" ht="36" hidden="1" customHeight="1">
      <c r="A98" s="104" t="s">
        <v>219</v>
      </c>
      <c r="B98" s="100"/>
      <c r="C98" s="101" t="s">
        <v>38</v>
      </c>
      <c r="D98" s="102" t="s">
        <v>52</v>
      </c>
      <c r="E98" s="98" t="s">
        <v>218</v>
      </c>
      <c r="F98" s="98" t="s">
        <v>103</v>
      </c>
      <c r="G98" s="98" t="s">
        <v>107</v>
      </c>
      <c r="H98" s="94" t="s">
        <v>108</v>
      </c>
      <c r="I98" s="95">
        <f>I99+I106+I110+I115</f>
        <v>183420000</v>
      </c>
      <c r="J98" s="95">
        <f>J99</f>
        <v>0</v>
      </c>
      <c r="K98" s="96">
        <f t="shared" si="8"/>
        <v>183420000</v>
      </c>
    </row>
    <row r="99" spans="1:11" s="103" customFormat="1" ht="67.5" hidden="1">
      <c r="A99" s="104" t="s">
        <v>539</v>
      </c>
      <c r="B99" s="100">
        <v>1</v>
      </c>
      <c r="C99" s="101" t="s">
        <v>38</v>
      </c>
      <c r="D99" s="102" t="s">
        <v>52</v>
      </c>
      <c r="E99" s="98" t="s">
        <v>77</v>
      </c>
      <c r="F99" s="98" t="s">
        <v>521</v>
      </c>
      <c r="G99" s="98" t="s">
        <v>107</v>
      </c>
      <c r="H99" s="94" t="s">
        <v>108</v>
      </c>
      <c r="I99" s="95">
        <f>I100+I107+I111+I116</f>
        <v>139330000</v>
      </c>
      <c r="J99" s="97">
        <f>J100+J101+J103</f>
        <v>0</v>
      </c>
      <c r="K99" s="96">
        <f t="shared" si="8"/>
        <v>139330000</v>
      </c>
    </row>
    <row r="100" spans="1:11" s="103" customFormat="1" ht="69.75" hidden="1" customHeight="1">
      <c r="A100" s="104" t="s">
        <v>279</v>
      </c>
      <c r="B100" s="100">
        <v>1</v>
      </c>
      <c r="C100" s="101" t="s">
        <v>38</v>
      </c>
      <c r="D100" s="102" t="s">
        <v>52</v>
      </c>
      <c r="E100" s="98" t="s">
        <v>77</v>
      </c>
      <c r="F100" s="98" t="s">
        <v>521</v>
      </c>
      <c r="G100" s="98" t="s">
        <v>153</v>
      </c>
      <c r="H100" s="94" t="s">
        <v>108</v>
      </c>
      <c r="I100" s="95">
        <f>I101+I108+I112+I117</f>
        <v>101270000</v>
      </c>
      <c r="J100" s="97">
        <v>0</v>
      </c>
      <c r="K100" s="96">
        <f t="shared" si="8"/>
        <v>101270000</v>
      </c>
    </row>
    <row r="101" spans="1:11" s="103" customFormat="1" ht="71.25" hidden="1" customHeight="1">
      <c r="A101" s="104" t="s">
        <v>539</v>
      </c>
      <c r="B101" s="100">
        <v>1</v>
      </c>
      <c r="C101" s="101" t="s">
        <v>38</v>
      </c>
      <c r="D101" s="102" t="s">
        <v>52</v>
      </c>
      <c r="E101" s="98" t="s">
        <v>77</v>
      </c>
      <c r="F101" s="98" t="s">
        <v>521</v>
      </c>
      <c r="G101" s="98" t="s">
        <v>159</v>
      </c>
      <c r="H101" s="94" t="s">
        <v>108</v>
      </c>
      <c r="I101" s="95">
        <f>I102+I109+I114+I118</f>
        <v>88240000</v>
      </c>
      <c r="J101" s="97">
        <v>0</v>
      </c>
      <c r="K101" s="96">
        <f t="shared" si="8"/>
        <v>88240000</v>
      </c>
    </row>
    <row r="102" spans="1:11" s="103" customFormat="1" ht="34.5" hidden="1" customHeight="1">
      <c r="A102" s="104" t="s">
        <v>279</v>
      </c>
      <c r="B102" s="100">
        <v>1</v>
      </c>
      <c r="C102" s="101" t="s">
        <v>38</v>
      </c>
      <c r="D102" s="102" t="s">
        <v>52</v>
      </c>
      <c r="E102" s="98" t="s">
        <v>77</v>
      </c>
      <c r="F102" s="98" t="s">
        <v>105</v>
      </c>
      <c r="G102" s="98" t="s">
        <v>155</v>
      </c>
      <c r="H102" s="94" t="s">
        <v>108</v>
      </c>
      <c r="I102" s="95">
        <f>I103+I110+I115+I119</f>
        <v>69210000</v>
      </c>
      <c r="J102" s="97">
        <v>0</v>
      </c>
      <c r="K102" s="96">
        <f t="shared" si="8"/>
        <v>69210000</v>
      </c>
    </row>
    <row r="103" spans="1:11" s="103" customFormat="1" ht="69" hidden="1" customHeight="1">
      <c r="A103" s="104" t="s">
        <v>539</v>
      </c>
      <c r="B103" s="100"/>
      <c r="C103" s="101" t="s">
        <v>38</v>
      </c>
      <c r="D103" s="102" t="s">
        <v>52</v>
      </c>
      <c r="E103" s="98" t="s">
        <v>77</v>
      </c>
      <c r="F103" s="98" t="s">
        <v>521</v>
      </c>
      <c r="G103" s="98" t="s">
        <v>154</v>
      </c>
      <c r="H103" s="94" t="s">
        <v>108</v>
      </c>
      <c r="I103" s="95">
        <f>I104+I111+I116+I120</f>
        <v>50180000</v>
      </c>
      <c r="J103" s="97">
        <v>0</v>
      </c>
      <c r="K103" s="96">
        <f t="shared" si="8"/>
        <v>50180000</v>
      </c>
    </row>
    <row r="104" spans="1:11" s="103" customFormat="1" ht="45" hidden="1" customHeight="1">
      <c r="A104" s="104" t="s">
        <v>280</v>
      </c>
      <c r="B104" s="100"/>
      <c r="C104" s="101" t="s">
        <v>38</v>
      </c>
      <c r="D104" s="102" t="s">
        <v>52</v>
      </c>
      <c r="E104" s="98" t="s">
        <v>220</v>
      </c>
      <c r="F104" s="98" t="s">
        <v>103</v>
      </c>
      <c r="G104" s="98" t="s">
        <v>107</v>
      </c>
      <c r="H104" s="94" t="s">
        <v>108</v>
      </c>
      <c r="I104" s="95">
        <f>I105+I112+I117+I121</f>
        <v>31150000</v>
      </c>
      <c r="J104" s="97">
        <f>J105</f>
        <v>0</v>
      </c>
      <c r="K104" s="96">
        <f>IF(ISNUMBER(I104),I104,0)-IF(ISNUMBER(J104),J104,0)</f>
        <v>31150000</v>
      </c>
    </row>
    <row r="105" spans="1:11" s="103" customFormat="1" ht="71.25" hidden="1" customHeight="1">
      <c r="A105" s="104" t="s">
        <v>540</v>
      </c>
      <c r="B105" s="100">
        <v>1</v>
      </c>
      <c r="C105" s="101" t="s">
        <v>38</v>
      </c>
      <c r="D105" s="102" t="s">
        <v>52</v>
      </c>
      <c r="E105" s="98" t="s">
        <v>78</v>
      </c>
      <c r="F105" s="98" t="s">
        <v>521</v>
      </c>
      <c r="G105" s="98" t="s">
        <v>107</v>
      </c>
      <c r="H105" s="94" t="s">
        <v>108</v>
      </c>
      <c r="I105" s="95">
        <f>I106+I114+I118+I123</f>
        <v>31120000</v>
      </c>
      <c r="J105" s="97">
        <f>J106+J107+J108</f>
        <v>0</v>
      </c>
      <c r="K105" s="96">
        <f>IF(ISNUMBER(I105),I105,0)-IF(ISNUMBER(J105),J105,0)</f>
        <v>31120000</v>
      </c>
    </row>
    <row r="106" spans="1:11" s="103" customFormat="1" ht="69.75" hidden="1" customHeight="1">
      <c r="A106" s="104" t="s">
        <v>540</v>
      </c>
      <c r="B106" s="100">
        <v>1</v>
      </c>
      <c r="C106" s="101" t="s">
        <v>38</v>
      </c>
      <c r="D106" s="102" t="s">
        <v>52</v>
      </c>
      <c r="E106" s="98" t="s">
        <v>78</v>
      </c>
      <c r="F106" s="98" t="s">
        <v>521</v>
      </c>
      <c r="G106" s="98" t="s">
        <v>153</v>
      </c>
      <c r="H106" s="94" t="s">
        <v>108</v>
      </c>
      <c r="I106" s="95">
        <f>I107+I115+I119+I124</f>
        <v>25090000</v>
      </c>
      <c r="J106" s="97">
        <v>0</v>
      </c>
      <c r="K106" s="96">
        <f>IF(ISNUMBER(I106),I106,0)-IF(ISNUMBER(J106),J106,0)</f>
        <v>25090000</v>
      </c>
    </row>
    <row r="107" spans="1:11" s="103" customFormat="1" ht="68.25" hidden="1" customHeight="1">
      <c r="A107" s="104" t="s">
        <v>541</v>
      </c>
      <c r="B107" s="100">
        <v>1</v>
      </c>
      <c r="C107" s="101" t="s">
        <v>38</v>
      </c>
      <c r="D107" s="102" t="s">
        <v>52</v>
      </c>
      <c r="E107" s="98" t="s">
        <v>78</v>
      </c>
      <c r="F107" s="98" t="s">
        <v>521</v>
      </c>
      <c r="G107" s="98" t="s">
        <v>159</v>
      </c>
      <c r="H107" s="94" t="s">
        <v>108</v>
      </c>
      <c r="I107" s="95">
        <f>I108+I116+I120+I125</f>
        <v>19060000</v>
      </c>
      <c r="J107" s="97">
        <v>0</v>
      </c>
      <c r="K107" s="96">
        <f t="shared" ref="K107:K129" si="9">IF(ISNUMBER(I107),I107,0)-IF(ISNUMBER(J107),J107,0)</f>
        <v>19060000</v>
      </c>
    </row>
    <row r="108" spans="1:11" s="103" customFormat="1" ht="51" hidden="1" customHeight="1">
      <c r="A108" s="104" t="s">
        <v>542</v>
      </c>
      <c r="B108" s="100">
        <v>1</v>
      </c>
      <c r="C108" s="101" t="s">
        <v>38</v>
      </c>
      <c r="D108" s="102" t="s">
        <v>52</v>
      </c>
      <c r="E108" s="98" t="s">
        <v>78</v>
      </c>
      <c r="F108" s="98" t="s">
        <v>521</v>
      </c>
      <c r="G108" s="98" t="s">
        <v>154</v>
      </c>
      <c r="H108" s="94" t="s">
        <v>108</v>
      </c>
      <c r="I108" s="95">
        <f>I109+I117+I121+I126</f>
        <v>13030000</v>
      </c>
      <c r="J108" s="97">
        <v>0</v>
      </c>
      <c r="K108" s="96">
        <f t="shared" si="9"/>
        <v>13030000</v>
      </c>
    </row>
    <row r="109" spans="1:11" s="103" customFormat="1" ht="19.5" customHeight="1">
      <c r="A109" s="104" t="s">
        <v>543</v>
      </c>
      <c r="B109" s="100"/>
      <c r="C109" s="101" t="s">
        <v>38</v>
      </c>
      <c r="D109" s="102" t="s">
        <v>52</v>
      </c>
      <c r="E109" s="98" t="s">
        <v>526</v>
      </c>
      <c r="F109" s="98" t="s">
        <v>103</v>
      </c>
      <c r="G109" s="98" t="s">
        <v>107</v>
      </c>
      <c r="H109" s="94" t="s">
        <v>108</v>
      </c>
      <c r="I109" s="95">
        <f>I110</f>
        <v>13000000</v>
      </c>
      <c r="J109" s="95">
        <f>J110</f>
        <v>5177128.8800000008</v>
      </c>
      <c r="K109" s="96">
        <f t="shared" si="9"/>
        <v>7822871.1199999992</v>
      </c>
    </row>
    <row r="110" spans="1:11" s="103" customFormat="1" ht="39" customHeight="1">
      <c r="A110" s="104" t="s">
        <v>527</v>
      </c>
      <c r="B110" s="100"/>
      <c r="C110" s="101" t="s">
        <v>38</v>
      </c>
      <c r="D110" s="102" t="s">
        <v>52</v>
      </c>
      <c r="E110" s="98" t="s">
        <v>525</v>
      </c>
      <c r="F110" s="98" t="s">
        <v>521</v>
      </c>
      <c r="G110" s="98" t="s">
        <v>107</v>
      </c>
      <c r="H110" s="94" t="s">
        <v>108</v>
      </c>
      <c r="I110" s="95">
        <f>I111+I112+I113</f>
        <v>13000000</v>
      </c>
      <c r="J110" s="95">
        <f>J111+J112+J113</f>
        <v>5177128.8800000008</v>
      </c>
      <c r="K110" s="96">
        <f t="shared" si="9"/>
        <v>7822871.1199999992</v>
      </c>
    </row>
    <row r="111" spans="1:11" s="103" customFormat="1" ht="39" customHeight="1">
      <c r="A111" s="104" t="s">
        <v>527</v>
      </c>
      <c r="B111" s="100"/>
      <c r="C111" s="101" t="s">
        <v>38</v>
      </c>
      <c r="D111" s="102" t="s">
        <v>52</v>
      </c>
      <c r="E111" s="98" t="s">
        <v>525</v>
      </c>
      <c r="F111" s="98" t="s">
        <v>521</v>
      </c>
      <c r="G111" s="98" t="s">
        <v>153</v>
      </c>
      <c r="H111" s="94" t="s">
        <v>108</v>
      </c>
      <c r="I111" s="95">
        <v>13000000</v>
      </c>
      <c r="J111" s="95">
        <v>5162102.9400000004</v>
      </c>
      <c r="K111" s="96">
        <f t="shared" si="9"/>
        <v>7837897.0599999996</v>
      </c>
    </row>
    <row r="112" spans="1:11" s="103" customFormat="1" ht="39" customHeight="1">
      <c r="A112" s="104" t="s">
        <v>527</v>
      </c>
      <c r="B112" s="100"/>
      <c r="C112" s="101" t="s">
        <v>38</v>
      </c>
      <c r="D112" s="102" t="s">
        <v>52</v>
      </c>
      <c r="E112" s="98" t="s">
        <v>525</v>
      </c>
      <c r="F112" s="98" t="s">
        <v>521</v>
      </c>
      <c r="G112" s="98" t="s">
        <v>519</v>
      </c>
      <c r="H112" s="94" t="s">
        <v>108</v>
      </c>
      <c r="I112" s="95">
        <v>0</v>
      </c>
      <c r="J112" s="95">
        <v>15025.94</v>
      </c>
      <c r="K112" s="96">
        <v>0</v>
      </c>
    </row>
    <row r="113" spans="1:11" s="103" customFormat="1" ht="39" hidden="1" customHeight="1">
      <c r="A113" s="72" t="s">
        <v>527</v>
      </c>
      <c r="B113" s="100"/>
      <c r="C113" s="101" t="s">
        <v>38</v>
      </c>
      <c r="D113" s="102" t="s">
        <v>52</v>
      </c>
      <c r="E113" s="98" t="s">
        <v>525</v>
      </c>
      <c r="F113" s="98" t="s">
        <v>521</v>
      </c>
      <c r="G113" s="98" t="s">
        <v>155</v>
      </c>
      <c r="H113" s="94" t="s">
        <v>108</v>
      </c>
      <c r="I113" s="95">
        <v>0</v>
      </c>
      <c r="J113" s="64">
        <v>0</v>
      </c>
      <c r="K113" s="96">
        <v>0</v>
      </c>
    </row>
    <row r="114" spans="1:11" s="103" customFormat="1" ht="22.5" customHeight="1">
      <c r="A114" s="104" t="s">
        <v>656</v>
      </c>
      <c r="B114" s="100"/>
      <c r="C114" s="101" t="s">
        <v>38</v>
      </c>
      <c r="D114" s="102" t="s">
        <v>52</v>
      </c>
      <c r="E114" s="98" t="s">
        <v>529</v>
      </c>
      <c r="F114" s="98" t="s">
        <v>103</v>
      </c>
      <c r="G114" s="98" t="s">
        <v>107</v>
      </c>
      <c r="H114" s="94" t="s">
        <v>108</v>
      </c>
      <c r="I114" s="95">
        <f>I115</f>
        <v>6000000</v>
      </c>
      <c r="J114" s="95">
        <f>J115</f>
        <v>344089.23</v>
      </c>
      <c r="K114" s="96">
        <f t="shared" si="9"/>
        <v>5655910.7699999996</v>
      </c>
    </row>
    <row r="115" spans="1:11" s="103" customFormat="1" ht="39" customHeight="1">
      <c r="A115" s="104" t="s">
        <v>530</v>
      </c>
      <c r="B115" s="100"/>
      <c r="C115" s="101" t="s">
        <v>38</v>
      </c>
      <c r="D115" s="102" t="s">
        <v>52</v>
      </c>
      <c r="E115" s="98" t="s">
        <v>528</v>
      </c>
      <c r="F115" s="98" t="s">
        <v>521</v>
      </c>
      <c r="G115" s="98" t="s">
        <v>107</v>
      </c>
      <c r="H115" s="94" t="s">
        <v>108</v>
      </c>
      <c r="I115" s="95">
        <f>I116+I117</f>
        <v>6000000</v>
      </c>
      <c r="J115" s="95">
        <f>J116+J117</f>
        <v>344089.23</v>
      </c>
      <c r="K115" s="96">
        <f t="shared" si="9"/>
        <v>5655910.7699999996</v>
      </c>
    </row>
    <row r="116" spans="1:11" s="103" customFormat="1" ht="39" customHeight="1">
      <c r="A116" s="104" t="s">
        <v>530</v>
      </c>
      <c r="B116" s="100"/>
      <c r="C116" s="101" t="s">
        <v>38</v>
      </c>
      <c r="D116" s="102" t="s">
        <v>52</v>
      </c>
      <c r="E116" s="98" t="s">
        <v>528</v>
      </c>
      <c r="F116" s="98" t="s">
        <v>521</v>
      </c>
      <c r="G116" s="98" t="s">
        <v>153</v>
      </c>
      <c r="H116" s="94" t="s">
        <v>108</v>
      </c>
      <c r="I116" s="95">
        <v>6000000</v>
      </c>
      <c r="J116" s="95">
        <v>336698.05</v>
      </c>
      <c r="K116" s="96">
        <f t="shared" si="9"/>
        <v>5663301.9500000002</v>
      </c>
    </row>
    <row r="117" spans="1:11" s="103" customFormat="1" ht="39" customHeight="1">
      <c r="A117" s="104" t="s">
        <v>530</v>
      </c>
      <c r="B117" s="100"/>
      <c r="C117" s="101" t="s">
        <v>38</v>
      </c>
      <c r="D117" s="102" t="s">
        <v>52</v>
      </c>
      <c r="E117" s="98" t="s">
        <v>528</v>
      </c>
      <c r="F117" s="98" t="s">
        <v>521</v>
      </c>
      <c r="G117" s="98" t="s">
        <v>519</v>
      </c>
      <c r="H117" s="94" t="s">
        <v>108</v>
      </c>
      <c r="I117" s="95">
        <v>0</v>
      </c>
      <c r="J117" s="95">
        <v>7391.18</v>
      </c>
      <c r="K117" s="96">
        <v>0</v>
      </c>
    </row>
    <row r="118" spans="1:11" s="103" customFormat="1" ht="16.5" customHeight="1">
      <c r="A118" s="99" t="s">
        <v>274</v>
      </c>
      <c r="B118" s="100"/>
      <c r="C118" s="101" t="s">
        <v>38</v>
      </c>
      <c r="D118" s="102" t="s">
        <v>51</v>
      </c>
      <c r="E118" s="98" t="s">
        <v>271</v>
      </c>
      <c r="F118" s="98" t="s">
        <v>103</v>
      </c>
      <c r="G118" s="98" t="s">
        <v>107</v>
      </c>
      <c r="H118" s="94" t="s">
        <v>51</v>
      </c>
      <c r="I118" s="95">
        <f t="shared" ref="I118:J119" si="10">I119</f>
        <v>30000</v>
      </c>
      <c r="J118" s="95">
        <f t="shared" si="10"/>
        <v>15768.16</v>
      </c>
      <c r="K118" s="96">
        <f t="shared" si="9"/>
        <v>14231.84</v>
      </c>
    </row>
    <row r="119" spans="1:11" s="103" customFormat="1" ht="46.5" customHeight="1">
      <c r="A119" s="104" t="s">
        <v>275</v>
      </c>
      <c r="B119" s="100"/>
      <c r="C119" s="101" t="s">
        <v>38</v>
      </c>
      <c r="D119" s="102" t="s">
        <v>51</v>
      </c>
      <c r="E119" s="98" t="s">
        <v>272</v>
      </c>
      <c r="F119" s="98" t="s">
        <v>104</v>
      </c>
      <c r="G119" s="98" t="s">
        <v>107</v>
      </c>
      <c r="H119" s="94" t="s">
        <v>108</v>
      </c>
      <c r="I119" s="95">
        <f t="shared" si="10"/>
        <v>30000</v>
      </c>
      <c r="J119" s="95">
        <f t="shared" si="10"/>
        <v>15768.16</v>
      </c>
      <c r="K119" s="96">
        <f t="shared" si="9"/>
        <v>14231.84</v>
      </c>
    </row>
    <row r="120" spans="1:11" s="66" customFormat="1" ht="69.75" customHeight="1">
      <c r="A120" s="72" t="s">
        <v>276</v>
      </c>
      <c r="B120" s="59"/>
      <c r="C120" s="60" t="s">
        <v>38</v>
      </c>
      <c r="D120" s="163" t="s">
        <v>51</v>
      </c>
      <c r="E120" s="164" t="s">
        <v>273</v>
      </c>
      <c r="F120" s="164" t="s">
        <v>104</v>
      </c>
      <c r="G120" s="164" t="s">
        <v>107</v>
      </c>
      <c r="H120" s="165" t="s">
        <v>108</v>
      </c>
      <c r="I120" s="64">
        <f>I121+I122+I123</f>
        <v>30000</v>
      </c>
      <c r="J120" s="64">
        <f>J121+J122+J123</f>
        <v>15768.16</v>
      </c>
      <c r="K120" s="65">
        <f t="shared" si="9"/>
        <v>14231.84</v>
      </c>
    </row>
    <row r="121" spans="1:11" s="66" customFormat="1" ht="69.75" customHeight="1">
      <c r="A121" s="72" t="s">
        <v>276</v>
      </c>
      <c r="B121" s="59"/>
      <c r="C121" s="60" t="s">
        <v>38</v>
      </c>
      <c r="D121" s="163" t="s">
        <v>53</v>
      </c>
      <c r="E121" s="164" t="s">
        <v>273</v>
      </c>
      <c r="F121" s="164" t="s">
        <v>104</v>
      </c>
      <c r="G121" s="164" t="s">
        <v>107</v>
      </c>
      <c r="H121" s="165" t="s">
        <v>108</v>
      </c>
      <c r="I121" s="64">
        <v>30000</v>
      </c>
      <c r="J121" s="64">
        <v>0</v>
      </c>
      <c r="K121" s="65">
        <f t="shared" si="9"/>
        <v>30000</v>
      </c>
    </row>
    <row r="122" spans="1:11" s="66" customFormat="1" ht="69.75" customHeight="1">
      <c r="A122" s="72" t="s">
        <v>276</v>
      </c>
      <c r="B122" s="59"/>
      <c r="C122" s="60" t="s">
        <v>38</v>
      </c>
      <c r="D122" s="163" t="s">
        <v>53</v>
      </c>
      <c r="E122" s="164" t="s">
        <v>273</v>
      </c>
      <c r="F122" s="164" t="s">
        <v>104</v>
      </c>
      <c r="G122" s="164" t="s">
        <v>153</v>
      </c>
      <c r="H122" s="165" t="s">
        <v>108</v>
      </c>
      <c r="I122" s="64">
        <v>0</v>
      </c>
      <c r="J122" s="64">
        <v>3008.56</v>
      </c>
      <c r="K122" s="65">
        <v>0</v>
      </c>
    </row>
    <row r="123" spans="1:11" s="103" customFormat="1" ht="69.75" customHeight="1">
      <c r="A123" s="104" t="s">
        <v>276</v>
      </c>
      <c r="B123" s="100"/>
      <c r="C123" s="101" t="s">
        <v>38</v>
      </c>
      <c r="D123" s="102" t="s">
        <v>53</v>
      </c>
      <c r="E123" s="98" t="s">
        <v>273</v>
      </c>
      <c r="F123" s="98" t="s">
        <v>104</v>
      </c>
      <c r="G123" s="98" t="s">
        <v>155</v>
      </c>
      <c r="H123" s="94" t="s">
        <v>108</v>
      </c>
      <c r="I123" s="95">
        <v>0</v>
      </c>
      <c r="J123" s="95">
        <v>12759.6</v>
      </c>
      <c r="K123" s="96">
        <v>0</v>
      </c>
    </row>
    <row r="124" spans="1:11" s="103" customFormat="1" ht="33" hidden="1" customHeight="1">
      <c r="A124" s="99" t="s">
        <v>130</v>
      </c>
      <c r="B124" s="100">
        <v>1</v>
      </c>
      <c r="C124" s="101" t="s">
        <v>38</v>
      </c>
      <c r="D124" s="102" t="s">
        <v>51</v>
      </c>
      <c r="E124" s="98" t="s">
        <v>79</v>
      </c>
      <c r="F124" s="98" t="s">
        <v>103</v>
      </c>
      <c r="G124" s="98" t="s">
        <v>107</v>
      </c>
      <c r="H124" s="94" t="s">
        <v>51</v>
      </c>
      <c r="I124" s="95">
        <f>I125</f>
        <v>0</v>
      </c>
      <c r="J124" s="95">
        <f>J125</f>
        <v>0</v>
      </c>
      <c r="K124" s="96">
        <f t="shared" si="9"/>
        <v>0</v>
      </c>
    </row>
    <row r="125" spans="1:11" s="103" customFormat="1" ht="12.75" hidden="1" customHeight="1">
      <c r="A125" s="104" t="s">
        <v>131</v>
      </c>
      <c r="B125" s="100">
        <v>1</v>
      </c>
      <c r="C125" s="101" t="s">
        <v>38</v>
      </c>
      <c r="D125" s="102" t="s">
        <v>52</v>
      </c>
      <c r="E125" s="98" t="s">
        <v>80</v>
      </c>
      <c r="F125" s="98" t="s">
        <v>103</v>
      </c>
      <c r="G125" s="98" t="s">
        <v>107</v>
      </c>
      <c r="H125" s="94" t="s">
        <v>108</v>
      </c>
      <c r="I125" s="95">
        <f>I127+I128</f>
        <v>0</v>
      </c>
      <c r="J125" s="95">
        <f>J127</f>
        <v>0</v>
      </c>
      <c r="K125" s="96">
        <f t="shared" si="9"/>
        <v>0</v>
      </c>
    </row>
    <row r="126" spans="1:11" s="103" customFormat="1" ht="24" hidden="1" customHeight="1">
      <c r="A126" s="104" t="s">
        <v>191</v>
      </c>
      <c r="B126" s="100"/>
      <c r="C126" s="101" t="s">
        <v>38</v>
      </c>
      <c r="D126" s="102" t="s">
        <v>52</v>
      </c>
      <c r="E126" s="98" t="s">
        <v>221</v>
      </c>
      <c r="F126" s="98" t="s">
        <v>103</v>
      </c>
      <c r="G126" s="98" t="s">
        <v>107</v>
      </c>
      <c r="H126" s="94" t="s">
        <v>108</v>
      </c>
      <c r="I126" s="95">
        <f>I127</f>
        <v>0</v>
      </c>
      <c r="J126" s="95">
        <f>J127</f>
        <v>0</v>
      </c>
      <c r="K126" s="96">
        <f t="shared" si="9"/>
        <v>0</v>
      </c>
    </row>
    <row r="127" spans="1:11" s="103" customFormat="1" ht="34.5" hidden="1" customHeight="1">
      <c r="A127" s="104" t="s">
        <v>544</v>
      </c>
      <c r="B127" s="100">
        <v>1</v>
      </c>
      <c r="C127" s="101" t="s">
        <v>38</v>
      </c>
      <c r="D127" s="102" t="s">
        <v>52</v>
      </c>
      <c r="E127" s="98" t="s">
        <v>160</v>
      </c>
      <c r="F127" s="98" t="s">
        <v>521</v>
      </c>
      <c r="G127" s="98" t="s">
        <v>107</v>
      </c>
      <c r="H127" s="94" t="s">
        <v>108</v>
      </c>
      <c r="I127" s="95">
        <v>0</v>
      </c>
      <c r="J127" s="97">
        <f>J128+J129</f>
        <v>0</v>
      </c>
      <c r="K127" s="96">
        <f t="shared" si="9"/>
        <v>0</v>
      </c>
    </row>
    <row r="128" spans="1:11" s="103" customFormat="1" ht="33" hidden="1" customHeight="1">
      <c r="A128" s="104" t="s">
        <v>544</v>
      </c>
      <c r="B128" s="100">
        <v>1</v>
      </c>
      <c r="C128" s="101" t="s">
        <v>38</v>
      </c>
      <c r="D128" s="102" t="s">
        <v>52</v>
      </c>
      <c r="E128" s="98" t="s">
        <v>160</v>
      </c>
      <c r="F128" s="98" t="s">
        <v>521</v>
      </c>
      <c r="G128" s="98" t="s">
        <v>153</v>
      </c>
      <c r="H128" s="94" t="s">
        <v>108</v>
      </c>
      <c r="I128" s="95">
        <v>0</v>
      </c>
      <c r="J128" s="97">
        <v>0</v>
      </c>
      <c r="K128" s="96">
        <f t="shared" si="9"/>
        <v>0</v>
      </c>
    </row>
    <row r="129" spans="1:11" s="103" customFormat="1" ht="33.75" hidden="1" customHeight="1">
      <c r="A129" s="104" t="s">
        <v>544</v>
      </c>
      <c r="B129" s="100">
        <v>2</v>
      </c>
      <c r="C129" s="101" t="s">
        <v>38</v>
      </c>
      <c r="D129" s="102" t="s">
        <v>52</v>
      </c>
      <c r="E129" s="98" t="s">
        <v>160</v>
      </c>
      <c r="F129" s="98" t="s">
        <v>521</v>
      </c>
      <c r="G129" s="98" t="s">
        <v>159</v>
      </c>
      <c r="H129" s="94" t="s">
        <v>108</v>
      </c>
      <c r="I129" s="95">
        <v>0</v>
      </c>
      <c r="J129" s="97">
        <v>0</v>
      </c>
      <c r="K129" s="96">
        <f t="shared" si="9"/>
        <v>0</v>
      </c>
    </row>
    <row r="130" spans="1:11" s="103" customFormat="1" ht="33.75" customHeight="1">
      <c r="A130" s="99" t="s">
        <v>132</v>
      </c>
      <c r="B130" s="100">
        <v>1</v>
      </c>
      <c r="C130" s="101" t="s">
        <v>38</v>
      </c>
      <c r="D130" s="102" t="s">
        <v>51</v>
      </c>
      <c r="E130" s="98" t="s">
        <v>81</v>
      </c>
      <c r="F130" s="98" t="s">
        <v>103</v>
      </c>
      <c r="G130" s="98" t="s">
        <v>107</v>
      </c>
      <c r="H130" s="94" t="s">
        <v>51</v>
      </c>
      <c r="I130" s="95">
        <f>I131+I145</f>
        <v>3200000</v>
      </c>
      <c r="J130" s="95">
        <f>J131+J145</f>
        <v>1702949.9899999998</v>
      </c>
      <c r="K130" s="96">
        <f t="shared" ref="K130:K160" si="11">IF(ISNUMBER(I130),I130,0)-IF(ISNUMBER(J130),J130,0)</f>
        <v>1497050.0100000002</v>
      </c>
    </row>
    <row r="131" spans="1:11" s="103" customFormat="1" ht="79.5" customHeight="1">
      <c r="A131" s="104" t="s">
        <v>288</v>
      </c>
      <c r="B131" s="100">
        <v>1</v>
      </c>
      <c r="C131" s="101" t="s">
        <v>38</v>
      </c>
      <c r="D131" s="102" t="s">
        <v>51</v>
      </c>
      <c r="E131" s="98" t="s">
        <v>82</v>
      </c>
      <c r="F131" s="98" t="s">
        <v>103</v>
      </c>
      <c r="G131" s="98" t="s">
        <v>107</v>
      </c>
      <c r="H131" s="94" t="s">
        <v>109</v>
      </c>
      <c r="I131" s="95">
        <f>I132+I136+I139+I142</f>
        <v>2200000</v>
      </c>
      <c r="J131" s="95">
        <f>J132+J136+J139+J142</f>
        <v>1182935.8799999999</v>
      </c>
      <c r="K131" s="96">
        <f t="shared" si="11"/>
        <v>1017064.1200000001</v>
      </c>
    </row>
    <row r="132" spans="1:11" s="103" customFormat="1" ht="58.5" customHeight="1">
      <c r="A132" s="106" t="s">
        <v>289</v>
      </c>
      <c r="B132" s="100">
        <v>1</v>
      </c>
      <c r="C132" s="101" t="s">
        <v>38</v>
      </c>
      <c r="D132" s="102" t="s">
        <v>51</v>
      </c>
      <c r="E132" s="98" t="s">
        <v>83</v>
      </c>
      <c r="F132" s="98" t="s">
        <v>103</v>
      </c>
      <c r="G132" s="98" t="s">
        <v>107</v>
      </c>
      <c r="H132" s="94" t="s">
        <v>109</v>
      </c>
      <c r="I132" s="95">
        <f>I133</f>
        <v>300000</v>
      </c>
      <c r="J132" s="95">
        <f>J133</f>
        <v>362401.67000000004</v>
      </c>
      <c r="K132" s="96">
        <f t="shared" si="11"/>
        <v>-62401.670000000042</v>
      </c>
    </row>
    <row r="133" spans="1:11" s="103" customFormat="1" ht="78.75" customHeight="1">
      <c r="A133" s="104" t="s">
        <v>545</v>
      </c>
      <c r="B133" s="100"/>
      <c r="C133" s="101" t="s">
        <v>38</v>
      </c>
      <c r="D133" s="102" t="s">
        <v>51</v>
      </c>
      <c r="E133" s="98" t="s">
        <v>162</v>
      </c>
      <c r="F133" s="98" t="s">
        <v>521</v>
      </c>
      <c r="G133" s="98" t="s">
        <v>107</v>
      </c>
      <c r="H133" s="94" t="s">
        <v>109</v>
      </c>
      <c r="I133" s="95">
        <f>I134+I135</f>
        <v>300000</v>
      </c>
      <c r="J133" s="95">
        <f>J134+J135</f>
        <v>362401.67000000004</v>
      </c>
      <c r="K133" s="96">
        <f t="shared" si="11"/>
        <v>-62401.670000000042</v>
      </c>
    </row>
    <row r="134" spans="1:11" s="103" customFormat="1" ht="80.25" customHeight="1">
      <c r="A134" s="104" t="s">
        <v>545</v>
      </c>
      <c r="B134" s="100">
        <v>1</v>
      </c>
      <c r="C134" s="101" t="s">
        <v>38</v>
      </c>
      <c r="D134" s="102" t="s">
        <v>199</v>
      </c>
      <c r="E134" s="98" t="s">
        <v>162</v>
      </c>
      <c r="F134" s="98" t="s">
        <v>521</v>
      </c>
      <c r="G134" s="98" t="s">
        <v>107</v>
      </c>
      <c r="H134" s="94" t="s">
        <v>109</v>
      </c>
      <c r="I134" s="95">
        <v>300000</v>
      </c>
      <c r="J134" s="97">
        <v>330602.15000000002</v>
      </c>
      <c r="K134" s="96">
        <v>0</v>
      </c>
    </row>
    <row r="135" spans="1:11" s="103" customFormat="1" ht="66.75" customHeight="1">
      <c r="A135" s="104" t="s">
        <v>133</v>
      </c>
      <c r="B135" s="100">
        <v>1</v>
      </c>
      <c r="C135" s="101" t="s">
        <v>38</v>
      </c>
      <c r="D135" s="102" t="s">
        <v>53</v>
      </c>
      <c r="E135" s="98" t="s">
        <v>162</v>
      </c>
      <c r="F135" s="98" t="s">
        <v>521</v>
      </c>
      <c r="G135" s="98" t="s">
        <v>107</v>
      </c>
      <c r="H135" s="94" t="s">
        <v>109</v>
      </c>
      <c r="I135" s="95">
        <f>320000-320000</f>
        <v>0</v>
      </c>
      <c r="J135" s="97">
        <v>31799.52</v>
      </c>
      <c r="K135" s="96">
        <v>0</v>
      </c>
    </row>
    <row r="136" spans="1:11" s="103" customFormat="1" ht="78.75" customHeight="1">
      <c r="A136" s="104" t="s">
        <v>639</v>
      </c>
      <c r="B136" s="100"/>
      <c r="C136" s="101" t="s">
        <v>38</v>
      </c>
      <c r="D136" s="102" t="s">
        <v>51</v>
      </c>
      <c r="E136" s="98" t="s">
        <v>640</v>
      </c>
      <c r="F136" s="98" t="s">
        <v>103</v>
      </c>
      <c r="G136" s="98" t="s">
        <v>107</v>
      </c>
      <c r="H136" s="94" t="s">
        <v>109</v>
      </c>
      <c r="I136" s="95">
        <f>I137</f>
        <v>0</v>
      </c>
      <c r="J136" s="95">
        <f>J137</f>
        <v>9875.89</v>
      </c>
      <c r="K136" s="96">
        <v>0</v>
      </c>
    </row>
    <row r="137" spans="1:11" s="103" customFormat="1" ht="74.25" customHeight="1">
      <c r="A137" s="104" t="s">
        <v>638</v>
      </c>
      <c r="B137" s="100"/>
      <c r="C137" s="101" t="s">
        <v>38</v>
      </c>
      <c r="D137" s="102" t="s">
        <v>51</v>
      </c>
      <c r="E137" s="98" t="s">
        <v>637</v>
      </c>
      <c r="F137" s="98" t="s">
        <v>521</v>
      </c>
      <c r="G137" s="98" t="s">
        <v>107</v>
      </c>
      <c r="H137" s="94" t="s">
        <v>109</v>
      </c>
      <c r="I137" s="95">
        <f t="shared" ref="I137:J137" si="12">I138</f>
        <v>0</v>
      </c>
      <c r="J137" s="95">
        <f t="shared" si="12"/>
        <v>9875.89</v>
      </c>
      <c r="K137" s="96">
        <v>0</v>
      </c>
    </row>
    <row r="138" spans="1:11" s="103" customFormat="1" ht="69" customHeight="1">
      <c r="A138" s="104" t="s">
        <v>638</v>
      </c>
      <c r="B138" s="100"/>
      <c r="C138" s="101" t="s">
        <v>38</v>
      </c>
      <c r="D138" s="102" t="s">
        <v>53</v>
      </c>
      <c r="E138" s="98" t="s">
        <v>637</v>
      </c>
      <c r="F138" s="98" t="s">
        <v>521</v>
      </c>
      <c r="G138" s="98" t="s">
        <v>107</v>
      </c>
      <c r="H138" s="94" t="s">
        <v>109</v>
      </c>
      <c r="I138" s="95">
        <v>0</v>
      </c>
      <c r="J138" s="95">
        <v>9875.89</v>
      </c>
      <c r="K138" s="96">
        <v>0</v>
      </c>
    </row>
    <row r="139" spans="1:11" s="103" customFormat="1" ht="79.5" customHeight="1">
      <c r="A139" s="104" t="s">
        <v>222</v>
      </c>
      <c r="B139" s="100">
        <v>1</v>
      </c>
      <c r="C139" s="101" t="s">
        <v>38</v>
      </c>
      <c r="D139" s="102" t="s">
        <v>51</v>
      </c>
      <c r="E139" s="98" t="s">
        <v>84</v>
      </c>
      <c r="F139" s="98" t="s">
        <v>103</v>
      </c>
      <c r="G139" s="98" t="s">
        <v>107</v>
      </c>
      <c r="H139" s="94" t="s">
        <v>109</v>
      </c>
      <c r="I139" s="95">
        <f>I140</f>
        <v>0</v>
      </c>
      <c r="J139" s="95">
        <f>J140</f>
        <v>-206</v>
      </c>
      <c r="K139" s="96">
        <v>0</v>
      </c>
    </row>
    <row r="140" spans="1:11" s="103" customFormat="1" ht="71.25" customHeight="1">
      <c r="A140" s="104" t="s">
        <v>546</v>
      </c>
      <c r="B140" s="100"/>
      <c r="C140" s="101" t="s">
        <v>38</v>
      </c>
      <c r="D140" s="102" t="s">
        <v>51</v>
      </c>
      <c r="E140" s="98" t="s">
        <v>85</v>
      </c>
      <c r="F140" s="98" t="s">
        <v>521</v>
      </c>
      <c r="G140" s="98" t="s">
        <v>107</v>
      </c>
      <c r="H140" s="94" t="s">
        <v>109</v>
      </c>
      <c r="I140" s="95">
        <f>I141</f>
        <v>0</v>
      </c>
      <c r="J140" s="95">
        <f>J141</f>
        <v>-206</v>
      </c>
      <c r="K140" s="96">
        <v>0</v>
      </c>
    </row>
    <row r="141" spans="1:11" s="66" customFormat="1" ht="69" customHeight="1">
      <c r="A141" s="72" t="s">
        <v>546</v>
      </c>
      <c r="B141" s="59">
        <v>1</v>
      </c>
      <c r="C141" s="101" t="s">
        <v>38</v>
      </c>
      <c r="D141" s="160" t="s">
        <v>53</v>
      </c>
      <c r="E141" s="161" t="s">
        <v>85</v>
      </c>
      <c r="F141" s="161" t="s">
        <v>521</v>
      </c>
      <c r="G141" s="161" t="s">
        <v>107</v>
      </c>
      <c r="H141" s="162" t="s">
        <v>109</v>
      </c>
      <c r="I141" s="64">
        <v>0</v>
      </c>
      <c r="J141" s="67">
        <v>-206</v>
      </c>
      <c r="K141" s="65">
        <v>0</v>
      </c>
    </row>
    <row r="142" spans="1:11" s="103" customFormat="1" ht="33.75">
      <c r="A142" s="104" t="s">
        <v>657</v>
      </c>
      <c r="B142" s="100"/>
      <c r="C142" s="101" t="s">
        <v>38</v>
      </c>
      <c r="D142" s="102" t="s">
        <v>51</v>
      </c>
      <c r="E142" s="98" t="s">
        <v>532</v>
      </c>
      <c r="F142" s="98" t="s">
        <v>103</v>
      </c>
      <c r="G142" s="98" t="s">
        <v>107</v>
      </c>
      <c r="H142" s="94" t="s">
        <v>109</v>
      </c>
      <c r="I142" s="95">
        <f>I143</f>
        <v>1900000</v>
      </c>
      <c r="J142" s="95">
        <f>J143</f>
        <v>810864.32</v>
      </c>
      <c r="K142" s="96">
        <f t="shared" si="11"/>
        <v>1089135.6800000002</v>
      </c>
    </row>
    <row r="143" spans="1:11" s="103" customFormat="1" ht="33.75">
      <c r="A143" s="104" t="s">
        <v>533</v>
      </c>
      <c r="B143" s="100"/>
      <c r="C143" s="101" t="s">
        <v>38</v>
      </c>
      <c r="D143" s="102" t="s">
        <v>51</v>
      </c>
      <c r="E143" s="98" t="s">
        <v>531</v>
      </c>
      <c r="F143" s="98" t="s">
        <v>521</v>
      </c>
      <c r="G143" s="98" t="s">
        <v>107</v>
      </c>
      <c r="H143" s="94" t="s">
        <v>109</v>
      </c>
      <c r="I143" s="95">
        <f>I144</f>
        <v>1900000</v>
      </c>
      <c r="J143" s="95">
        <f>J144</f>
        <v>810864.32</v>
      </c>
      <c r="K143" s="96">
        <f t="shared" si="11"/>
        <v>1089135.6800000002</v>
      </c>
    </row>
    <row r="144" spans="1:11" s="66" customFormat="1" ht="33.75">
      <c r="A144" s="72" t="s">
        <v>533</v>
      </c>
      <c r="B144" s="59"/>
      <c r="C144" s="101" t="s">
        <v>38</v>
      </c>
      <c r="D144" s="160" t="s">
        <v>53</v>
      </c>
      <c r="E144" s="161" t="s">
        <v>531</v>
      </c>
      <c r="F144" s="161" t="s">
        <v>521</v>
      </c>
      <c r="G144" s="161" t="s">
        <v>107</v>
      </c>
      <c r="H144" s="162" t="s">
        <v>109</v>
      </c>
      <c r="I144" s="64">
        <v>1900000</v>
      </c>
      <c r="J144" s="64">
        <v>810864.32</v>
      </c>
      <c r="K144" s="65">
        <f t="shared" si="11"/>
        <v>1089135.6800000002</v>
      </c>
    </row>
    <row r="145" spans="1:11" s="103" customFormat="1" ht="67.5" customHeight="1">
      <c r="A145" s="104" t="s">
        <v>134</v>
      </c>
      <c r="B145" s="100">
        <v>1</v>
      </c>
      <c r="C145" s="101" t="s">
        <v>38</v>
      </c>
      <c r="D145" s="102" t="s">
        <v>51</v>
      </c>
      <c r="E145" s="98" t="s">
        <v>86</v>
      </c>
      <c r="F145" s="98" t="s">
        <v>103</v>
      </c>
      <c r="G145" s="98" t="s">
        <v>107</v>
      </c>
      <c r="H145" s="94" t="s">
        <v>109</v>
      </c>
      <c r="I145" s="95">
        <f>I148</f>
        <v>1000000</v>
      </c>
      <c r="J145" s="95">
        <f>J148</f>
        <v>520014.11</v>
      </c>
      <c r="K145" s="96">
        <f t="shared" si="11"/>
        <v>479985.89</v>
      </c>
    </row>
    <row r="146" spans="1:11" s="103" customFormat="1" ht="69" customHeight="1">
      <c r="A146" s="104" t="s">
        <v>281</v>
      </c>
      <c r="B146" s="100"/>
      <c r="C146" s="101" t="s">
        <v>38</v>
      </c>
      <c r="D146" s="102" t="s">
        <v>51</v>
      </c>
      <c r="E146" s="98" t="s">
        <v>223</v>
      </c>
      <c r="F146" s="98" t="s">
        <v>103</v>
      </c>
      <c r="G146" s="98" t="s">
        <v>107</v>
      </c>
      <c r="H146" s="94" t="s">
        <v>109</v>
      </c>
      <c r="I146" s="95">
        <f>I147</f>
        <v>1000000</v>
      </c>
      <c r="J146" s="95">
        <f>J147</f>
        <v>520014.11</v>
      </c>
      <c r="K146" s="96">
        <f t="shared" si="11"/>
        <v>479985.89</v>
      </c>
    </row>
    <row r="147" spans="1:11" s="103" customFormat="1" ht="67.5" customHeight="1">
      <c r="A147" s="104" t="s">
        <v>547</v>
      </c>
      <c r="B147" s="100"/>
      <c r="C147" s="101" t="s">
        <v>38</v>
      </c>
      <c r="D147" s="102" t="s">
        <v>51</v>
      </c>
      <c r="E147" s="98" t="s">
        <v>87</v>
      </c>
      <c r="F147" s="98" t="s">
        <v>521</v>
      </c>
      <c r="G147" s="98" t="s">
        <v>107</v>
      </c>
      <c r="H147" s="94" t="s">
        <v>109</v>
      </c>
      <c r="I147" s="95">
        <f>I148</f>
        <v>1000000</v>
      </c>
      <c r="J147" s="95">
        <f>J148</f>
        <v>520014.11</v>
      </c>
      <c r="K147" s="96">
        <f t="shared" si="11"/>
        <v>479985.89</v>
      </c>
    </row>
    <row r="148" spans="1:11" s="103" customFormat="1" ht="55.5" customHeight="1">
      <c r="A148" s="104" t="s">
        <v>547</v>
      </c>
      <c r="B148" s="100">
        <v>1</v>
      </c>
      <c r="C148" s="101" t="s">
        <v>38</v>
      </c>
      <c r="D148" s="102" t="s">
        <v>53</v>
      </c>
      <c r="E148" s="98" t="s">
        <v>87</v>
      </c>
      <c r="F148" s="98" t="s">
        <v>521</v>
      </c>
      <c r="G148" s="98" t="s">
        <v>107</v>
      </c>
      <c r="H148" s="94" t="s">
        <v>109</v>
      </c>
      <c r="I148" s="95">
        <v>1000000</v>
      </c>
      <c r="J148" s="97">
        <v>520014.11</v>
      </c>
      <c r="K148" s="96">
        <f t="shared" si="11"/>
        <v>479985.89</v>
      </c>
    </row>
    <row r="149" spans="1:11" s="103" customFormat="1" ht="23.25" customHeight="1">
      <c r="A149" s="99" t="s">
        <v>282</v>
      </c>
      <c r="B149" s="100">
        <v>1</v>
      </c>
      <c r="C149" s="101" t="s">
        <v>38</v>
      </c>
      <c r="D149" s="102" t="s">
        <v>51</v>
      </c>
      <c r="E149" s="98" t="s">
        <v>88</v>
      </c>
      <c r="F149" s="98" t="s">
        <v>103</v>
      </c>
      <c r="G149" s="98" t="s">
        <v>107</v>
      </c>
      <c r="H149" s="94" t="s">
        <v>51</v>
      </c>
      <c r="I149" s="95">
        <f>I150+I157</f>
        <v>139860</v>
      </c>
      <c r="J149" s="95">
        <f>J150+J157</f>
        <v>67077</v>
      </c>
      <c r="K149" s="96">
        <f t="shared" si="11"/>
        <v>72783</v>
      </c>
    </row>
    <row r="150" spans="1:11" s="103" customFormat="1" ht="23.25" customHeight="1">
      <c r="A150" s="99" t="s">
        <v>224</v>
      </c>
      <c r="B150" s="100"/>
      <c r="C150" s="101" t="s">
        <v>38</v>
      </c>
      <c r="D150" s="102" t="s">
        <v>51</v>
      </c>
      <c r="E150" s="98" t="s">
        <v>164</v>
      </c>
      <c r="F150" s="98" t="s">
        <v>103</v>
      </c>
      <c r="G150" s="98" t="s">
        <v>107</v>
      </c>
      <c r="H150" s="94" t="s">
        <v>110</v>
      </c>
      <c r="I150" s="95">
        <f>I151+I154</f>
        <v>137360</v>
      </c>
      <c r="J150" s="95">
        <f>J151+J154</f>
        <v>64077</v>
      </c>
      <c r="K150" s="96">
        <f t="shared" si="11"/>
        <v>73283</v>
      </c>
    </row>
    <row r="151" spans="1:11" s="103" customFormat="1" ht="13.5" customHeight="1">
      <c r="A151" s="99" t="s">
        <v>537</v>
      </c>
      <c r="B151" s="100"/>
      <c r="C151" s="101" t="s">
        <v>38</v>
      </c>
      <c r="D151" s="102" t="s">
        <v>51</v>
      </c>
      <c r="E151" s="98" t="s">
        <v>535</v>
      </c>
      <c r="F151" s="98" t="s">
        <v>103</v>
      </c>
      <c r="G151" s="98" t="s">
        <v>107</v>
      </c>
      <c r="H151" s="94" t="s">
        <v>110</v>
      </c>
      <c r="I151" s="95">
        <f>I152</f>
        <v>57360</v>
      </c>
      <c r="J151" s="95">
        <f>J152</f>
        <v>42137</v>
      </c>
      <c r="K151" s="96">
        <f t="shared" si="11"/>
        <v>15223</v>
      </c>
    </row>
    <row r="152" spans="1:11" s="103" customFormat="1" ht="45">
      <c r="A152" s="99" t="s">
        <v>536</v>
      </c>
      <c r="B152" s="100"/>
      <c r="C152" s="101" t="s">
        <v>38</v>
      </c>
      <c r="D152" s="102" t="s">
        <v>51</v>
      </c>
      <c r="E152" s="98" t="s">
        <v>534</v>
      </c>
      <c r="F152" s="98" t="s">
        <v>521</v>
      </c>
      <c r="G152" s="98" t="s">
        <v>107</v>
      </c>
      <c r="H152" s="94" t="s">
        <v>110</v>
      </c>
      <c r="I152" s="95">
        <f t="shared" ref="I152" si="13">I153</f>
        <v>57360</v>
      </c>
      <c r="J152" s="95">
        <f>J153</f>
        <v>42137</v>
      </c>
      <c r="K152" s="96">
        <f t="shared" si="11"/>
        <v>15223</v>
      </c>
    </row>
    <row r="153" spans="1:11" s="103" customFormat="1" ht="45">
      <c r="A153" s="99" t="s">
        <v>536</v>
      </c>
      <c r="B153" s="100"/>
      <c r="C153" s="101" t="s">
        <v>38</v>
      </c>
      <c r="D153" s="102" t="s">
        <v>53</v>
      </c>
      <c r="E153" s="98" t="s">
        <v>534</v>
      </c>
      <c r="F153" s="98" t="s">
        <v>521</v>
      </c>
      <c r="G153" s="98" t="s">
        <v>107</v>
      </c>
      <c r="H153" s="94" t="s">
        <v>110</v>
      </c>
      <c r="I153" s="95">
        <v>57360</v>
      </c>
      <c r="J153" s="95">
        <v>42137</v>
      </c>
      <c r="K153" s="96">
        <f t="shared" si="11"/>
        <v>15223</v>
      </c>
    </row>
    <row r="154" spans="1:11" s="103" customFormat="1" ht="14.25" customHeight="1">
      <c r="A154" s="104" t="s">
        <v>226</v>
      </c>
      <c r="B154" s="100"/>
      <c r="C154" s="101" t="s">
        <v>38</v>
      </c>
      <c r="D154" s="102" t="s">
        <v>51</v>
      </c>
      <c r="E154" s="98" t="s">
        <v>225</v>
      </c>
      <c r="F154" s="98" t="s">
        <v>103</v>
      </c>
      <c r="G154" s="98" t="s">
        <v>107</v>
      </c>
      <c r="H154" s="94" t="s">
        <v>110</v>
      </c>
      <c r="I154" s="95">
        <f>I155</f>
        <v>80000</v>
      </c>
      <c r="J154" s="95">
        <f>J155</f>
        <v>21940</v>
      </c>
      <c r="K154" s="96">
        <f t="shared" si="11"/>
        <v>58060</v>
      </c>
    </row>
    <row r="155" spans="1:11" s="103" customFormat="1" ht="33.75" customHeight="1">
      <c r="A155" s="104" t="s">
        <v>538</v>
      </c>
      <c r="B155" s="100"/>
      <c r="C155" s="101" t="s">
        <v>38</v>
      </c>
      <c r="D155" s="102" t="s">
        <v>51</v>
      </c>
      <c r="E155" s="98" t="s">
        <v>163</v>
      </c>
      <c r="F155" s="98" t="s">
        <v>521</v>
      </c>
      <c r="G155" s="98" t="s">
        <v>107</v>
      </c>
      <c r="H155" s="94" t="s">
        <v>110</v>
      </c>
      <c r="I155" s="95">
        <f>I156</f>
        <v>80000</v>
      </c>
      <c r="J155" s="95">
        <f>J156</f>
        <v>21940</v>
      </c>
      <c r="K155" s="96">
        <f t="shared" si="11"/>
        <v>58060</v>
      </c>
    </row>
    <row r="156" spans="1:11" s="103" customFormat="1" ht="34.5" customHeight="1">
      <c r="A156" s="104" t="s">
        <v>538</v>
      </c>
      <c r="B156" s="100">
        <v>1</v>
      </c>
      <c r="C156" s="101" t="s">
        <v>38</v>
      </c>
      <c r="D156" s="102" t="s">
        <v>53</v>
      </c>
      <c r="E156" s="98" t="s">
        <v>163</v>
      </c>
      <c r="F156" s="98" t="s">
        <v>521</v>
      </c>
      <c r="G156" s="98" t="s">
        <v>107</v>
      </c>
      <c r="H156" s="94" t="s">
        <v>110</v>
      </c>
      <c r="I156" s="95">
        <v>80000</v>
      </c>
      <c r="J156" s="97">
        <v>21940</v>
      </c>
      <c r="K156" s="96">
        <f t="shared" si="11"/>
        <v>58060</v>
      </c>
    </row>
    <row r="157" spans="1:11" s="103" customFormat="1" ht="15" customHeight="1">
      <c r="A157" s="104" t="s">
        <v>228</v>
      </c>
      <c r="B157" s="100"/>
      <c r="C157" s="101" t="s">
        <v>38</v>
      </c>
      <c r="D157" s="102" t="s">
        <v>51</v>
      </c>
      <c r="E157" s="98" t="s">
        <v>197</v>
      </c>
      <c r="F157" s="98" t="s">
        <v>103</v>
      </c>
      <c r="G157" s="98" t="s">
        <v>107</v>
      </c>
      <c r="H157" s="94" t="s">
        <v>110</v>
      </c>
      <c r="I157" s="95">
        <f>I161+I158</f>
        <v>2500</v>
      </c>
      <c r="J157" s="95">
        <f>J161+J158</f>
        <v>3000</v>
      </c>
      <c r="K157" s="96">
        <v>0</v>
      </c>
    </row>
    <row r="158" spans="1:11" s="103" customFormat="1" ht="36" hidden="1" customHeight="1">
      <c r="A158" s="104" t="s">
        <v>248</v>
      </c>
      <c r="B158" s="100"/>
      <c r="C158" s="101" t="s">
        <v>38</v>
      </c>
      <c r="D158" s="102" t="s">
        <v>51</v>
      </c>
      <c r="E158" s="98" t="s">
        <v>229</v>
      </c>
      <c r="F158" s="98" t="s">
        <v>103</v>
      </c>
      <c r="G158" s="98" t="s">
        <v>107</v>
      </c>
      <c r="H158" s="94" t="s">
        <v>110</v>
      </c>
      <c r="I158" s="95">
        <f>I160</f>
        <v>0</v>
      </c>
      <c r="J158" s="95">
        <f>J160</f>
        <v>0</v>
      </c>
      <c r="K158" s="96">
        <f t="shared" si="11"/>
        <v>0</v>
      </c>
    </row>
    <row r="159" spans="1:11" s="103" customFormat="1" ht="36" hidden="1" customHeight="1">
      <c r="A159" s="104" t="s">
        <v>196</v>
      </c>
      <c r="B159" s="100"/>
      <c r="C159" s="101" t="s">
        <v>38</v>
      </c>
      <c r="D159" s="102" t="s">
        <v>51</v>
      </c>
      <c r="E159" s="98" t="s">
        <v>198</v>
      </c>
      <c r="F159" s="98" t="s">
        <v>105</v>
      </c>
      <c r="G159" s="98" t="s">
        <v>107</v>
      </c>
      <c r="H159" s="94" t="s">
        <v>110</v>
      </c>
      <c r="I159" s="95">
        <f>I160</f>
        <v>0</v>
      </c>
      <c r="J159" s="95">
        <f>J160</f>
        <v>0</v>
      </c>
      <c r="K159" s="96">
        <f t="shared" si="11"/>
        <v>0</v>
      </c>
    </row>
    <row r="160" spans="1:11" s="103" customFormat="1" ht="36.75" hidden="1" customHeight="1">
      <c r="A160" s="104" t="s">
        <v>196</v>
      </c>
      <c r="B160" s="100"/>
      <c r="C160" s="101" t="s">
        <v>38</v>
      </c>
      <c r="D160" s="102" t="s">
        <v>53</v>
      </c>
      <c r="E160" s="98" t="s">
        <v>198</v>
      </c>
      <c r="F160" s="98" t="s">
        <v>105</v>
      </c>
      <c r="G160" s="98" t="s">
        <v>107</v>
      </c>
      <c r="H160" s="94" t="s">
        <v>110</v>
      </c>
      <c r="I160" s="95">
        <f>0</f>
        <v>0</v>
      </c>
      <c r="J160" s="95">
        <v>0</v>
      </c>
      <c r="K160" s="96">
        <f t="shared" si="11"/>
        <v>0</v>
      </c>
    </row>
    <row r="161" spans="1:11" s="103" customFormat="1" ht="15" customHeight="1">
      <c r="A161" s="104" t="s">
        <v>228</v>
      </c>
      <c r="B161" s="100"/>
      <c r="C161" s="101" t="s">
        <v>38</v>
      </c>
      <c r="D161" s="102" t="s">
        <v>51</v>
      </c>
      <c r="E161" s="98" t="s">
        <v>227</v>
      </c>
      <c r="F161" s="98" t="s">
        <v>103</v>
      </c>
      <c r="G161" s="98" t="s">
        <v>107</v>
      </c>
      <c r="H161" s="94" t="s">
        <v>110</v>
      </c>
      <c r="I161" s="95">
        <f>I162</f>
        <v>2500</v>
      </c>
      <c r="J161" s="95">
        <f>J162</f>
        <v>3000</v>
      </c>
      <c r="K161" s="96">
        <v>0</v>
      </c>
    </row>
    <row r="162" spans="1:11" s="103" customFormat="1" ht="24.75" customHeight="1">
      <c r="A162" s="104" t="s">
        <v>655</v>
      </c>
      <c r="B162" s="100"/>
      <c r="C162" s="101" t="s">
        <v>38</v>
      </c>
      <c r="D162" s="102" t="s">
        <v>51</v>
      </c>
      <c r="E162" s="98" t="s">
        <v>206</v>
      </c>
      <c r="F162" s="98" t="s">
        <v>521</v>
      </c>
      <c r="G162" s="98" t="s">
        <v>107</v>
      </c>
      <c r="H162" s="94" t="s">
        <v>110</v>
      </c>
      <c r="I162" s="95">
        <f>I163</f>
        <v>2500</v>
      </c>
      <c r="J162" s="95">
        <f>J163</f>
        <v>3000</v>
      </c>
      <c r="K162" s="96">
        <v>0</v>
      </c>
    </row>
    <row r="163" spans="1:11" s="103" customFormat="1" ht="22.5" customHeight="1">
      <c r="A163" s="104" t="s">
        <v>655</v>
      </c>
      <c r="B163" s="100"/>
      <c r="C163" s="101" t="s">
        <v>38</v>
      </c>
      <c r="D163" s="102" t="s">
        <v>53</v>
      </c>
      <c r="E163" s="98" t="s">
        <v>206</v>
      </c>
      <c r="F163" s="98" t="s">
        <v>521</v>
      </c>
      <c r="G163" s="98" t="s">
        <v>107</v>
      </c>
      <c r="H163" s="94" t="s">
        <v>110</v>
      </c>
      <c r="I163" s="95">
        <v>2500</v>
      </c>
      <c r="J163" s="95">
        <v>3000</v>
      </c>
      <c r="K163" s="96">
        <v>0</v>
      </c>
    </row>
    <row r="164" spans="1:11" s="103" customFormat="1" ht="21.75" customHeight="1">
      <c r="A164" s="99" t="s">
        <v>135</v>
      </c>
      <c r="B164" s="100">
        <v>1</v>
      </c>
      <c r="C164" s="101" t="s">
        <v>38</v>
      </c>
      <c r="D164" s="102" t="s">
        <v>51</v>
      </c>
      <c r="E164" s="98" t="s">
        <v>89</v>
      </c>
      <c r="F164" s="98" t="s">
        <v>103</v>
      </c>
      <c r="G164" s="98" t="s">
        <v>107</v>
      </c>
      <c r="H164" s="94" t="s">
        <v>51</v>
      </c>
      <c r="I164" s="95">
        <f>I165+I169</f>
        <v>7509406.7000000002</v>
      </c>
      <c r="J164" s="95">
        <f>J165+J169</f>
        <v>712997.7</v>
      </c>
      <c r="K164" s="96">
        <f t="shared" ref="K164:K183" si="14">IF(ISNUMBER(I164),I164,0)-IF(ISNUMBER(J164),J164,0)</f>
        <v>6796409</v>
      </c>
    </row>
    <row r="165" spans="1:11" s="103" customFormat="1" ht="67.5" customHeight="1">
      <c r="A165" s="104" t="s">
        <v>230</v>
      </c>
      <c r="B165" s="100">
        <v>1</v>
      </c>
      <c r="C165" s="101" t="s">
        <v>38</v>
      </c>
      <c r="D165" s="102" t="s">
        <v>51</v>
      </c>
      <c r="E165" s="98" t="s">
        <v>90</v>
      </c>
      <c r="F165" s="98" t="s">
        <v>103</v>
      </c>
      <c r="G165" s="98" t="s">
        <v>107</v>
      </c>
      <c r="H165" s="94" t="s">
        <v>111</v>
      </c>
      <c r="I165" s="95">
        <f t="shared" ref="I165:J167" si="15">I166</f>
        <v>3446409</v>
      </c>
      <c r="J165" s="95">
        <f t="shared" si="15"/>
        <v>0</v>
      </c>
      <c r="K165" s="96">
        <f t="shared" si="14"/>
        <v>3446409</v>
      </c>
    </row>
    <row r="166" spans="1:11" s="103" customFormat="1" ht="81.75" customHeight="1">
      <c r="A166" s="104" t="s">
        <v>283</v>
      </c>
      <c r="B166" s="100">
        <v>1</v>
      </c>
      <c r="C166" s="101" t="s">
        <v>38</v>
      </c>
      <c r="D166" s="102" t="s">
        <v>51</v>
      </c>
      <c r="E166" s="98" t="s">
        <v>166</v>
      </c>
      <c r="F166" s="98" t="s">
        <v>103</v>
      </c>
      <c r="G166" s="98" t="s">
        <v>107</v>
      </c>
      <c r="H166" s="94" t="s">
        <v>111</v>
      </c>
      <c r="I166" s="95">
        <f t="shared" si="15"/>
        <v>3446409</v>
      </c>
      <c r="J166" s="95">
        <f t="shared" si="15"/>
        <v>0</v>
      </c>
      <c r="K166" s="96">
        <f t="shared" si="14"/>
        <v>3446409</v>
      </c>
    </row>
    <row r="167" spans="1:11" s="103" customFormat="1" ht="81.75" customHeight="1">
      <c r="A167" s="104" t="s">
        <v>548</v>
      </c>
      <c r="B167" s="100"/>
      <c r="C167" s="101" t="s">
        <v>38</v>
      </c>
      <c r="D167" s="102" t="s">
        <v>51</v>
      </c>
      <c r="E167" s="98" t="s">
        <v>165</v>
      </c>
      <c r="F167" s="98" t="s">
        <v>521</v>
      </c>
      <c r="G167" s="98" t="s">
        <v>107</v>
      </c>
      <c r="H167" s="94" t="s">
        <v>111</v>
      </c>
      <c r="I167" s="95">
        <f t="shared" si="15"/>
        <v>3446409</v>
      </c>
      <c r="J167" s="95">
        <f t="shared" si="15"/>
        <v>0</v>
      </c>
      <c r="K167" s="96">
        <f t="shared" si="14"/>
        <v>3446409</v>
      </c>
    </row>
    <row r="168" spans="1:11" s="103" customFormat="1" ht="80.25" customHeight="1">
      <c r="A168" s="104" t="s">
        <v>548</v>
      </c>
      <c r="B168" s="100">
        <v>1</v>
      </c>
      <c r="C168" s="101" t="s">
        <v>38</v>
      </c>
      <c r="D168" s="102" t="s">
        <v>53</v>
      </c>
      <c r="E168" s="98" t="s">
        <v>165</v>
      </c>
      <c r="F168" s="98" t="s">
        <v>521</v>
      </c>
      <c r="G168" s="98" t="s">
        <v>107</v>
      </c>
      <c r="H168" s="94" t="s">
        <v>111</v>
      </c>
      <c r="I168" s="95">
        <v>3446409</v>
      </c>
      <c r="J168" s="97">
        <v>0</v>
      </c>
      <c r="K168" s="96">
        <f t="shared" si="14"/>
        <v>3446409</v>
      </c>
    </row>
    <row r="169" spans="1:11" s="103" customFormat="1" ht="38.25" customHeight="1">
      <c r="A169" s="104" t="s">
        <v>302</v>
      </c>
      <c r="B169" s="100"/>
      <c r="C169" s="101" t="s">
        <v>38</v>
      </c>
      <c r="D169" s="102" t="s">
        <v>51</v>
      </c>
      <c r="E169" s="98" t="s">
        <v>231</v>
      </c>
      <c r="F169" s="98" t="s">
        <v>103</v>
      </c>
      <c r="G169" s="98" t="s">
        <v>107</v>
      </c>
      <c r="H169" s="94" t="s">
        <v>112</v>
      </c>
      <c r="I169" s="95">
        <f>I170+I174</f>
        <v>4062997.7</v>
      </c>
      <c r="J169" s="97">
        <f>J170+J174</f>
        <v>712997.7</v>
      </c>
      <c r="K169" s="96">
        <f t="shared" si="14"/>
        <v>3350000</v>
      </c>
    </row>
    <row r="170" spans="1:11" s="103" customFormat="1" ht="33.75" customHeight="1">
      <c r="A170" s="104" t="s">
        <v>303</v>
      </c>
      <c r="B170" s="100">
        <v>1</v>
      </c>
      <c r="C170" s="101" t="s">
        <v>38</v>
      </c>
      <c r="D170" s="102" t="s">
        <v>51</v>
      </c>
      <c r="E170" s="98" t="s">
        <v>91</v>
      </c>
      <c r="F170" s="98" t="s">
        <v>103</v>
      </c>
      <c r="G170" s="98" t="s">
        <v>107</v>
      </c>
      <c r="H170" s="94" t="s">
        <v>112</v>
      </c>
      <c r="I170" s="97">
        <f>I171</f>
        <v>712997.7</v>
      </c>
      <c r="J170" s="97">
        <f>J171</f>
        <v>712997.7</v>
      </c>
      <c r="K170" s="96">
        <f t="shared" si="14"/>
        <v>0</v>
      </c>
    </row>
    <row r="171" spans="1:11" s="103" customFormat="1" ht="45" customHeight="1">
      <c r="A171" s="104" t="s">
        <v>549</v>
      </c>
      <c r="B171" s="100"/>
      <c r="C171" s="101" t="s">
        <v>38</v>
      </c>
      <c r="D171" s="102" t="s">
        <v>51</v>
      </c>
      <c r="E171" s="98" t="s">
        <v>167</v>
      </c>
      <c r="F171" s="98" t="s">
        <v>521</v>
      </c>
      <c r="G171" s="98" t="s">
        <v>107</v>
      </c>
      <c r="H171" s="94" t="s">
        <v>112</v>
      </c>
      <c r="I171" s="95">
        <f>I172</f>
        <v>712997.7</v>
      </c>
      <c r="J171" s="97">
        <f>J172</f>
        <v>712997.7</v>
      </c>
      <c r="K171" s="96">
        <f t="shared" si="14"/>
        <v>0</v>
      </c>
    </row>
    <row r="172" spans="1:11" s="103" customFormat="1" ht="46.5" customHeight="1">
      <c r="A172" s="104" t="s">
        <v>549</v>
      </c>
      <c r="B172" s="100"/>
      <c r="C172" s="101" t="s">
        <v>38</v>
      </c>
      <c r="D172" s="102" t="s">
        <v>199</v>
      </c>
      <c r="E172" s="98" t="s">
        <v>167</v>
      </c>
      <c r="F172" s="98" t="s">
        <v>521</v>
      </c>
      <c r="G172" s="98" t="s">
        <v>107</v>
      </c>
      <c r="H172" s="94" t="s">
        <v>112</v>
      </c>
      <c r="I172" s="95">
        <v>712997.7</v>
      </c>
      <c r="J172" s="97">
        <v>712997.7</v>
      </c>
      <c r="K172" s="96">
        <f t="shared" si="14"/>
        <v>0</v>
      </c>
    </row>
    <row r="173" spans="1:11" s="103" customFormat="1" ht="44.25" hidden="1" customHeight="1">
      <c r="A173" s="104" t="s">
        <v>549</v>
      </c>
      <c r="B173" s="100">
        <v>1</v>
      </c>
      <c r="C173" s="101" t="s">
        <v>38</v>
      </c>
      <c r="D173" s="102" t="s">
        <v>53</v>
      </c>
      <c r="E173" s="98" t="s">
        <v>167</v>
      </c>
      <c r="F173" s="98" t="s">
        <v>521</v>
      </c>
      <c r="G173" s="98" t="s">
        <v>107</v>
      </c>
      <c r="H173" s="94" t="s">
        <v>112</v>
      </c>
      <c r="I173" s="95">
        <v>0</v>
      </c>
      <c r="J173" s="97">
        <v>0</v>
      </c>
      <c r="K173" s="96">
        <f t="shared" si="14"/>
        <v>0</v>
      </c>
    </row>
    <row r="174" spans="1:11" s="103" customFormat="1" ht="45.75" customHeight="1">
      <c r="A174" s="104" t="s">
        <v>232</v>
      </c>
      <c r="B174" s="100"/>
      <c r="C174" s="101" t="s">
        <v>38</v>
      </c>
      <c r="D174" s="102" t="s">
        <v>51</v>
      </c>
      <c r="E174" s="98" t="s">
        <v>200</v>
      </c>
      <c r="F174" s="98" t="s">
        <v>103</v>
      </c>
      <c r="G174" s="98" t="s">
        <v>107</v>
      </c>
      <c r="H174" s="94" t="s">
        <v>112</v>
      </c>
      <c r="I174" s="95">
        <f>I175</f>
        <v>3350000</v>
      </c>
      <c r="J174" s="95">
        <f>J175</f>
        <v>0</v>
      </c>
      <c r="K174" s="96">
        <f t="shared" si="14"/>
        <v>3350000</v>
      </c>
    </row>
    <row r="175" spans="1:11" s="103" customFormat="1" ht="45.75" customHeight="1">
      <c r="A175" s="104" t="s">
        <v>550</v>
      </c>
      <c r="B175" s="100"/>
      <c r="C175" s="101" t="s">
        <v>38</v>
      </c>
      <c r="D175" s="102" t="s">
        <v>51</v>
      </c>
      <c r="E175" s="98" t="s">
        <v>194</v>
      </c>
      <c r="F175" s="98" t="s">
        <v>521</v>
      </c>
      <c r="G175" s="98" t="s">
        <v>107</v>
      </c>
      <c r="H175" s="94" t="s">
        <v>112</v>
      </c>
      <c r="I175" s="95">
        <f>I176</f>
        <v>3350000</v>
      </c>
      <c r="J175" s="95">
        <f>J176</f>
        <v>0</v>
      </c>
      <c r="K175" s="96">
        <f t="shared" si="14"/>
        <v>3350000</v>
      </c>
    </row>
    <row r="176" spans="1:11" s="103" customFormat="1" ht="59.25" customHeight="1">
      <c r="A176" s="104" t="s">
        <v>550</v>
      </c>
      <c r="B176" s="100"/>
      <c r="C176" s="101" t="s">
        <v>38</v>
      </c>
      <c r="D176" s="102" t="s">
        <v>53</v>
      </c>
      <c r="E176" s="98" t="s">
        <v>194</v>
      </c>
      <c r="F176" s="98" t="s">
        <v>521</v>
      </c>
      <c r="G176" s="98" t="s">
        <v>107</v>
      </c>
      <c r="H176" s="94" t="s">
        <v>112</v>
      </c>
      <c r="I176" s="95">
        <v>3350000</v>
      </c>
      <c r="J176" s="95">
        <v>0</v>
      </c>
      <c r="K176" s="96">
        <f t="shared" si="14"/>
        <v>3350000</v>
      </c>
    </row>
    <row r="177" spans="1:12" s="103" customFormat="1" ht="16.5" hidden="1" customHeight="1">
      <c r="A177" s="99" t="s">
        <v>249</v>
      </c>
      <c r="B177" s="100"/>
      <c r="C177" s="101" t="s">
        <v>38</v>
      </c>
      <c r="D177" s="102" t="s">
        <v>51</v>
      </c>
      <c r="E177" s="98" t="s">
        <v>174</v>
      </c>
      <c r="F177" s="98" t="s">
        <v>103</v>
      </c>
      <c r="G177" s="98" t="s">
        <v>107</v>
      </c>
      <c r="H177" s="94" t="s">
        <v>51</v>
      </c>
      <c r="I177" s="107">
        <f>I178+I181</f>
        <v>0</v>
      </c>
      <c r="J177" s="107">
        <f>J178+J181</f>
        <v>0</v>
      </c>
      <c r="K177" s="96">
        <f t="shared" si="14"/>
        <v>0</v>
      </c>
    </row>
    <row r="178" spans="1:12" s="103" customFormat="1" ht="34.5" hidden="1" customHeight="1">
      <c r="A178" s="104" t="s">
        <v>292</v>
      </c>
      <c r="B178" s="100"/>
      <c r="C178" s="101" t="s">
        <v>38</v>
      </c>
      <c r="D178" s="102" t="s">
        <v>51</v>
      </c>
      <c r="E178" s="98" t="s">
        <v>291</v>
      </c>
      <c r="F178" s="98" t="s">
        <v>103</v>
      </c>
      <c r="G178" s="98" t="s">
        <v>107</v>
      </c>
      <c r="H178" s="94" t="s">
        <v>176</v>
      </c>
      <c r="I178" s="107">
        <f>I179</f>
        <v>0</v>
      </c>
      <c r="J178" s="107">
        <f>J179</f>
        <v>0</v>
      </c>
      <c r="K178" s="96">
        <f t="shared" si="14"/>
        <v>0</v>
      </c>
    </row>
    <row r="179" spans="1:12" s="103" customFormat="1" ht="48" hidden="1" customHeight="1">
      <c r="A179" s="104" t="s">
        <v>253</v>
      </c>
      <c r="B179" s="100"/>
      <c r="C179" s="101" t="s">
        <v>38</v>
      </c>
      <c r="D179" s="102" t="s">
        <v>51</v>
      </c>
      <c r="E179" s="98" t="s">
        <v>251</v>
      </c>
      <c r="F179" s="98" t="s">
        <v>106</v>
      </c>
      <c r="G179" s="98" t="s">
        <v>107</v>
      </c>
      <c r="H179" s="94" t="s">
        <v>176</v>
      </c>
      <c r="I179" s="107">
        <f>I180</f>
        <v>0</v>
      </c>
      <c r="J179" s="107">
        <f>J180</f>
        <v>0</v>
      </c>
      <c r="K179" s="96">
        <f t="shared" si="14"/>
        <v>0</v>
      </c>
    </row>
    <row r="180" spans="1:12" s="103" customFormat="1" ht="46.5" hidden="1" customHeight="1">
      <c r="A180" s="104" t="s">
        <v>253</v>
      </c>
      <c r="B180" s="100"/>
      <c r="C180" s="101" t="s">
        <v>38</v>
      </c>
      <c r="D180" s="102" t="s">
        <v>252</v>
      </c>
      <c r="E180" s="98" t="s">
        <v>251</v>
      </c>
      <c r="F180" s="98" t="s">
        <v>106</v>
      </c>
      <c r="G180" s="98" t="s">
        <v>107</v>
      </c>
      <c r="H180" s="94" t="s">
        <v>176</v>
      </c>
      <c r="I180" s="95">
        <v>0</v>
      </c>
      <c r="J180" s="108">
        <v>0</v>
      </c>
      <c r="K180" s="96">
        <f t="shared" si="14"/>
        <v>0</v>
      </c>
    </row>
    <row r="181" spans="1:12" s="103" customFormat="1" ht="26.25" hidden="1" customHeight="1">
      <c r="A181" s="104" t="s">
        <v>233</v>
      </c>
      <c r="B181" s="100"/>
      <c r="C181" s="101" t="s">
        <v>38</v>
      </c>
      <c r="D181" s="102" t="s">
        <v>51</v>
      </c>
      <c r="E181" s="98" t="s">
        <v>175</v>
      </c>
      <c r="F181" s="98" t="s">
        <v>103</v>
      </c>
      <c r="G181" s="98" t="s">
        <v>107</v>
      </c>
      <c r="H181" s="94" t="s">
        <v>176</v>
      </c>
      <c r="I181" s="95">
        <f>I182</f>
        <v>0</v>
      </c>
      <c r="J181" s="108">
        <f>J182</f>
        <v>0</v>
      </c>
      <c r="K181" s="96">
        <f t="shared" si="14"/>
        <v>0</v>
      </c>
      <c r="L181" s="109"/>
    </row>
    <row r="182" spans="1:12" s="103" customFormat="1" ht="33.75" hidden="1" customHeight="1">
      <c r="A182" s="104" t="s">
        <v>551</v>
      </c>
      <c r="B182" s="100"/>
      <c r="C182" s="101" t="s">
        <v>38</v>
      </c>
      <c r="D182" s="102" t="s">
        <v>51</v>
      </c>
      <c r="E182" s="98" t="s">
        <v>177</v>
      </c>
      <c r="F182" s="98" t="s">
        <v>521</v>
      </c>
      <c r="G182" s="98" t="s">
        <v>107</v>
      </c>
      <c r="H182" s="94" t="s">
        <v>176</v>
      </c>
      <c r="I182" s="95">
        <f>I183</f>
        <v>0</v>
      </c>
      <c r="J182" s="108">
        <f>J183</f>
        <v>0</v>
      </c>
      <c r="K182" s="96">
        <f t="shared" si="14"/>
        <v>0</v>
      </c>
      <c r="L182" s="109"/>
    </row>
    <row r="183" spans="1:12" s="103" customFormat="1" ht="36" hidden="1" customHeight="1">
      <c r="A183" s="104" t="s">
        <v>551</v>
      </c>
      <c r="B183" s="100"/>
      <c r="C183" s="101" t="s">
        <v>38</v>
      </c>
      <c r="D183" s="102" t="s">
        <v>53</v>
      </c>
      <c r="E183" s="98" t="s">
        <v>177</v>
      </c>
      <c r="F183" s="98" t="s">
        <v>521</v>
      </c>
      <c r="G183" s="98" t="s">
        <v>107</v>
      </c>
      <c r="H183" s="94" t="s">
        <v>176</v>
      </c>
      <c r="I183" s="95">
        <v>0</v>
      </c>
      <c r="J183" s="95">
        <v>0</v>
      </c>
      <c r="K183" s="96">
        <f t="shared" si="14"/>
        <v>0</v>
      </c>
    </row>
    <row r="184" spans="1:12" s="103" customFormat="1" ht="13.5" customHeight="1">
      <c r="A184" s="99" t="s">
        <v>136</v>
      </c>
      <c r="B184" s="100">
        <v>1</v>
      </c>
      <c r="C184" s="101" t="s">
        <v>38</v>
      </c>
      <c r="D184" s="102" t="s">
        <v>51</v>
      </c>
      <c r="E184" s="98" t="s">
        <v>92</v>
      </c>
      <c r="F184" s="98" t="s">
        <v>103</v>
      </c>
      <c r="G184" s="98" t="s">
        <v>107</v>
      </c>
      <c r="H184" s="94" t="s">
        <v>51</v>
      </c>
      <c r="I184" s="95">
        <f>I185+I189</f>
        <v>20000</v>
      </c>
      <c r="J184" s="95">
        <f>J185+J189</f>
        <v>3257.84</v>
      </c>
      <c r="K184" s="96">
        <f>IF(ISNUMBER(I184),I184,0)-IF(ISNUMBER(J184),J184,0)</f>
        <v>16742.16</v>
      </c>
    </row>
    <row r="185" spans="1:12" s="103" customFormat="1" ht="12" hidden="1" customHeight="1">
      <c r="A185" s="104" t="s">
        <v>170</v>
      </c>
      <c r="B185" s="100">
        <v>1</v>
      </c>
      <c r="C185" s="101" t="s">
        <v>38</v>
      </c>
      <c r="D185" s="102" t="s">
        <v>51</v>
      </c>
      <c r="E185" s="98" t="s">
        <v>168</v>
      </c>
      <c r="F185" s="98" t="s">
        <v>103</v>
      </c>
      <c r="G185" s="98" t="s">
        <v>107</v>
      </c>
      <c r="H185" s="94" t="s">
        <v>113</v>
      </c>
      <c r="I185" s="95">
        <f>I186</f>
        <v>0</v>
      </c>
      <c r="J185" s="95">
        <f>J186</f>
        <v>0</v>
      </c>
      <c r="K185" s="96">
        <f t="shared" ref="K185:K191" si="16">IF(ISNUMBER(I185),I185,0)-IF(ISNUMBER(J185),J185,0)</f>
        <v>0</v>
      </c>
    </row>
    <row r="186" spans="1:12" s="103" customFormat="1" ht="22.5" hidden="1" customHeight="1">
      <c r="A186" s="104" t="s">
        <v>552</v>
      </c>
      <c r="B186" s="100"/>
      <c r="C186" s="101" t="s">
        <v>38</v>
      </c>
      <c r="D186" s="102" t="s">
        <v>51</v>
      </c>
      <c r="E186" s="98" t="s">
        <v>169</v>
      </c>
      <c r="F186" s="98" t="s">
        <v>521</v>
      </c>
      <c r="G186" s="98" t="s">
        <v>107</v>
      </c>
      <c r="H186" s="94" t="s">
        <v>113</v>
      </c>
      <c r="I186" s="95">
        <f>I187+I188</f>
        <v>0</v>
      </c>
      <c r="J186" s="95">
        <f>J187+J188</f>
        <v>0</v>
      </c>
      <c r="K186" s="96">
        <f t="shared" si="16"/>
        <v>0</v>
      </c>
    </row>
    <row r="187" spans="1:12" s="103" customFormat="1" ht="22.5" hidden="1" customHeight="1">
      <c r="A187" s="104" t="s">
        <v>552</v>
      </c>
      <c r="B187" s="100"/>
      <c r="C187" s="101" t="s">
        <v>38</v>
      </c>
      <c r="D187" s="102" t="s">
        <v>53</v>
      </c>
      <c r="E187" s="98" t="s">
        <v>169</v>
      </c>
      <c r="F187" s="98" t="s">
        <v>521</v>
      </c>
      <c r="G187" s="98" t="s">
        <v>107</v>
      </c>
      <c r="H187" s="94" t="s">
        <v>113</v>
      </c>
      <c r="I187" s="95">
        <v>0</v>
      </c>
      <c r="J187" s="97">
        <v>0</v>
      </c>
      <c r="K187" s="96">
        <f t="shared" si="16"/>
        <v>0</v>
      </c>
    </row>
    <row r="188" spans="1:12" s="103" customFormat="1" ht="24" hidden="1" customHeight="1">
      <c r="A188" s="104" t="s">
        <v>171</v>
      </c>
      <c r="B188" s="100"/>
      <c r="C188" s="101" t="s">
        <v>38</v>
      </c>
      <c r="D188" s="102" t="s">
        <v>54</v>
      </c>
      <c r="E188" s="98" t="s">
        <v>169</v>
      </c>
      <c r="F188" s="98" t="s">
        <v>105</v>
      </c>
      <c r="G188" s="98" t="s">
        <v>107</v>
      </c>
      <c r="H188" s="94" t="s">
        <v>113</v>
      </c>
      <c r="I188" s="95">
        <v>0</v>
      </c>
      <c r="J188" s="95">
        <v>0</v>
      </c>
      <c r="K188" s="96">
        <f t="shared" si="16"/>
        <v>0</v>
      </c>
    </row>
    <row r="189" spans="1:12" s="103" customFormat="1" ht="14.25" customHeight="1">
      <c r="A189" s="104" t="s">
        <v>137</v>
      </c>
      <c r="B189" s="100">
        <v>1</v>
      </c>
      <c r="C189" s="101" t="s">
        <v>38</v>
      </c>
      <c r="D189" s="102" t="s">
        <v>51</v>
      </c>
      <c r="E189" s="98" t="s">
        <v>93</v>
      </c>
      <c r="F189" s="98" t="s">
        <v>103</v>
      </c>
      <c r="G189" s="98" t="s">
        <v>107</v>
      </c>
      <c r="H189" s="94" t="s">
        <v>113</v>
      </c>
      <c r="I189" s="95">
        <f>I191</f>
        <v>20000</v>
      </c>
      <c r="J189" s="95">
        <f>J191</f>
        <v>3257.84</v>
      </c>
      <c r="K189" s="96">
        <f t="shared" si="16"/>
        <v>16742.16</v>
      </c>
    </row>
    <row r="190" spans="1:12" s="103" customFormat="1" ht="23.25" customHeight="1">
      <c r="A190" s="104" t="s">
        <v>553</v>
      </c>
      <c r="B190" s="100"/>
      <c r="C190" s="101" t="s">
        <v>38</v>
      </c>
      <c r="D190" s="102" t="s">
        <v>51</v>
      </c>
      <c r="E190" s="98" t="s">
        <v>94</v>
      </c>
      <c r="F190" s="98" t="s">
        <v>521</v>
      </c>
      <c r="G190" s="98" t="s">
        <v>107</v>
      </c>
      <c r="H190" s="94" t="s">
        <v>113</v>
      </c>
      <c r="I190" s="95">
        <f>I191</f>
        <v>20000</v>
      </c>
      <c r="J190" s="95">
        <f>J191</f>
        <v>3257.84</v>
      </c>
      <c r="K190" s="96">
        <f t="shared" si="16"/>
        <v>16742.16</v>
      </c>
    </row>
    <row r="191" spans="1:12" s="103" customFormat="1" ht="24" customHeight="1">
      <c r="A191" s="104" t="s">
        <v>553</v>
      </c>
      <c r="B191" s="100"/>
      <c r="C191" s="101" t="s">
        <v>38</v>
      </c>
      <c r="D191" s="102" t="s">
        <v>53</v>
      </c>
      <c r="E191" s="98" t="s">
        <v>94</v>
      </c>
      <c r="F191" s="98" t="s">
        <v>521</v>
      </c>
      <c r="G191" s="98" t="s">
        <v>107</v>
      </c>
      <c r="H191" s="94" t="s">
        <v>113</v>
      </c>
      <c r="I191" s="95">
        <v>20000</v>
      </c>
      <c r="J191" s="95">
        <v>3257.84</v>
      </c>
      <c r="K191" s="96">
        <f t="shared" si="16"/>
        <v>16742.16</v>
      </c>
    </row>
    <row r="192" spans="1:12" s="103" customFormat="1" ht="15.75" customHeight="1">
      <c r="A192" s="99" t="s">
        <v>284</v>
      </c>
      <c r="B192" s="100">
        <v>1</v>
      </c>
      <c r="C192" s="101" t="s">
        <v>38</v>
      </c>
      <c r="D192" s="102" t="s">
        <v>51</v>
      </c>
      <c r="E192" s="98" t="s">
        <v>95</v>
      </c>
      <c r="F192" s="98" t="s">
        <v>103</v>
      </c>
      <c r="G192" s="98" t="s">
        <v>107</v>
      </c>
      <c r="H192" s="94" t="s">
        <v>51</v>
      </c>
      <c r="I192" s="95">
        <f>I193+I224+I230+I237</f>
        <v>46917559.689999998</v>
      </c>
      <c r="J192" s="95">
        <f>J193+J224+J230+J237</f>
        <v>20673398.41</v>
      </c>
      <c r="K192" s="96">
        <f t="shared" ref="K192:K213" si="17">IF(ISNUMBER(I192),I192,0)-IF(ISNUMBER(J192),J192,0)</f>
        <v>26244161.279999997</v>
      </c>
    </row>
    <row r="193" spans="1:11" s="103" customFormat="1" ht="36" customHeight="1">
      <c r="A193" s="99" t="s">
        <v>285</v>
      </c>
      <c r="B193" s="100">
        <v>1</v>
      </c>
      <c r="C193" s="101" t="s">
        <v>38</v>
      </c>
      <c r="D193" s="102" t="s">
        <v>51</v>
      </c>
      <c r="E193" s="98" t="s">
        <v>96</v>
      </c>
      <c r="F193" s="98" t="s">
        <v>103</v>
      </c>
      <c r="G193" s="98" t="s">
        <v>107</v>
      </c>
      <c r="H193" s="94" t="s">
        <v>51</v>
      </c>
      <c r="I193" s="95">
        <f>I194+I198+I208+I210+I214</f>
        <v>46640382</v>
      </c>
      <c r="J193" s="95">
        <f>J194+J198+J208+J210+J214</f>
        <v>20281220.719999999</v>
      </c>
      <c r="K193" s="96">
        <f t="shared" si="17"/>
        <v>26359161.280000001</v>
      </c>
    </row>
    <row r="194" spans="1:11" s="103" customFormat="1" ht="22.5" customHeight="1">
      <c r="A194" s="104" t="s">
        <v>286</v>
      </c>
      <c r="B194" s="100">
        <v>1</v>
      </c>
      <c r="C194" s="101" t="s">
        <v>38</v>
      </c>
      <c r="D194" s="102" t="s">
        <v>51</v>
      </c>
      <c r="E194" s="98" t="s">
        <v>97</v>
      </c>
      <c r="F194" s="98" t="s">
        <v>103</v>
      </c>
      <c r="G194" s="98" t="s">
        <v>107</v>
      </c>
      <c r="H194" s="94" t="s">
        <v>114</v>
      </c>
      <c r="I194" s="95">
        <f>I195</f>
        <v>22573812</v>
      </c>
      <c r="J194" s="95">
        <f>J195</f>
        <v>14096551</v>
      </c>
      <c r="K194" s="96">
        <f t="shared" si="17"/>
        <v>8477261</v>
      </c>
    </row>
    <row r="195" spans="1:11" s="103" customFormat="1" ht="22.5" customHeight="1">
      <c r="A195" s="104" t="s">
        <v>234</v>
      </c>
      <c r="B195" s="100">
        <v>1</v>
      </c>
      <c r="C195" s="101" t="s">
        <v>38</v>
      </c>
      <c r="D195" s="102" t="s">
        <v>51</v>
      </c>
      <c r="E195" s="98" t="s">
        <v>98</v>
      </c>
      <c r="F195" s="98" t="s">
        <v>103</v>
      </c>
      <c r="G195" s="98" t="s">
        <v>107</v>
      </c>
      <c r="H195" s="94" t="s">
        <v>114</v>
      </c>
      <c r="I195" s="95">
        <f>I197</f>
        <v>22573812</v>
      </c>
      <c r="J195" s="95">
        <f>J197</f>
        <v>14096551</v>
      </c>
      <c r="K195" s="96">
        <f t="shared" si="17"/>
        <v>8477261</v>
      </c>
    </row>
    <row r="196" spans="1:11" s="103" customFormat="1" ht="22.5" customHeight="1">
      <c r="A196" s="104" t="s">
        <v>554</v>
      </c>
      <c r="B196" s="100"/>
      <c r="C196" s="101" t="s">
        <v>38</v>
      </c>
      <c r="D196" s="102" t="s">
        <v>51</v>
      </c>
      <c r="E196" s="98" t="s">
        <v>98</v>
      </c>
      <c r="F196" s="98" t="s">
        <v>521</v>
      </c>
      <c r="G196" s="98" t="s">
        <v>107</v>
      </c>
      <c r="H196" s="94" t="s">
        <v>114</v>
      </c>
      <c r="I196" s="95">
        <f>I197</f>
        <v>22573812</v>
      </c>
      <c r="J196" s="95">
        <f>J197</f>
        <v>14096551</v>
      </c>
      <c r="K196" s="96">
        <f>K197</f>
        <v>8477261</v>
      </c>
    </row>
    <row r="197" spans="1:11" s="103" customFormat="1" ht="24.75" customHeight="1">
      <c r="A197" s="72" t="s">
        <v>622</v>
      </c>
      <c r="B197" s="100">
        <v>1</v>
      </c>
      <c r="C197" s="101" t="s">
        <v>38</v>
      </c>
      <c r="D197" s="102" t="s">
        <v>54</v>
      </c>
      <c r="E197" s="98" t="s">
        <v>98</v>
      </c>
      <c r="F197" s="98" t="s">
        <v>521</v>
      </c>
      <c r="G197" s="98" t="s">
        <v>201</v>
      </c>
      <c r="H197" s="94" t="s">
        <v>114</v>
      </c>
      <c r="I197" s="95">
        <v>22573812</v>
      </c>
      <c r="J197" s="97">
        <v>14096551</v>
      </c>
      <c r="K197" s="96">
        <f t="shared" si="17"/>
        <v>8477261</v>
      </c>
    </row>
    <row r="198" spans="1:11" s="103" customFormat="1" ht="24" customHeight="1">
      <c r="A198" s="104" t="s">
        <v>304</v>
      </c>
      <c r="B198" s="100">
        <v>1</v>
      </c>
      <c r="C198" s="101" t="s">
        <v>38</v>
      </c>
      <c r="D198" s="102" t="s">
        <v>51</v>
      </c>
      <c r="E198" s="98" t="s">
        <v>185</v>
      </c>
      <c r="F198" s="98" t="s">
        <v>103</v>
      </c>
      <c r="G198" s="98" t="s">
        <v>107</v>
      </c>
      <c r="H198" s="94" t="s">
        <v>114</v>
      </c>
      <c r="I198" s="97">
        <f>I199+I202+I205</f>
        <v>16903377</v>
      </c>
      <c r="J198" s="97">
        <f>J199+J202+J205</f>
        <v>369864</v>
      </c>
      <c r="K198" s="96">
        <f>IF(ISNUMBER(I198),I198,0)-IF(ISNUMBER(J198),J198,0)</f>
        <v>16533513</v>
      </c>
    </row>
    <row r="199" spans="1:11" s="103" customFormat="1" ht="33.75" hidden="1">
      <c r="A199" s="104" t="s">
        <v>307</v>
      </c>
      <c r="B199" s="100"/>
      <c r="C199" s="101" t="s">
        <v>38</v>
      </c>
      <c r="D199" s="102" t="s">
        <v>51</v>
      </c>
      <c r="E199" s="98" t="s">
        <v>255</v>
      </c>
      <c r="F199" s="98" t="s">
        <v>103</v>
      </c>
      <c r="G199" s="98" t="s">
        <v>107</v>
      </c>
      <c r="H199" s="94" t="s">
        <v>114</v>
      </c>
      <c r="I199" s="95">
        <f>I201</f>
        <v>0</v>
      </c>
      <c r="J199" s="95">
        <f>J201</f>
        <v>0</v>
      </c>
      <c r="K199" s="96">
        <v>0</v>
      </c>
    </row>
    <row r="200" spans="1:11" s="103" customFormat="1" ht="45" hidden="1">
      <c r="A200" s="104" t="s">
        <v>295</v>
      </c>
      <c r="B200" s="100"/>
      <c r="C200" s="101" t="s">
        <v>38</v>
      </c>
      <c r="D200" s="102" t="s">
        <v>51</v>
      </c>
      <c r="E200" s="98" t="s">
        <v>255</v>
      </c>
      <c r="F200" s="98" t="s">
        <v>105</v>
      </c>
      <c r="G200" s="98" t="s">
        <v>107</v>
      </c>
      <c r="H200" s="94" t="s">
        <v>114</v>
      </c>
      <c r="I200" s="95">
        <v>0</v>
      </c>
      <c r="J200" s="95">
        <v>0</v>
      </c>
      <c r="K200" s="96">
        <v>0</v>
      </c>
    </row>
    <row r="201" spans="1:11" s="103" customFormat="1" ht="45" hidden="1" customHeight="1">
      <c r="A201" s="104" t="s">
        <v>295</v>
      </c>
      <c r="B201" s="100"/>
      <c r="C201" s="101" t="s">
        <v>38</v>
      </c>
      <c r="D201" s="102" t="s">
        <v>53</v>
      </c>
      <c r="E201" s="98" t="s">
        <v>255</v>
      </c>
      <c r="F201" s="98" t="s">
        <v>105</v>
      </c>
      <c r="G201" s="98" t="s">
        <v>107</v>
      </c>
      <c r="H201" s="94" t="s">
        <v>114</v>
      </c>
      <c r="I201" s="95">
        <v>0</v>
      </c>
      <c r="J201" s="97">
        <v>0</v>
      </c>
      <c r="K201" s="96">
        <v>0</v>
      </c>
    </row>
    <row r="202" spans="1:11" s="103" customFormat="1" ht="45" hidden="1" customHeight="1">
      <c r="A202" s="104" t="s">
        <v>305</v>
      </c>
      <c r="B202" s="100"/>
      <c r="C202" s="101" t="s">
        <v>38</v>
      </c>
      <c r="D202" s="102" t="s">
        <v>51</v>
      </c>
      <c r="E202" s="98" t="s">
        <v>297</v>
      </c>
      <c r="F202" s="98" t="s">
        <v>103</v>
      </c>
      <c r="G202" s="98" t="s">
        <v>107</v>
      </c>
      <c r="H202" s="94" t="s">
        <v>114</v>
      </c>
      <c r="I202" s="95">
        <f>I203</f>
        <v>0</v>
      </c>
      <c r="J202" s="95">
        <f>J203</f>
        <v>0</v>
      </c>
      <c r="K202" s="96">
        <f t="shared" si="17"/>
        <v>0</v>
      </c>
    </row>
    <row r="203" spans="1:11" s="103" customFormat="1" ht="45" hidden="1" customHeight="1">
      <c r="A203" s="104" t="s">
        <v>555</v>
      </c>
      <c r="B203" s="100"/>
      <c r="C203" s="101" t="s">
        <v>38</v>
      </c>
      <c r="D203" s="102" t="s">
        <v>51</v>
      </c>
      <c r="E203" s="98" t="s">
        <v>297</v>
      </c>
      <c r="F203" s="98" t="s">
        <v>521</v>
      </c>
      <c r="G203" s="98" t="s">
        <v>107</v>
      </c>
      <c r="H203" s="94" t="s">
        <v>114</v>
      </c>
      <c r="I203" s="95">
        <f>I204</f>
        <v>0</v>
      </c>
      <c r="J203" s="97">
        <f>J204</f>
        <v>0</v>
      </c>
      <c r="K203" s="96">
        <f>IF(ISNUMBER(I203),I203,0)-IF(ISNUMBER(J203),J203,0)</f>
        <v>0</v>
      </c>
    </row>
    <row r="204" spans="1:11" s="103" customFormat="1" ht="45" hidden="1" customHeight="1">
      <c r="A204" s="104" t="s">
        <v>555</v>
      </c>
      <c r="B204" s="100"/>
      <c r="C204" s="101" t="s">
        <v>38</v>
      </c>
      <c r="D204" s="102" t="s">
        <v>53</v>
      </c>
      <c r="E204" s="98" t="s">
        <v>297</v>
      </c>
      <c r="F204" s="98" t="s">
        <v>521</v>
      </c>
      <c r="G204" s="98" t="s">
        <v>107</v>
      </c>
      <c r="H204" s="94" t="s">
        <v>114</v>
      </c>
      <c r="I204" s="95">
        <v>0</v>
      </c>
      <c r="J204" s="97">
        <v>0</v>
      </c>
      <c r="K204" s="96">
        <f t="shared" si="17"/>
        <v>0</v>
      </c>
    </row>
    <row r="205" spans="1:11" s="103" customFormat="1" ht="15.75" customHeight="1">
      <c r="A205" s="104" t="s">
        <v>250</v>
      </c>
      <c r="B205" s="100"/>
      <c r="C205" s="101" t="s">
        <v>38</v>
      </c>
      <c r="D205" s="102" t="s">
        <v>51</v>
      </c>
      <c r="E205" s="98" t="s">
        <v>186</v>
      </c>
      <c r="F205" s="98" t="s">
        <v>103</v>
      </c>
      <c r="G205" s="98" t="s">
        <v>107</v>
      </c>
      <c r="H205" s="94" t="s">
        <v>114</v>
      </c>
      <c r="I205" s="95">
        <f>I206</f>
        <v>16903377</v>
      </c>
      <c r="J205" s="97">
        <f>J206</f>
        <v>369864</v>
      </c>
      <c r="K205" s="96">
        <f t="shared" si="17"/>
        <v>16533513</v>
      </c>
    </row>
    <row r="206" spans="1:11" s="103" customFormat="1" ht="15" customHeight="1">
      <c r="A206" s="104" t="s">
        <v>556</v>
      </c>
      <c r="B206" s="100"/>
      <c r="C206" s="101" t="s">
        <v>38</v>
      </c>
      <c r="D206" s="102" t="s">
        <v>51</v>
      </c>
      <c r="E206" s="98" t="s">
        <v>186</v>
      </c>
      <c r="F206" s="98" t="s">
        <v>521</v>
      </c>
      <c r="G206" s="98" t="s">
        <v>107</v>
      </c>
      <c r="H206" s="94" t="s">
        <v>114</v>
      </c>
      <c r="I206" s="95">
        <f>I207+I208+I209</f>
        <v>16903377</v>
      </c>
      <c r="J206" s="95">
        <f>J207+J208+J209</f>
        <v>369864</v>
      </c>
      <c r="K206" s="96">
        <f t="shared" si="17"/>
        <v>16533513</v>
      </c>
    </row>
    <row r="207" spans="1:11" s="103" customFormat="1" ht="48" customHeight="1">
      <c r="A207" s="104" t="s">
        <v>560</v>
      </c>
      <c r="B207" s="100"/>
      <c r="C207" s="101" t="s">
        <v>38</v>
      </c>
      <c r="D207" s="102" t="s">
        <v>53</v>
      </c>
      <c r="E207" s="98" t="s">
        <v>186</v>
      </c>
      <c r="F207" s="98" t="s">
        <v>521</v>
      </c>
      <c r="G207" s="98" t="s">
        <v>290</v>
      </c>
      <c r="H207" s="94" t="s">
        <v>114</v>
      </c>
      <c r="I207" s="95">
        <v>16533513</v>
      </c>
      <c r="J207" s="95">
        <v>0</v>
      </c>
      <c r="K207" s="96">
        <f t="shared" si="17"/>
        <v>16533513</v>
      </c>
    </row>
    <row r="208" spans="1:11" s="103" customFormat="1" ht="17.25" hidden="1" customHeight="1">
      <c r="A208" s="104" t="s">
        <v>235</v>
      </c>
      <c r="B208" s="100">
        <v>1</v>
      </c>
      <c r="C208" s="101" t="s">
        <v>38</v>
      </c>
      <c r="D208" s="102" t="s">
        <v>53</v>
      </c>
      <c r="E208" s="98" t="s">
        <v>186</v>
      </c>
      <c r="F208" s="98" t="s">
        <v>521</v>
      </c>
      <c r="G208" s="98" t="s">
        <v>187</v>
      </c>
      <c r="H208" s="94" t="s">
        <v>114</v>
      </c>
      <c r="I208" s="95">
        <v>0</v>
      </c>
      <c r="J208" s="97">
        <v>0</v>
      </c>
      <c r="K208" s="96">
        <f t="shared" si="17"/>
        <v>0</v>
      </c>
    </row>
    <row r="209" spans="1:11" s="103" customFormat="1" ht="45.75" customHeight="1">
      <c r="A209" s="104" t="s">
        <v>557</v>
      </c>
      <c r="B209" s="100"/>
      <c r="C209" s="101" t="s">
        <v>38</v>
      </c>
      <c r="D209" s="102" t="s">
        <v>53</v>
      </c>
      <c r="E209" s="98" t="s">
        <v>186</v>
      </c>
      <c r="F209" s="98" t="s">
        <v>521</v>
      </c>
      <c r="G209" s="98" t="s">
        <v>296</v>
      </c>
      <c r="H209" s="94" t="s">
        <v>114</v>
      </c>
      <c r="I209" s="95">
        <v>369864</v>
      </c>
      <c r="J209" s="97">
        <v>369864</v>
      </c>
      <c r="K209" s="96">
        <f t="shared" si="17"/>
        <v>0</v>
      </c>
    </row>
    <row r="210" spans="1:11" s="103" customFormat="1" ht="27" customHeight="1">
      <c r="A210" s="104" t="s">
        <v>236</v>
      </c>
      <c r="B210" s="100">
        <v>1</v>
      </c>
      <c r="C210" s="101" t="s">
        <v>38</v>
      </c>
      <c r="D210" s="102" t="s">
        <v>51</v>
      </c>
      <c r="E210" s="98" t="s">
        <v>99</v>
      </c>
      <c r="F210" s="98" t="s">
        <v>103</v>
      </c>
      <c r="G210" s="98" t="s">
        <v>107</v>
      </c>
      <c r="H210" s="94" t="s">
        <v>114</v>
      </c>
      <c r="I210" s="97">
        <f>I213</f>
        <v>513963</v>
      </c>
      <c r="J210" s="97">
        <f>J213</f>
        <v>349762</v>
      </c>
      <c r="K210" s="96">
        <f t="shared" si="17"/>
        <v>164201</v>
      </c>
    </row>
    <row r="211" spans="1:11" s="103" customFormat="1" ht="36.75" customHeight="1">
      <c r="A211" s="104" t="s">
        <v>237</v>
      </c>
      <c r="B211" s="100"/>
      <c r="C211" s="101" t="s">
        <v>38</v>
      </c>
      <c r="D211" s="102" t="s">
        <v>51</v>
      </c>
      <c r="E211" s="98" t="s">
        <v>100</v>
      </c>
      <c r="F211" s="98" t="s">
        <v>103</v>
      </c>
      <c r="G211" s="98" t="s">
        <v>107</v>
      </c>
      <c r="H211" s="94" t="s">
        <v>114</v>
      </c>
      <c r="I211" s="95">
        <f>I212</f>
        <v>513963</v>
      </c>
      <c r="J211" s="97">
        <f>J212</f>
        <v>349762</v>
      </c>
      <c r="K211" s="96">
        <f t="shared" si="17"/>
        <v>164201</v>
      </c>
    </row>
    <row r="212" spans="1:11" s="103" customFormat="1" ht="46.5" customHeight="1">
      <c r="A212" s="104" t="s">
        <v>558</v>
      </c>
      <c r="B212" s="100"/>
      <c r="C212" s="101" t="s">
        <v>38</v>
      </c>
      <c r="D212" s="102" t="s">
        <v>51</v>
      </c>
      <c r="E212" s="98" t="s">
        <v>100</v>
      </c>
      <c r="F212" s="98" t="s">
        <v>521</v>
      </c>
      <c r="G212" s="98" t="s">
        <v>107</v>
      </c>
      <c r="H212" s="94" t="s">
        <v>114</v>
      </c>
      <c r="I212" s="95">
        <f>I213</f>
        <v>513963</v>
      </c>
      <c r="J212" s="97">
        <f>J213</f>
        <v>349762</v>
      </c>
      <c r="K212" s="96">
        <f t="shared" si="17"/>
        <v>164201</v>
      </c>
    </row>
    <row r="213" spans="1:11" s="103" customFormat="1" ht="47.25" customHeight="1">
      <c r="A213" s="104" t="s">
        <v>558</v>
      </c>
      <c r="B213" s="100">
        <v>1</v>
      </c>
      <c r="C213" s="101" t="s">
        <v>38</v>
      </c>
      <c r="D213" s="102" t="s">
        <v>53</v>
      </c>
      <c r="E213" s="98" t="s">
        <v>100</v>
      </c>
      <c r="F213" s="98" t="s">
        <v>521</v>
      </c>
      <c r="G213" s="98" t="s">
        <v>107</v>
      </c>
      <c r="H213" s="94" t="s">
        <v>114</v>
      </c>
      <c r="I213" s="95">
        <v>513963</v>
      </c>
      <c r="J213" s="97">
        <v>349762</v>
      </c>
      <c r="K213" s="96">
        <f t="shared" si="17"/>
        <v>164201</v>
      </c>
    </row>
    <row r="214" spans="1:11" s="103" customFormat="1" ht="15.75" customHeight="1">
      <c r="A214" s="99" t="s">
        <v>238</v>
      </c>
      <c r="B214" s="100">
        <v>1</v>
      </c>
      <c r="C214" s="101" t="s">
        <v>38</v>
      </c>
      <c r="D214" s="102" t="s">
        <v>51</v>
      </c>
      <c r="E214" s="98" t="s">
        <v>180</v>
      </c>
      <c r="F214" s="98" t="s">
        <v>103</v>
      </c>
      <c r="G214" s="98" t="s">
        <v>107</v>
      </c>
      <c r="H214" s="94" t="s">
        <v>114</v>
      </c>
      <c r="I214" s="97">
        <f>I215+I218</f>
        <v>6649230</v>
      </c>
      <c r="J214" s="97">
        <f>J215+J218</f>
        <v>5465043.7199999997</v>
      </c>
      <c r="K214" s="96">
        <f t="shared" ref="K214:K238" si="18">IF(ISNUMBER(I214),I214,0)-IF(ISNUMBER(J214),J214,0)</f>
        <v>1184186.2800000003</v>
      </c>
    </row>
    <row r="215" spans="1:11" s="103" customFormat="1" ht="48.75" customHeight="1">
      <c r="A215" s="104" t="s">
        <v>631</v>
      </c>
      <c r="B215" s="100"/>
      <c r="C215" s="101" t="s">
        <v>38</v>
      </c>
      <c r="D215" s="102" t="s">
        <v>51</v>
      </c>
      <c r="E215" s="98" t="s">
        <v>182</v>
      </c>
      <c r="F215" s="98" t="s">
        <v>103</v>
      </c>
      <c r="G215" s="98" t="s">
        <v>107</v>
      </c>
      <c r="H215" s="94" t="s">
        <v>114</v>
      </c>
      <c r="I215" s="97">
        <f>I217</f>
        <v>5375000</v>
      </c>
      <c r="J215" s="97">
        <f>J217</f>
        <v>5375000</v>
      </c>
      <c r="K215" s="96">
        <f t="shared" si="18"/>
        <v>0</v>
      </c>
    </row>
    <row r="216" spans="1:11" s="103" customFormat="1" ht="48.75" customHeight="1">
      <c r="A216" s="104" t="s">
        <v>630</v>
      </c>
      <c r="B216" s="100"/>
      <c r="C216" s="101" t="s">
        <v>38</v>
      </c>
      <c r="D216" s="102" t="s">
        <v>51</v>
      </c>
      <c r="E216" s="98" t="s">
        <v>182</v>
      </c>
      <c r="F216" s="98" t="s">
        <v>521</v>
      </c>
      <c r="G216" s="98" t="s">
        <v>107</v>
      </c>
      <c r="H216" s="94" t="s">
        <v>114</v>
      </c>
      <c r="I216" s="97">
        <f>I217</f>
        <v>5375000</v>
      </c>
      <c r="J216" s="97">
        <f>J217</f>
        <v>5375000</v>
      </c>
      <c r="K216" s="96">
        <f t="shared" si="18"/>
        <v>0</v>
      </c>
    </row>
    <row r="217" spans="1:11" s="103" customFormat="1" ht="47.25" customHeight="1">
      <c r="A217" s="104" t="s">
        <v>629</v>
      </c>
      <c r="B217" s="100"/>
      <c r="C217" s="101" t="s">
        <v>38</v>
      </c>
      <c r="D217" s="102" t="s">
        <v>53</v>
      </c>
      <c r="E217" s="98" t="s">
        <v>182</v>
      </c>
      <c r="F217" s="98" t="s">
        <v>521</v>
      </c>
      <c r="G217" s="98" t="s">
        <v>204</v>
      </c>
      <c r="H217" s="94" t="s">
        <v>114</v>
      </c>
      <c r="I217" s="97">
        <v>5375000</v>
      </c>
      <c r="J217" s="97">
        <v>5375000</v>
      </c>
      <c r="K217" s="96">
        <f t="shared" si="18"/>
        <v>0</v>
      </c>
    </row>
    <row r="218" spans="1:11" s="103" customFormat="1" ht="24.75" customHeight="1">
      <c r="A218" s="104" t="s">
        <v>239</v>
      </c>
      <c r="B218" s="100">
        <v>1</v>
      </c>
      <c r="C218" s="101" t="s">
        <v>38</v>
      </c>
      <c r="D218" s="102" t="s">
        <v>51</v>
      </c>
      <c r="E218" s="98" t="s">
        <v>179</v>
      </c>
      <c r="F218" s="98" t="s">
        <v>103</v>
      </c>
      <c r="G218" s="98" t="s">
        <v>107</v>
      </c>
      <c r="H218" s="94" t="s">
        <v>114</v>
      </c>
      <c r="I218" s="97">
        <f>I219</f>
        <v>1274230</v>
      </c>
      <c r="J218" s="97">
        <f>J219</f>
        <v>90043.72</v>
      </c>
      <c r="K218" s="96">
        <f t="shared" si="18"/>
        <v>1184186.28</v>
      </c>
    </row>
    <row r="219" spans="1:11" s="103" customFormat="1" ht="24.75" customHeight="1">
      <c r="A219" s="104" t="s">
        <v>559</v>
      </c>
      <c r="B219" s="100"/>
      <c r="C219" s="101" t="s">
        <v>38</v>
      </c>
      <c r="D219" s="102" t="s">
        <v>51</v>
      </c>
      <c r="E219" s="98" t="s">
        <v>179</v>
      </c>
      <c r="F219" s="98" t="s">
        <v>521</v>
      </c>
      <c r="G219" s="98" t="s">
        <v>107</v>
      </c>
      <c r="H219" s="94" t="s">
        <v>114</v>
      </c>
      <c r="I219" s="95">
        <f>SUM(I220:I223)</f>
        <v>1274230</v>
      </c>
      <c r="J219" s="95">
        <f>SUM(J220:J223)</f>
        <v>90043.72</v>
      </c>
      <c r="K219" s="96">
        <f t="shared" si="18"/>
        <v>1184186.28</v>
      </c>
    </row>
    <row r="220" spans="1:11" s="103" customFormat="1" ht="45">
      <c r="A220" s="104" t="s">
        <v>654</v>
      </c>
      <c r="B220" s="100"/>
      <c r="C220" s="101" t="s">
        <v>38</v>
      </c>
      <c r="D220" s="102" t="s">
        <v>53</v>
      </c>
      <c r="E220" s="98" t="s">
        <v>179</v>
      </c>
      <c r="F220" s="98" t="s">
        <v>521</v>
      </c>
      <c r="G220" s="98" t="s">
        <v>308</v>
      </c>
      <c r="H220" s="94" t="s">
        <v>114</v>
      </c>
      <c r="I220" s="95">
        <v>993000</v>
      </c>
      <c r="J220" s="95">
        <v>0</v>
      </c>
      <c r="K220" s="96">
        <f>I220-J220</f>
        <v>993000</v>
      </c>
    </row>
    <row r="221" spans="1:11" s="103" customFormat="1" ht="48" hidden="1" customHeight="1">
      <c r="A221" s="104" t="s">
        <v>560</v>
      </c>
      <c r="B221" s="100"/>
      <c r="C221" s="101" t="s">
        <v>38</v>
      </c>
      <c r="D221" s="102" t="s">
        <v>53</v>
      </c>
      <c r="E221" s="98" t="s">
        <v>179</v>
      </c>
      <c r="F221" s="98" t="s">
        <v>521</v>
      </c>
      <c r="G221" s="98" t="s">
        <v>290</v>
      </c>
      <c r="H221" s="94" t="s">
        <v>114</v>
      </c>
      <c r="I221" s="95">
        <v>0</v>
      </c>
      <c r="J221" s="97">
        <v>0</v>
      </c>
      <c r="K221" s="96">
        <f>I221-J221</f>
        <v>0</v>
      </c>
    </row>
    <row r="222" spans="1:11" s="103" customFormat="1" ht="46.5" hidden="1" customHeight="1">
      <c r="A222" s="104" t="s">
        <v>561</v>
      </c>
      <c r="B222" s="100"/>
      <c r="C222" s="101" t="s">
        <v>38</v>
      </c>
      <c r="D222" s="102" t="s">
        <v>53</v>
      </c>
      <c r="E222" s="98" t="s">
        <v>179</v>
      </c>
      <c r="F222" s="98" t="s">
        <v>521</v>
      </c>
      <c r="G222" s="98" t="s">
        <v>254</v>
      </c>
      <c r="H222" s="94" t="s">
        <v>114</v>
      </c>
      <c r="I222" s="95">
        <v>0</v>
      </c>
      <c r="J222" s="97">
        <v>0</v>
      </c>
      <c r="K222" s="96">
        <f t="shared" si="18"/>
        <v>0</v>
      </c>
    </row>
    <row r="223" spans="1:11" s="103" customFormat="1" ht="48" customHeight="1">
      <c r="A223" s="104" t="s">
        <v>627</v>
      </c>
      <c r="B223" s="100">
        <v>1</v>
      </c>
      <c r="C223" s="101" t="s">
        <v>38</v>
      </c>
      <c r="D223" s="102" t="s">
        <v>53</v>
      </c>
      <c r="E223" s="98" t="s">
        <v>179</v>
      </c>
      <c r="F223" s="98" t="s">
        <v>521</v>
      </c>
      <c r="G223" s="98" t="s">
        <v>195</v>
      </c>
      <c r="H223" s="94" t="s">
        <v>114</v>
      </c>
      <c r="I223" s="95">
        <v>281230</v>
      </c>
      <c r="J223" s="97">
        <v>90043.72</v>
      </c>
      <c r="K223" s="96">
        <f t="shared" si="18"/>
        <v>191186.28</v>
      </c>
    </row>
    <row r="224" spans="1:11" s="103" customFormat="1" ht="13.5" customHeight="1">
      <c r="A224" s="99" t="s">
        <v>138</v>
      </c>
      <c r="B224" s="100">
        <v>1</v>
      </c>
      <c r="C224" s="101" t="s">
        <v>38</v>
      </c>
      <c r="D224" s="102" t="s">
        <v>51</v>
      </c>
      <c r="E224" s="98" t="s">
        <v>101</v>
      </c>
      <c r="F224" s="98" t="s">
        <v>103</v>
      </c>
      <c r="G224" s="98" t="s">
        <v>107</v>
      </c>
      <c r="H224" s="94" t="s">
        <v>51</v>
      </c>
      <c r="I224" s="95">
        <f>I225</f>
        <v>100000</v>
      </c>
      <c r="J224" s="95">
        <f t="shared" ref="I224:J225" si="19">J225</f>
        <v>215000</v>
      </c>
      <c r="K224" s="96">
        <v>0</v>
      </c>
    </row>
    <row r="225" spans="1:11" s="103" customFormat="1" ht="21.75" customHeight="1">
      <c r="A225" s="104" t="s">
        <v>562</v>
      </c>
      <c r="B225" s="100">
        <v>1</v>
      </c>
      <c r="C225" s="101" t="s">
        <v>38</v>
      </c>
      <c r="D225" s="102" t="s">
        <v>51</v>
      </c>
      <c r="E225" s="98" t="s">
        <v>102</v>
      </c>
      <c r="F225" s="98" t="s">
        <v>521</v>
      </c>
      <c r="G225" s="98" t="s">
        <v>107</v>
      </c>
      <c r="H225" s="94" t="s">
        <v>113</v>
      </c>
      <c r="I225" s="95">
        <f t="shared" si="19"/>
        <v>100000</v>
      </c>
      <c r="J225" s="97">
        <f t="shared" si="19"/>
        <v>215000</v>
      </c>
      <c r="K225" s="96">
        <v>0</v>
      </c>
    </row>
    <row r="226" spans="1:11" s="103" customFormat="1" ht="21.75" customHeight="1">
      <c r="A226" s="104" t="s">
        <v>562</v>
      </c>
      <c r="B226" s="100"/>
      <c r="C226" s="101" t="s">
        <v>38</v>
      </c>
      <c r="D226" s="102" t="s">
        <v>51</v>
      </c>
      <c r="E226" s="98" t="s">
        <v>205</v>
      </c>
      <c r="F226" s="98" t="s">
        <v>521</v>
      </c>
      <c r="G226" s="98" t="s">
        <v>107</v>
      </c>
      <c r="H226" s="94" t="s">
        <v>113</v>
      </c>
      <c r="I226" s="95">
        <f>I227+I228+I229</f>
        <v>100000</v>
      </c>
      <c r="J226" s="95">
        <f>J227+J228+J229</f>
        <v>215000</v>
      </c>
      <c r="K226" s="96">
        <v>0</v>
      </c>
    </row>
    <row r="227" spans="1:11" s="103" customFormat="1" ht="23.25" hidden="1" customHeight="1">
      <c r="A227" s="104" t="s">
        <v>661</v>
      </c>
      <c r="B227" s="100"/>
      <c r="C227" s="101" t="s">
        <v>38</v>
      </c>
      <c r="D227" s="102" t="s">
        <v>53</v>
      </c>
      <c r="E227" s="98" t="s">
        <v>205</v>
      </c>
      <c r="F227" s="98" t="s">
        <v>521</v>
      </c>
      <c r="G227" s="98" t="s">
        <v>660</v>
      </c>
      <c r="H227" s="94" t="s">
        <v>113</v>
      </c>
      <c r="I227" s="95">
        <v>0</v>
      </c>
      <c r="J227" s="95">
        <v>0</v>
      </c>
      <c r="K227" s="96">
        <v>0</v>
      </c>
    </row>
    <row r="228" spans="1:11" s="66" customFormat="1" ht="33.75" customHeight="1">
      <c r="A228" s="72" t="s">
        <v>662</v>
      </c>
      <c r="B228" s="59"/>
      <c r="C228" s="60" t="s">
        <v>38</v>
      </c>
      <c r="D228" s="169" t="s">
        <v>53</v>
      </c>
      <c r="E228" s="170" t="s">
        <v>205</v>
      </c>
      <c r="F228" s="170" t="s">
        <v>521</v>
      </c>
      <c r="G228" s="170" t="s">
        <v>632</v>
      </c>
      <c r="H228" s="171" t="s">
        <v>113</v>
      </c>
      <c r="I228" s="64">
        <v>0</v>
      </c>
      <c r="J228" s="64">
        <v>90000</v>
      </c>
      <c r="K228" s="65">
        <v>0</v>
      </c>
    </row>
    <row r="229" spans="1:11" s="66" customFormat="1" ht="23.25" customHeight="1">
      <c r="A229" s="72" t="s">
        <v>653</v>
      </c>
      <c r="B229" s="59"/>
      <c r="C229" s="60" t="s">
        <v>38</v>
      </c>
      <c r="D229" s="169" t="s">
        <v>53</v>
      </c>
      <c r="E229" s="170" t="s">
        <v>205</v>
      </c>
      <c r="F229" s="170" t="s">
        <v>521</v>
      </c>
      <c r="G229" s="170" t="s">
        <v>652</v>
      </c>
      <c r="H229" s="171" t="s">
        <v>113</v>
      </c>
      <c r="I229" s="64">
        <v>100000</v>
      </c>
      <c r="J229" s="64">
        <v>125000</v>
      </c>
      <c r="K229" s="65">
        <v>0</v>
      </c>
    </row>
    <row r="230" spans="1:11" s="103" customFormat="1" ht="68.25" customHeight="1">
      <c r="A230" s="104" t="s">
        <v>306</v>
      </c>
      <c r="B230" s="100"/>
      <c r="C230" s="101" t="s">
        <v>38</v>
      </c>
      <c r="D230" s="102" t="s">
        <v>51</v>
      </c>
      <c r="E230" s="98" t="s">
        <v>189</v>
      </c>
      <c r="F230" s="98" t="s">
        <v>103</v>
      </c>
      <c r="G230" s="98" t="s">
        <v>107</v>
      </c>
      <c r="H230" s="94" t="s">
        <v>51</v>
      </c>
      <c r="I230" s="95">
        <f t="shared" ref="I230:J235" si="20">I231</f>
        <v>183155.69</v>
      </c>
      <c r="J230" s="95">
        <f t="shared" si="20"/>
        <v>183155.69</v>
      </c>
      <c r="K230" s="96">
        <f t="shared" si="18"/>
        <v>0</v>
      </c>
    </row>
    <row r="231" spans="1:11" s="103" customFormat="1" ht="57.75" customHeight="1">
      <c r="A231" s="104" t="s">
        <v>563</v>
      </c>
      <c r="B231" s="100"/>
      <c r="C231" s="101" t="s">
        <v>38</v>
      </c>
      <c r="D231" s="102" t="s">
        <v>51</v>
      </c>
      <c r="E231" s="98" t="s">
        <v>190</v>
      </c>
      <c r="F231" s="98" t="s">
        <v>521</v>
      </c>
      <c r="G231" s="98" t="s">
        <v>107</v>
      </c>
      <c r="H231" s="94" t="s">
        <v>51</v>
      </c>
      <c r="I231" s="95">
        <f>I232+I235</f>
        <v>183155.69</v>
      </c>
      <c r="J231" s="95">
        <f>J232+J235</f>
        <v>183155.69</v>
      </c>
      <c r="K231" s="96">
        <f t="shared" si="18"/>
        <v>0</v>
      </c>
    </row>
    <row r="232" spans="1:11" s="103" customFormat="1" ht="57.75" customHeight="1">
      <c r="A232" s="104" t="s">
        <v>635</v>
      </c>
      <c r="B232" s="100"/>
      <c r="C232" s="101" t="s">
        <v>38</v>
      </c>
      <c r="D232" s="102" t="s">
        <v>51</v>
      </c>
      <c r="E232" s="98" t="s">
        <v>633</v>
      </c>
      <c r="F232" s="98" t="s">
        <v>521</v>
      </c>
      <c r="G232" s="98" t="s">
        <v>107</v>
      </c>
      <c r="H232" s="94" t="s">
        <v>114</v>
      </c>
      <c r="I232" s="95">
        <f>I233</f>
        <v>95786.880000000005</v>
      </c>
      <c r="J232" s="95">
        <f>J233</f>
        <v>95786.880000000005</v>
      </c>
      <c r="K232" s="96">
        <f t="shared" si="18"/>
        <v>0</v>
      </c>
    </row>
    <row r="233" spans="1:11" s="103" customFormat="1" ht="57.75" customHeight="1">
      <c r="A233" s="104" t="s">
        <v>635</v>
      </c>
      <c r="B233" s="100"/>
      <c r="C233" s="101" t="s">
        <v>38</v>
      </c>
      <c r="D233" s="102" t="s">
        <v>53</v>
      </c>
      <c r="E233" s="98" t="s">
        <v>633</v>
      </c>
      <c r="F233" s="98" t="s">
        <v>521</v>
      </c>
      <c r="G233" s="98" t="s">
        <v>107</v>
      </c>
      <c r="H233" s="94" t="s">
        <v>114</v>
      </c>
      <c r="I233" s="95">
        <f>I234</f>
        <v>95786.880000000005</v>
      </c>
      <c r="J233" s="95">
        <f>J234</f>
        <v>95786.880000000005</v>
      </c>
      <c r="K233" s="96">
        <f t="shared" si="18"/>
        <v>0</v>
      </c>
    </row>
    <row r="234" spans="1:11" s="103" customFormat="1" ht="67.5" customHeight="1">
      <c r="A234" s="104" t="s">
        <v>636</v>
      </c>
      <c r="B234" s="100"/>
      <c r="C234" s="101" t="s">
        <v>38</v>
      </c>
      <c r="D234" s="102" t="s">
        <v>53</v>
      </c>
      <c r="E234" s="98" t="s">
        <v>633</v>
      </c>
      <c r="F234" s="98" t="s">
        <v>521</v>
      </c>
      <c r="G234" s="98" t="s">
        <v>634</v>
      </c>
      <c r="H234" s="94" t="s">
        <v>114</v>
      </c>
      <c r="I234" s="95">
        <v>95786.880000000005</v>
      </c>
      <c r="J234" s="95">
        <v>95786.880000000005</v>
      </c>
      <c r="K234" s="96">
        <f t="shared" si="18"/>
        <v>0</v>
      </c>
    </row>
    <row r="235" spans="1:11" s="103" customFormat="1" ht="33.75">
      <c r="A235" s="104" t="s">
        <v>564</v>
      </c>
      <c r="B235" s="100"/>
      <c r="C235" s="101" t="s">
        <v>38</v>
      </c>
      <c r="D235" s="102" t="s">
        <v>51</v>
      </c>
      <c r="E235" s="98" t="s">
        <v>188</v>
      </c>
      <c r="F235" s="98" t="s">
        <v>521</v>
      </c>
      <c r="G235" s="98" t="s">
        <v>107</v>
      </c>
      <c r="H235" s="94" t="s">
        <v>113</v>
      </c>
      <c r="I235" s="95">
        <f t="shared" si="20"/>
        <v>87368.81</v>
      </c>
      <c r="J235" s="95">
        <f t="shared" si="20"/>
        <v>87368.81</v>
      </c>
      <c r="K235" s="96">
        <f t="shared" si="18"/>
        <v>0</v>
      </c>
    </row>
    <row r="236" spans="1:11" s="103" customFormat="1" ht="33.75">
      <c r="A236" s="104" t="s">
        <v>564</v>
      </c>
      <c r="B236" s="100"/>
      <c r="C236" s="101" t="s">
        <v>38</v>
      </c>
      <c r="D236" s="102" t="s">
        <v>53</v>
      </c>
      <c r="E236" s="98" t="s">
        <v>188</v>
      </c>
      <c r="F236" s="98" t="s">
        <v>521</v>
      </c>
      <c r="G236" s="98" t="s">
        <v>107</v>
      </c>
      <c r="H236" s="94" t="s">
        <v>113</v>
      </c>
      <c r="I236" s="95">
        <v>87368.81</v>
      </c>
      <c r="J236" s="95">
        <v>87368.81</v>
      </c>
      <c r="K236" s="96">
        <f t="shared" si="18"/>
        <v>0</v>
      </c>
    </row>
    <row r="237" spans="1:11" s="103" customFormat="1" ht="45.75" customHeight="1">
      <c r="A237" s="99" t="s">
        <v>287</v>
      </c>
      <c r="B237" s="100">
        <v>1</v>
      </c>
      <c r="C237" s="101" t="s">
        <v>38</v>
      </c>
      <c r="D237" s="102" t="s">
        <v>51</v>
      </c>
      <c r="E237" s="98" t="s">
        <v>173</v>
      </c>
      <c r="F237" s="98" t="s">
        <v>103</v>
      </c>
      <c r="G237" s="98" t="s">
        <v>107</v>
      </c>
      <c r="H237" s="94" t="s">
        <v>51</v>
      </c>
      <c r="I237" s="95">
        <f>I238</f>
        <v>-5978</v>
      </c>
      <c r="J237" s="95">
        <f>J238</f>
        <v>-5978</v>
      </c>
      <c r="K237" s="96">
        <f t="shared" si="18"/>
        <v>0</v>
      </c>
    </row>
    <row r="238" spans="1:11" s="103" customFormat="1" ht="48" customHeight="1">
      <c r="A238" s="104" t="s">
        <v>565</v>
      </c>
      <c r="B238" s="100">
        <v>1</v>
      </c>
      <c r="C238" s="101" t="s">
        <v>38</v>
      </c>
      <c r="D238" s="102" t="s">
        <v>51</v>
      </c>
      <c r="E238" s="98" t="s">
        <v>172</v>
      </c>
      <c r="F238" s="98" t="s">
        <v>521</v>
      </c>
      <c r="G238" s="98" t="s">
        <v>107</v>
      </c>
      <c r="H238" s="94" t="s">
        <v>114</v>
      </c>
      <c r="I238" s="95">
        <f>I240+I239</f>
        <v>-5978</v>
      </c>
      <c r="J238" s="95">
        <f>J240+J239</f>
        <v>-5978</v>
      </c>
      <c r="K238" s="96">
        <f t="shared" si="18"/>
        <v>0</v>
      </c>
    </row>
    <row r="239" spans="1:11" s="103" customFormat="1" ht="71.25" customHeight="1">
      <c r="A239" s="104" t="s">
        <v>566</v>
      </c>
      <c r="B239" s="100">
        <v>1</v>
      </c>
      <c r="C239" s="101" t="s">
        <v>38</v>
      </c>
      <c r="D239" s="102" t="s">
        <v>53</v>
      </c>
      <c r="E239" s="98" t="s">
        <v>172</v>
      </c>
      <c r="F239" s="98" t="s">
        <v>521</v>
      </c>
      <c r="G239" s="98" t="s">
        <v>178</v>
      </c>
      <c r="H239" s="94" t="s">
        <v>114</v>
      </c>
      <c r="I239" s="95">
        <v>-5978</v>
      </c>
      <c r="J239" s="97">
        <v>-5978</v>
      </c>
      <c r="K239" s="96">
        <f>IF(ISNUMBER(I239),I239,0)-IF(ISNUMBER(J239),J239,0)</f>
        <v>0</v>
      </c>
    </row>
    <row r="240" spans="1:11" s="103" customFormat="1" ht="57.75" hidden="1" customHeight="1">
      <c r="A240" s="104" t="s">
        <v>567</v>
      </c>
      <c r="B240" s="100">
        <v>2</v>
      </c>
      <c r="C240" s="101"/>
      <c r="D240" s="102" t="s">
        <v>53</v>
      </c>
      <c r="E240" s="98" t="s">
        <v>172</v>
      </c>
      <c r="F240" s="98" t="s">
        <v>521</v>
      </c>
      <c r="G240" s="98" t="s">
        <v>181</v>
      </c>
      <c r="H240" s="94" t="s">
        <v>114</v>
      </c>
      <c r="I240" s="95">
        <v>0</v>
      </c>
      <c r="J240" s="97">
        <v>0</v>
      </c>
      <c r="K240" s="96">
        <f>IF(ISNUMBER(I240),I240,0)-IF(ISNUMBER(J240),J240,0)</f>
        <v>0</v>
      </c>
    </row>
    <row r="241" spans="1:10" s="66" customFormat="1" ht="11.25" customHeight="1">
      <c r="A241" s="68"/>
      <c r="B241" s="68"/>
      <c r="C241" s="68"/>
      <c r="D241" s="69"/>
      <c r="E241" s="69"/>
      <c r="F241" s="69"/>
      <c r="G241" s="69"/>
      <c r="H241" s="69"/>
      <c r="I241" s="70"/>
      <c r="J241" s="71"/>
    </row>
    <row r="242" spans="1:10" s="66" customFormat="1" ht="11.25" customHeight="1">
      <c r="A242" s="68"/>
      <c r="B242" s="68"/>
      <c r="C242" s="68"/>
      <c r="D242" s="69"/>
      <c r="E242" s="69"/>
      <c r="F242" s="69"/>
      <c r="G242" s="69"/>
      <c r="H242" s="69"/>
      <c r="I242" s="70"/>
      <c r="J242" s="71"/>
    </row>
    <row r="243" spans="1:10" s="66" customFormat="1" ht="11.25" customHeight="1">
      <c r="A243" s="68"/>
      <c r="B243" s="68"/>
      <c r="C243" s="68"/>
      <c r="D243" s="69"/>
      <c r="E243" s="69"/>
      <c r="F243" s="69"/>
      <c r="G243" s="69"/>
      <c r="H243" s="69"/>
      <c r="I243" s="70"/>
      <c r="J243" s="71"/>
    </row>
    <row r="244" spans="1:10" s="66" customFormat="1" ht="11.25" customHeight="1">
      <c r="A244" s="68"/>
      <c r="B244" s="68"/>
      <c r="C244" s="68"/>
      <c r="D244" s="69"/>
      <c r="E244" s="69"/>
      <c r="F244" s="69"/>
      <c r="G244" s="69"/>
      <c r="H244" s="69"/>
      <c r="I244" s="70"/>
      <c r="J244" s="71"/>
    </row>
    <row r="245" spans="1:10" s="66" customFormat="1" ht="11.25" customHeight="1">
      <c r="A245" s="68"/>
      <c r="B245" s="68"/>
      <c r="C245" s="68"/>
      <c r="D245" s="69"/>
      <c r="E245" s="69"/>
      <c r="F245" s="69"/>
      <c r="G245" s="69"/>
      <c r="H245" s="69"/>
      <c r="I245" s="70"/>
      <c r="J245" s="71"/>
    </row>
    <row r="246" spans="1:10" s="66" customFormat="1" ht="11.25" customHeight="1">
      <c r="A246" s="68"/>
      <c r="B246" s="68"/>
      <c r="C246" s="68"/>
      <c r="D246" s="69"/>
      <c r="E246" s="69"/>
      <c r="F246" s="69"/>
      <c r="G246" s="69"/>
      <c r="H246" s="69"/>
      <c r="I246" s="70"/>
      <c r="J246" s="71"/>
    </row>
    <row r="247" spans="1:10" s="66" customFormat="1" ht="11.25" customHeight="1">
      <c r="A247" s="68"/>
      <c r="B247" s="68"/>
      <c r="C247" s="68"/>
      <c r="D247" s="69"/>
      <c r="E247" s="69"/>
      <c r="F247" s="69"/>
      <c r="G247" s="69"/>
      <c r="H247" s="69"/>
      <c r="I247" s="70"/>
      <c r="J247" s="71"/>
    </row>
    <row r="248" spans="1:10" s="66" customFormat="1" ht="11.25" customHeight="1">
      <c r="A248" s="68"/>
      <c r="B248" s="68"/>
      <c r="C248" s="68"/>
      <c r="D248" s="69"/>
      <c r="E248" s="69"/>
      <c r="F248" s="69"/>
      <c r="G248" s="69"/>
      <c r="H248" s="69"/>
      <c r="I248" s="70"/>
      <c r="J248" s="71"/>
    </row>
    <row r="249" spans="1:10" ht="11.25" customHeight="1">
      <c r="A249" s="11"/>
      <c r="B249" s="11"/>
      <c r="C249" s="11"/>
      <c r="D249" s="20"/>
      <c r="E249" s="20"/>
      <c r="F249" s="20"/>
      <c r="G249" s="20"/>
      <c r="H249" s="20"/>
      <c r="I249" s="70"/>
    </row>
    <row r="250" spans="1:10" ht="11.25" customHeight="1">
      <c r="A250" s="11"/>
      <c r="B250" s="11"/>
      <c r="C250" s="11"/>
      <c r="D250" s="20"/>
      <c r="E250" s="20"/>
      <c r="F250" s="20"/>
      <c r="G250" s="20"/>
      <c r="H250" s="20"/>
      <c r="I250" s="70"/>
    </row>
    <row r="251" spans="1:10" ht="11.25" customHeight="1">
      <c r="A251" s="11"/>
      <c r="B251" s="11"/>
      <c r="C251" s="11"/>
      <c r="D251" s="20"/>
      <c r="E251" s="20"/>
      <c r="F251" s="20"/>
      <c r="G251" s="20"/>
      <c r="H251" s="20"/>
      <c r="I251" s="70"/>
    </row>
    <row r="252" spans="1:10" ht="11.25" customHeight="1">
      <c r="A252" s="11"/>
      <c r="B252" s="11"/>
      <c r="C252" s="11"/>
      <c r="D252" s="20"/>
      <c r="E252" s="20"/>
      <c r="F252" s="20"/>
      <c r="G252" s="20"/>
      <c r="H252" s="20"/>
      <c r="I252" s="70"/>
    </row>
    <row r="253" spans="1:10" ht="11.25" customHeight="1">
      <c r="A253" s="11"/>
      <c r="B253" s="11"/>
      <c r="C253" s="11"/>
      <c r="D253" s="20"/>
      <c r="E253" s="20"/>
      <c r="F253" s="20"/>
      <c r="G253" s="20"/>
      <c r="H253" s="20"/>
      <c r="I253" s="70"/>
    </row>
    <row r="254" spans="1:10" ht="11.25" customHeight="1">
      <c r="A254" s="11"/>
      <c r="B254" s="11"/>
      <c r="C254" s="11"/>
      <c r="D254" s="20"/>
      <c r="E254" s="20"/>
      <c r="F254" s="20"/>
      <c r="G254" s="20"/>
      <c r="H254" s="20"/>
      <c r="I254" s="70"/>
    </row>
    <row r="255" spans="1:10" ht="11.25" customHeight="1">
      <c r="A255" s="11"/>
      <c r="B255" s="11"/>
      <c r="C255" s="11"/>
      <c r="D255" s="20"/>
      <c r="E255" s="20"/>
      <c r="F255" s="20"/>
      <c r="G255" s="20"/>
      <c r="H255" s="20"/>
      <c r="I255" s="70"/>
    </row>
    <row r="256" spans="1:10" ht="11.25" customHeight="1">
      <c r="A256" s="11"/>
      <c r="B256" s="11"/>
      <c r="C256" s="11"/>
      <c r="D256" s="20"/>
      <c r="E256" s="20"/>
      <c r="F256" s="20"/>
      <c r="G256" s="20"/>
      <c r="H256" s="20"/>
      <c r="I256" s="70"/>
    </row>
    <row r="257" spans="1:9" ht="11.25" customHeight="1">
      <c r="A257" s="11"/>
      <c r="B257" s="11"/>
      <c r="C257" s="11"/>
      <c r="D257" s="20"/>
      <c r="E257" s="20"/>
      <c r="F257" s="20"/>
      <c r="G257" s="20"/>
      <c r="H257" s="20"/>
      <c r="I257" s="70"/>
    </row>
    <row r="258" spans="1:9" ht="11.25" customHeight="1">
      <c r="A258" s="11"/>
      <c r="B258" s="11"/>
      <c r="C258" s="11"/>
      <c r="D258" s="20"/>
      <c r="E258" s="20"/>
      <c r="F258" s="20"/>
      <c r="G258" s="20"/>
      <c r="H258" s="20"/>
      <c r="I258" s="70"/>
    </row>
    <row r="259" spans="1:9" ht="11.25" customHeight="1">
      <c r="A259" s="11"/>
      <c r="B259" s="11"/>
      <c r="C259" s="11"/>
      <c r="D259" s="20"/>
      <c r="E259" s="20"/>
      <c r="F259" s="20"/>
      <c r="G259" s="20"/>
      <c r="H259" s="20"/>
      <c r="I259" s="70"/>
    </row>
    <row r="260" spans="1:9" ht="11.25" customHeight="1">
      <c r="A260" s="11"/>
      <c r="B260" s="11"/>
      <c r="C260" s="11"/>
      <c r="D260" s="20"/>
      <c r="E260" s="20"/>
      <c r="F260" s="20"/>
      <c r="G260" s="20"/>
      <c r="H260" s="20"/>
      <c r="I260" s="70"/>
    </row>
    <row r="261" spans="1:9" ht="23.25" customHeight="1">
      <c r="A261" s="11"/>
      <c r="B261" s="11"/>
    </row>
    <row r="262" spans="1:9" ht="9.9499999999999993" customHeight="1"/>
    <row r="263" spans="1:9" ht="12.75" customHeight="1">
      <c r="A263" s="20"/>
      <c r="B263" s="20"/>
      <c r="C263" s="20"/>
      <c r="D263" s="3"/>
      <c r="E263" s="3"/>
      <c r="F263" s="3"/>
      <c r="G263" s="3"/>
      <c r="H263" s="3"/>
    </row>
  </sheetData>
  <mergeCells count="5">
    <mergeCell ref="C11:I11"/>
    <mergeCell ref="D19:H19"/>
    <mergeCell ref="D20:H20"/>
    <mergeCell ref="F12:I12"/>
    <mergeCell ref="D16:H18"/>
  </mergeCells>
  <phoneticPr fontId="2" type="noConversion"/>
  <pageMargins left="0.55118110236220474" right="0.19685039370078741" top="0.15748031496062992" bottom="0.15748031496062992" header="0.15748031496062992" footer="0.15748031496062992"/>
  <pageSetup paperSize="9" scale="8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5"/>
  <sheetViews>
    <sheetView workbookViewId="0"/>
  </sheetViews>
  <sheetFormatPr defaultRowHeight="12.75"/>
  <cols>
    <col min="1" max="1" width="34.85546875" customWidth="1"/>
    <col min="2" max="2" width="3.5703125" hidden="1" customWidth="1"/>
    <col min="3" max="3" width="4.7109375" customWidth="1"/>
    <col min="4" max="4" width="3.7109375" customWidth="1"/>
    <col min="5" max="5" width="4.5703125" customWidth="1"/>
    <col min="6" max="6" width="7" customWidth="1"/>
    <col min="7" max="8" width="3.7109375" customWidth="1"/>
    <col min="9" max="9" width="11.42578125" customWidth="1"/>
    <col min="10" max="10" width="11.7109375" customWidth="1"/>
    <col min="11" max="11" width="12.42578125" customWidth="1"/>
  </cols>
  <sheetData>
    <row r="1" spans="1:11" ht="15">
      <c r="C1" s="26" t="s">
        <v>309</v>
      </c>
      <c r="D1" s="11"/>
      <c r="E1" s="11"/>
      <c r="F1" s="11"/>
      <c r="G1" s="11"/>
      <c r="H1" s="11"/>
      <c r="J1" s="10" t="s">
        <v>310</v>
      </c>
      <c r="K1" s="10"/>
    </row>
    <row r="2" spans="1:11">
      <c r="A2" s="25"/>
      <c r="B2" s="25"/>
      <c r="C2" s="25"/>
      <c r="D2" s="14"/>
      <c r="E2" s="14"/>
      <c r="F2" s="14"/>
      <c r="G2" s="14"/>
      <c r="H2" s="14"/>
      <c r="I2" s="15"/>
      <c r="J2" s="15"/>
      <c r="K2" s="15"/>
    </row>
    <row r="3" spans="1:11">
      <c r="A3" s="35"/>
      <c r="B3" s="112"/>
      <c r="C3" s="112" t="s">
        <v>9</v>
      </c>
      <c r="D3" s="195" t="s">
        <v>311</v>
      </c>
      <c r="E3" s="196"/>
      <c r="F3" s="196"/>
      <c r="G3" s="196"/>
      <c r="H3" s="197"/>
      <c r="I3" s="124" t="s">
        <v>312</v>
      </c>
      <c r="J3" s="125"/>
      <c r="K3" s="112" t="s">
        <v>313</v>
      </c>
    </row>
    <row r="4" spans="1:11">
      <c r="A4" s="126"/>
      <c r="B4" s="7"/>
      <c r="C4" s="113" t="s">
        <v>10</v>
      </c>
      <c r="D4" s="198" t="s">
        <v>314</v>
      </c>
      <c r="E4" s="199"/>
      <c r="F4" s="199"/>
      <c r="G4" s="199"/>
      <c r="H4" s="200"/>
      <c r="I4" s="6" t="s">
        <v>37</v>
      </c>
      <c r="J4" s="23" t="s">
        <v>27</v>
      </c>
      <c r="K4" s="6" t="s">
        <v>3</v>
      </c>
    </row>
    <row r="5" spans="1:11">
      <c r="A5" s="23" t="s">
        <v>5</v>
      </c>
      <c r="B5" s="113"/>
      <c r="C5" s="113" t="s">
        <v>11</v>
      </c>
      <c r="D5" s="201" t="s">
        <v>46</v>
      </c>
      <c r="E5" s="202"/>
      <c r="F5" s="202"/>
      <c r="G5" s="202"/>
      <c r="H5" s="203"/>
      <c r="I5" s="6" t="s">
        <v>3</v>
      </c>
      <c r="J5" s="6"/>
      <c r="K5" s="6"/>
    </row>
    <row r="6" spans="1:11">
      <c r="A6" s="127">
        <v>1</v>
      </c>
      <c r="B6" s="4"/>
      <c r="C6" s="127">
        <v>2</v>
      </c>
      <c r="D6" s="204">
        <v>3</v>
      </c>
      <c r="E6" s="205"/>
      <c r="F6" s="205"/>
      <c r="G6" s="205"/>
      <c r="H6" s="206"/>
      <c r="I6" s="128" t="s">
        <v>2</v>
      </c>
      <c r="J6" s="128" t="s">
        <v>28</v>
      </c>
      <c r="K6" s="128" t="s">
        <v>29</v>
      </c>
    </row>
    <row r="7" spans="1:11">
      <c r="A7" s="129" t="s">
        <v>315</v>
      </c>
      <c r="B7" s="114"/>
      <c r="C7" s="130" t="s">
        <v>316</v>
      </c>
      <c r="D7" s="207"/>
      <c r="E7" s="208"/>
      <c r="F7" s="209"/>
      <c r="G7" s="209"/>
      <c r="H7" s="210"/>
      <c r="I7" s="38">
        <f>I9</f>
        <v>115799091.97999999</v>
      </c>
      <c r="J7" s="131">
        <f>J9</f>
        <v>46031060.409999996</v>
      </c>
      <c r="K7" s="40">
        <f t="shared" ref="K7:K109" si="0">IF(ISNUMBER(I7),I7,0)-IF(ISNUMBER(J7),J7,0)</f>
        <v>69768031.569999993</v>
      </c>
    </row>
    <row r="8" spans="1:11">
      <c r="A8" s="132" t="s">
        <v>6</v>
      </c>
      <c r="B8" s="114">
        <v>2</v>
      </c>
      <c r="C8" s="133"/>
      <c r="D8" s="115"/>
      <c r="E8" s="116"/>
      <c r="F8" s="116"/>
      <c r="G8" s="116"/>
      <c r="H8" s="117"/>
      <c r="I8" s="134"/>
      <c r="J8" s="135"/>
      <c r="K8" s="40"/>
    </row>
    <row r="9" spans="1:11" ht="22.5">
      <c r="A9" s="132" t="s">
        <v>317</v>
      </c>
      <c r="B9" s="114">
        <v>2</v>
      </c>
      <c r="C9" s="133"/>
      <c r="D9" s="115" t="s">
        <v>53</v>
      </c>
      <c r="E9" s="116" t="s">
        <v>318</v>
      </c>
      <c r="F9" s="116" t="s">
        <v>318</v>
      </c>
      <c r="G9" s="116" t="s">
        <v>318</v>
      </c>
      <c r="H9" s="117" t="s">
        <v>318</v>
      </c>
      <c r="I9" s="38">
        <f>I10+I118+I137+I145+I196+I367+I373+I419+I476+I516+I541</f>
        <v>115799091.97999999</v>
      </c>
      <c r="J9" s="38">
        <f>J10+J118+J137+J145+J196+J367+J373+J419+J476+J516+J541</f>
        <v>46031060.409999996</v>
      </c>
      <c r="K9" s="40">
        <f t="shared" si="0"/>
        <v>69768031.569999993</v>
      </c>
    </row>
    <row r="10" spans="1:11">
      <c r="A10" s="132" t="s">
        <v>319</v>
      </c>
      <c r="B10" s="114"/>
      <c r="C10" s="133"/>
      <c r="D10" s="115" t="s">
        <v>53</v>
      </c>
      <c r="E10" s="116" t="s">
        <v>320</v>
      </c>
      <c r="F10" s="116"/>
      <c r="G10" s="116"/>
      <c r="H10" s="117"/>
      <c r="I10" s="38">
        <f>I11+I19+I51+I59+I67</f>
        <v>13401466.949999999</v>
      </c>
      <c r="J10" s="38">
        <f>J11+J19+J51+J59+J67</f>
        <v>6251134.580000001</v>
      </c>
      <c r="K10" s="65">
        <f t="shared" si="0"/>
        <v>7150332.3699999982</v>
      </c>
    </row>
    <row r="11" spans="1:11" ht="56.25">
      <c r="A11" s="58" t="s">
        <v>321</v>
      </c>
      <c r="B11" s="59">
        <v>2</v>
      </c>
      <c r="C11" s="60"/>
      <c r="D11" s="118" t="s">
        <v>53</v>
      </c>
      <c r="E11" s="119" t="s">
        <v>322</v>
      </c>
      <c r="F11" s="119" t="s">
        <v>318</v>
      </c>
      <c r="G11" s="119" t="s">
        <v>318</v>
      </c>
      <c r="H11" s="120" t="s">
        <v>318</v>
      </c>
      <c r="I11" s="64">
        <f>I12</f>
        <v>993510</v>
      </c>
      <c r="J11" s="64">
        <f>J12</f>
        <v>420001</v>
      </c>
      <c r="K11" s="65">
        <f t="shared" si="0"/>
        <v>573509</v>
      </c>
    </row>
    <row r="12" spans="1:11" ht="22.5">
      <c r="A12" s="99" t="s">
        <v>323</v>
      </c>
      <c r="B12" s="100">
        <v>2</v>
      </c>
      <c r="C12" s="101"/>
      <c r="D12" s="102" t="s">
        <v>53</v>
      </c>
      <c r="E12" s="98" t="s">
        <v>322</v>
      </c>
      <c r="F12" s="98" t="s">
        <v>324</v>
      </c>
      <c r="G12" s="98" t="s">
        <v>318</v>
      </c>
      <c r="H12" s="94" t="s">
        <v>318</v>
      </c>
      <c r="I12" s="95">
        <f>I13+I18</f>
        <v>993510</v>
      </c>
      <c r="J12" s="95">
        <f>J13+J18</f>
        <v>420001</v>
      </c>
      <c r="K12" s="96">
        <f t="shared" si="0"/>
        <v>573509</v>
      </c>
    </row>
    <row r="13" spans="1:11" ht="67.5">
      <c r="A13" s="58" t="s">
        <v>325</v>
      </c>
      <c r="B13" s="59">
        <v>2</v>
      </c>
      <c r="C13" s="60"/>
      <c r="D13" s="118" t="s">
        <v>53</v>
      </c>
      <c r="E13" s="119" t="s">
        <v>322</v>
      </c>
      <c r="F13" s="119" t="s">
        <v>324</v>
      </c>
      <c r="G13" s="119" t="s">
        <v>326</v>
      </c>
      <c r="H13" s="120" t="s">
        <v>318</v>
      </c>
      <c r="I13" s="64">
        <f t="shared" ref="I13:J15" si="1">I14</f>
        <v>993510</v>
      </c>
      <c r="J13" s="64">
        <f t="shared" si="1"/>
        <v>420001</v>
      </c>
      <c r="K13" s="65">
        <f t="shared" si="0"/>
        <v>573509</v>
      </c>
    </row>
    <row r="14" spans="1:11">
      <c r="A14" s="58" t="s">
        <v>327</v>
      </c>
      <c r="B14" s="59">
        <v>2</v>
      </c>
      <c r="C14" s="60"/>
      <c r="D14" s="118" t="s">
        <v>53</v>
      </c>
      <c r="E14" s="119" t="s">
        <v>322</v>
      </c>
      <c r="F14" s="119" t="s">
        <v>324</v>
      </c>
      <c r="G14" s="119" t="s">
        <v>326</v>
      </c>
      <c r="H14" s="120" t="s">
        <v>316</v>
      </c>
      <c r="I14" s="64">
        <f t="shared" si="1"/>
        <v>993510</v>
      </c>
      <c r="J14" s="64">
        <f t="shared" si="1"/>
        <v>420001</v>
      </c>
      <c r="K14" s="65">
        <f t="shared" si="0"/>
        <v>573509</v>
      </c>
    </row>
    <row r="15" spans="1:11" ht="21" customHeight="1">
      <c r="A15" s="99" t="s">
        <v>328</v>
      </c>
      <c r="B15" s="59">
        <v>2</v>
      </c>
      <c r="C15" s="60"/>
      <c r="D15" s="118" t="s">
        <v>53</v>
      </c>
      <c r="E15" s="119" t="s">
        <v>322</v>
      </c>
      <c r="F15" s="119" t="s">
        <v>324</v>
      </c>
      <c r="G15" s="119" t="s">
        <v>326</v>
      </c>
      <c r="H15" s="120" t="s">
        <v>329</v>
      </c>
      <c r="I15" s="64">
        <f t="shared" si="1"/>
        <v>993510</v>
      </c>
      <c r="J15" s="67">
        <f t="shared" si="1"/>
        <v>420001</v>
      </c>
      <c r="K15" s="65">
        <f t="shared" si="0"/>
        <v>573509</v>
      </c>
    </row>
    <row r="16" spans="1:11">
      <c r="A16" s="58" t="s">
        <v>330</v>
      </c>
      <c r="B16" s="59">
        <v>2</v>
      </c>
      <c r="C16" s="60"/>
      <c r="D16" s="118" t="s">
        <v>53</v>
      </c>
      <c r="E16" s="119" t="s">
        <v>322</v>
      </c>
      <c r="F16" s="119" t="s">
        <v>324</v>
      </c>
      <c r="G16" s="119" t="s">
        <v>326</v>
      </c>
      <c r="H16" s="120" t="s">
        <v>331</v>
      </c>
      <c r="I16" s="64">
        <v>993510</v>
      </c>
      <c r="J16" s="136">
        <v>420001</v>
      </c>
      <c r="K16" s="65">
        <f t="shared" si="0"/>
        <v>573509</v>
      </c>
    </row>
    <row r="17" spans="1:11" hidden="1">
      <c r="A17" s="58" t="s">
        <v>332</v>
      </c>
      <c r="B17" s="59"/>
      <c r="C17" s="60"/>
      <c r="D17" s="118" t="s">
        <v>53</v>
      </c>
      <c r="E17" s="119" t="s">
        <v>322</v>
      </c>
      <c r="F17" s="119" t="s">
        <v>324</v>
      </c>
      <c r="G17" s="119" t="s">
        <v>333</v>
      </c>
      <c r="H17" s="120"/>
      <c r="I17" s="64">
        <f>I18</f>
        <v>0</v>
      </c>
      <c r="J17" s="131">
        <f>J18</f>
        <v>0</v>
      </c>
      <c r="K17" s="65">
        <f t="shared" si="0"/>
        <v>0</v>
      </c>
    </row>
    <row r="18" spans="1:11" hidden="1">
      <c r="A18" s="58" t="s">
        <v>332</v>
      </c>
      <c r="B18" s="59"/>
      <c r="C18" s="60"/>
      <c r="D18" s="118" t="s">
        <v>53</v>
      </c>
      <c r="E18" s="119" t="s">
        <v>322</v>
      </c>
      <c r="F18" s="119" t="s">
        <v>324</v>
      </c>
      <c r="G18" s="119" t="s">
        <v>333</v>
      </c>
      <c r="H18" s="120" t="s">
        <v>331</v>
      </c>
      <c r="I18" s="64">
        <v>0</v>
      </c>
      <c r="J18" s="131">
        <v>0</v>
      </c>
      <c r="K18" s="65">
        <f t="shared" si="0"/>
        <v>0</v>
      </c>
    </row>
    <row r="19" spans="1:11" ht="67.5">
      <c r="A19" s="58" t="s">
        <v>334</v>
      </c>
      <c r="B19" s="59">
        <v>2</v>
      </c>
      <c r="C19" s="60"/>
      <c r="D19" s="118" t="s">
        <v>53</v>
      </c>
      <c r="E19" s="119" t="s">
        <v>335</v>
      </c>
      <c r="F19" s="119" t="s">
        <v>318</v>
      </c>
      <c r="G19" s="119" t="s">
        <v>318</v>
      </c>
      <c r="H19" s="120" t="s">
        <v>318</v>
      </c>
      <c r="I19" s="64">
        <f>I20+I45</f>
        <v>9850061.8599999994</v>
      </c>
      <c r="J19" s="64">
        <f>J20+J45</f>
        <v>5112823.2600000007</v>
      </c>
      <c r="K19" s="65">
        <f t="shared" si="0"/>
        <v>4737238.5999999987</v>
      </c>
    </row>
    <row r="20" spans="1:11">
      <c r="A20" s="99" t="s">
        <v>336</v>
      </c>
      <c r="B20" s="100">
        <v>2</v>
      </c>
      <c r="C20" s="101"/>
      <c r="D20" s="102" t="s">
        <v>53</v>
      </c>
      <c r="E20" s="98" t="s">
        <v>335</v>
      </c>
      <c r="F20" s="98" t="s">
        <v>337</v>
      </c>
      <c r="G20" s="98" t="s">
        <v>318</v>
      </c>
      <c r="H20" s="94" t="s">
        <v>318</v>
      </c>
      <c r="I20" s="95">
        <f>I21+I26+I39+I42</f>
        <v>9202119.1500000004</v>
      </c>
      <c r="J20" s="95">
        <f>J21+J26+J39+J42</f>
        <v>4811340.9800000004</v>
      </c>
      <c r="K20" s="96">
        <f t="shared" si="0"/>
        <v>4390778.17</v>
      </c>
    </row>
    <row r="21" spans="1:11" ht="52.5" customHeight="1">
      <c r="A21" s="58" t="s">
        <v>338</v>
      </c>
      <c r="B21" s="59">
        <v>2</v>
      </c>
      <c r="C21" s="60"/>
      <c r="D21" s="118" t="s">
        <v>53</v>
      </c>
      <c r="E21" s="119" t="s">
        <v>335</v>
      </c>
      <c r="F21" s="119" t="s">
        <v>337</v>
      </c>
      <c r="G21" s="119" t="s">
        <v>339</v>
      </c>
      <c r="H21" s="120" t="s">
        <v>318</v>
      </c>
      <c r="I21" s="64">
        <f>I22</f>
        <v>7050311</v>
      </c>
      <c r="J21" s="64">
        <f>J22</f>
        <v>3497978.4</v>
      </c>
      <c r="K21" s="65">
        <f t="shared" si="0"/>
        <v>3552332.6</v>
      </c>
    </row>
    <row r="22" spans="1:11">
      <c r="A22" s="58" t="s">
        <v>327</v>
      </c>
      <c r="B22" s="59">
        <v>2</v>
      </c>
      <c r="C22" s="60"/>
      <c r="D22" s="118" t="s">
        <v>53</v>
      </c>
      <c r="E22" s="119" t="s">
        <v>335</v>
      </c>
      <c r="F22" s="119" t="s">
        <v>337</v>
      </c>
      <c r="G22" s="119" t="s">
        <v>339</v>
      </c>
      <c r="H22" s="120" t="s">
        <v>316</v>
      </c>
      <c r="I22" s="64">
        <f>I23</f>
        <v>7050311</v>
      </c>
      <c r="J22" s="64">
        <f>J23</f>
        <v>3497978.4</v>
      </c>
      <c r="K22" s="65">
        <f t="shared" si="0"/>
        <v>3552332.6</v>
      </c>
    </row>
    <row r="23" spans="1:11" ht="22.5">
      <c r="A23" s="99" t="s">
        <v>340</v>
      </c>
      <c r="B23" s="59">
        <v>2</v>
      </c>
      <c r="C23" s="60"/>
      <c r="D23" s="118" t="s">
        <v>53</v>
      </c>
      <c r="E23" s="119" t="s">
        <v>335</v>
      </c>
      <c r="F23" s="119" t="s">
        <v>337</v>
      </c>
      <c r="G23" s="119" t="s">
        <v>339</v>
      </c>
      <c r="H23" s="120" t="s">
        <v>341</v>
      </c>
      <c r="I23" s="64">
        <f>I24+I25</f>
        <v>7050311</v>
      </c>
      <c r="J23" s="64">
        <f>J24+J25</f>
        <v>3497978.4</v>
      </c>
      <c r="K23" s="65">
        <f t="shared" si="0"/>
        <v>3552332.6</v>
      </c>
    </row>
    <row r="24" spans="1:11">
      <c r="A24" s="58" t="s">
        <v>342</v>
      </c>
      <c r="B24" s="59">
        <v>2</v>
      </c>
      <c r="C24" s="60"/>
      <c r="D24" s="118" t="s">
        <v>53</v>
      </c>
      <c r="E24" s="119" t="s">
        <v>335</v>
      </c>
      <c r="F24" s="119" t="s">
        <v>337</v>
      </c>
      <c r="G24" s="119" t="s">
        <v>339</v>
      </c>
      <c r="H24" s="120" t="s">
        <v>343</v>
      </c>
      <c r="I24" s="64">
        <v>5414985</v>
      </c>
      <c r="J24" s="136">
        <v>2668574.5099999998</v>
      </c>
      <c r="K24" s="65">
        <f t="shared" si="0"/>
        <v>2746410.49</v>
      </c>
    </row>
    <row r="25" spans="1:11" ht="18" customHeight="1">
      <c r="A25" s="58" t="s">
        <v>344</v>
      </c>
      <c r="B25" s="59">
        <v>2</v>
      </c>
      <c r="C25" s="60"/>
      <c r="D25" s="118" t="s">
        <v>53</v>
      </c>
      <c r="E25" s="119" t="s">
        <v>335</v>
      </c>
      <c r="F25" s="119" t="s">
        <v>337</v>
      </c>
      <c r="G25" s="119" t="s">
        <v>339</v>
      </c>
      <c r="H25" s="120" t="s">
        <v>345</v>
      </c>
      <c r="I25" s="64">
        <v>1635326</v>
      </c>
      <c r="J25" s="136">
        <v>829403.89</v>
      </c>
      <c r="K25" s="65">
        <f t="shared" si="0"/>
        <v>805922.11</v>
      </c>
    </row>
    <row r="26" spans="1:11" ht="37.5" customHeight="1">
      <c r="A26" s="99" t="s">
        <v>346</v>
      </c>
      <c r="B26" s="100"/>
      <c r="C26" s="101"/>
      <c r="D26" s="102" t="s">
        <v>53</v>
      </c>
      <c r="E26" s="98" t="s">
        <v>335</v>
      </c>
      <c r="F26" s="98" t="s">
        <v>337</v>
      </c>
      <c r="G26" s="98" t="s">
        <v>333</v>
      </c>
      <c r="H26" s="94"/>
      <c r="I26" s="95">
        <f>I27+I36</f>
        <v>2141803.75</v>
      </c>
      <c r="J26" s="95">
        <f>J27+J36</f>
        <v>1308278.3099999998</v>
      </c>
      <c r="K26" s="65">
        <f t="shared" si="0"/>
        <v>833525.44000000018</v>
      </c>
    </row>
    <row r="27" spans="1:11">
      <c r="A27" s="99" t="s">
        <v>327</v>
      </c>
      <c r="B27" s="100"/>
      <c r="C27" s="101"/>
      <c r="D27" s="102" t="s">
        <v>53</v>
      </c>
      <c r="E27" s="98" t="s">
        <v>335</v>
      </c>
      <c r="F27" s="98" t="s">
        <v>337</v>
      </c>
      <c r="G27" s="98" t="s">
        <v>333</v>
      </c>
      <c r="H27" s="94" t="s">
        <v>316</v>
      </c>
      <c r="I27" s="95">
        <f>I28+I35</f>
        <v>1660803.75</v>
      </c>
      <c r="J27" s="95">
        <f>J28+J35</f>
        <v>1083568.8799999999</v>
      </c>
      <c r="K27" s="65">
        <f t="shared" si="0"/>
        <v>577234.87000000011</v>
      </c>
    </row>
    <row r="28" spans="1:11">
      <c r="A28" s="99" t="s">
        <v>347</v>
      </c>
      <c r="B28" s="59">
        <v>2</v>
      </c>
      <c r="C28" s="60"/>
      <c r="D28" s="118" t="s">
        <v>53</v>
      </c>
      <c r="E28" s="119" t="s">
        <v>335</v>
      </c>
      <c r="F28" s="119" t="s">
        <v>337</v>
      </c>
      <c r="G28" s="119" t="s">
        <v>333</v>
      </c>
      <c r="H28" s="120" t="s">
        <v>329</v>
      </c>
      <c r="I28" s="64">
        <f>SUM(I29:I34)</f>
        <v>1660803.75</v>
      </c>
      <c r="J28" s="64">
        <f>SUM(J29:J34)</f>
        <v>1083568.8799999999</v>
      </c>
      <c r="K28" s="65">
        <f t="shared" si="0"/>
        <v>577234.87000000011</v>
      </c>
    </row>
    <row r="29" spans="1:11">
      <c r="A29" s="58" t="s">
        <v>348</v>
      </c>
      <c r="B29" s="59">
        <v>2</v>
      </c>
      <c r="C29" s="60"/>
      <c r="D29" s="118" t="s">
        <v>53</v>
      </c>
      <c r="E29" s="119" t="s">
        <v>335</v>
      </c>
      <c r="F29" s="119" t="s">
        <v>337</v>
      </c>
      <c r="G29" s="119" t="s">
        <v>333</v>
      </c>
      <c r="H29" s="120" t="s">
        <v>349</v>
      </c>
      <c r="I29" s="64">
        <v>186000</v>
      </c>
      <c r="J29" s="136">
        <v>122104.1</v>
      </c>
      <c r="K29" s="65">
        <f t="shared" si="0"/>
        <v>63895.899999999994</v>
      </c>
    </row>
    <row r="30" spans="1:11">
      <c r="A30" s="58" t="s">
        <v>350</v>
      </c>
      <c r="B30" s="59">
        <v>2</v>
      </c>
      <c r="C30" s="60"/>
      <c r="D30" s="118" t="s">
        <v>53</v>
      </c>
      <c r="E30" s="119" t="s">
        <v>335</v>
      </c>
      <c r="F30" s="119" t="s">
        <v>337</v>
      </c>
      <c r="G30" s="119" t="s">
        <v>333</v>
      </c>
      <c r="H30" s="120" t="s">
        <v>351</v>
      </c>
      <c r="I30" s="64">
        <v>500</v>
      </c>
      <c r="J30" s="136">
        <v>0</v>
      </c>
      <c r="K30" s="65">
        <f t="shared" si="0"/>
        <v>500</v>
      </c>
    </row>
    <row r="31" spans="1:11">
      <c r="A31" s="58" t="s">
        <v>352</v>
      </c>
      <c r="B31" s="59">
        <v>2</v>
      </c>
      <c r="C31" s="60"/>
      <c r="D31" s="118" t="s">
        <v>53</v>
      </c>
      <c r="E31" s="119" t="s">
        <v>335</v>
      </c>
      <c r="F31" s="119" t="s">
        <v>337</v>
      </c>
      <c r="G31" s="119" t="s">
        <v>333</v>
      </c>
      <c r="H31" s="120" t="s">
        <v>353</v>
      </c>
      <c r="I31" s="64">
        <v>635755.35</v>
      </c>
      <c r="J31" s="136">
        <v>337117.61</v>
      </c>
      <c r="K31" s="65">
        <f t="shared" si="0"/>
        <v>298637.74</v>
      </c>
    </row>
    <row r="32" spans="1:11" ht="22.5" hidden="1">
      <c r="A32" s="58" t="s">
        <v>354</v>
      </c>
      <c r="B32" s="59">
        <v>2</v>
      </c>
      <c r="C32" s="60"/>
      <c r="D32" s="118" t="s">
        <v>53</v>
      </c>
      <c r="E32" s="119" t="s">
        <v>335</v>
      </c>
      <c r="F32" s="119" t="s">
        <v>337</v>
      </c>
      <c r="G32" s="119" t="s">
        <v>333</v>
      </c>
      <c r="H32" s="120" t="s">
        <v>355</v>
      </c>
      <c r="I32" s="64">
        <v>0</v>
      </c>
      <c r="J32" s="67">
        <v>0</v>
      </c>
      <c r="K32" s="65">
        <f t="shared" si="0"/>
        <v>0</v>
      </c>
    </row>
    <row r="33" spans="1:11" ht="22.5">
      <c r="A33" s="58" t="s">
        <v>356</v>
      </c>
      <c r="B33" s="59">
        <v>2</v>
      </c>
      <c r="C33" s="60"/>
      <c r="D33" s="118" t="s">
        <v>53</v>
      </c>
      <c r="E33" s="119" t="s">
        <v>335</v>
      </c>
      <c r="F33" s="119" t="s">
        <v>337</v>
      </c>
      <c r="G33" s="119" t="s">
        <v>333</v>
      </c>
      <c r="H33" s="120" t="s">
        <v>357</v>
      </c>
      <c r="I33" s="64">
        <v>458886.40000000002</v>
      </c>
      <c r="J33" s="136">
        <v>393511.4</v>
      </c>
      <c r="K33" s="65">
        <f t="shared" si="0"/>
        <v>65375</v>
      </c>
    </row>
    <row r="34" spans="1:11">
      <c r="A34" s="58" t="s">
        <v>330</v>
      </c>
      <c r="B34" s="59">
        <v>2</v>
      </c>
      <c r="C34" s="60"/>
      <c r="D34" s="118" t="s">
        <v>53</v>
      </c>
      <c r="E34" s="119" t="s">
        <v>335</v>
      </c>
      <c r="F34" s="119" t="s">
        <v>337</v>
      </c>
      <c r="G34" s="119" t="s">
        <v>333</v>
      </c>
      <c r="H34" s="120" t="s">
        <v>331</v>
      </c>
      <c r="I34" s="95">
        <v>379662</v>
      </c>
      <c r="J34" s="97">
        <v>230835.77</v>
      </c>
      <c r="K34" s="65">
        <f t="shared" si="0"/>
        <v>148826.23000000001</v>
      </c>
    </row>
    <row r="35" spans="1:11" hidden="1">
      <c r="A35" s="58" t="s">
        <v>358</v>
      </c>
      <c r="B35" s="59">
        <v>2</v>
      </c>
      <c r="C35" s="60"/>
      <c r="D35" s="118" t="s">
        <v>53</v>
      </c>
      <c r="E35" s="119" t="s">
        <v>335</v>
      </c>
      <c r="F35" s="119" t="s">
        <v>337</v>
      </c>
      <c r="G35" s="119" t="s">
        <v>333</v>
      </c>
      <c r="H35" s="120" t="s">
        <v>359</v>
      </c>
      <c r="I35" s="64">
        <v>0</v>
      </c>
      <c r="J35" s="136">
        <v>0</v>
      </c>
      <c r="K35" s="65">
        <f t="shared" si="0"/>
        <v>0</v>
      </c>
    </row>
    <row r="36" spans="1:11" ht="22.5">
      <c r="A36" s="58" t="s">
        <v>360</v>
      </c>
      <c r="B36" s="59">
        <v>2</v>
      </c>
      <c r="C36" s="60"/>
      <c r="D36" s="118" t="s">
        <v>53</v>
      </c>
      <c r="E36" s="119" t="s">
        <v>335</v>
      </c>
      <c r="F36" s="119" t="s">
        <v>337</v>
      </c>
      <c r="G36" s="119" t="s">
        <v>333</v>
      </c>
      <c r="H36" s="120" t="s">
        <v>361</v>
      </c>
      <c r="I36" s="64">
        <f>I38+I37</f>
        <v>481000</v>
      </c>
      <c r="J36" s="64">
        <f>J38+J37</f>
        <v>224709.43000000002</v>
      </c>
      <c r="K36" s="65">
        <f t="shared" si="0"/>
        <v>256290.56999999998</v>
      </c>
    </row>
    <row r="37" spans="1:11" ht="22.5">
      <c r="A37" s="58" t="s">
        <v>362</v>
      </c>
      <c r="B37" s="59">
        <v>2</v>
      </c>
      <c r="C37" s="60"/>
      <c r="D37" s="118" t="s">
        <v>53</v>
      </c>
      <c r="E37" s="119" t="s">
        <v>335</v>
      </c>
      <c r="F37" s="119" t="s">
        <v>337</v>
      </c>
      <c r="G37" s="119" t="s">
        <v>333</v>
      </c>
      <c r="H37" s="120" t="s">
        <v>363</v>
      </c>
      <c r="I37" s="64">
        <v>4588.88</v>
      </c>
      <c r="J37" s="136">
        <v>4404.2</v>
      </c>
      <c r="K37" s="65">
        <f t="shared" si="0"/>
        <v>184.68000000000029</v>
      </c>
    </row>
    <row r="38" spans="1:11" ht="22.5">
      <c r="A38" s="58" t="s">
        <v>364</v>
      </c>
      <c r="B38" s="59">
        <v>2</v>
      </c>
      <c r="C38" s="60"/>
      <c r="D38" s="118" t="s">
        <v>53</v>
      </c>
      <c r="E38" s="119" t="s">
        <v>335</v>
      </c>
      <c r="F38" s="119" t="s">
        <v>337</v>
      </c>
      <c r="G38" s="119" t="s">
        <v>333</v>
      </c>
      <c r="H38" s="120" t="s">
        <v>365</v>
      </c>
      <c r="I38" s="64">
        <v>476411.12</v>
      </c>
      <c r="J38" s="136">
        <v>220305.23</v>
      </c>
      <c r="K38" s="65">
        <f t="shared" si="0"/>
        <v>256105.88999999998</v>
      </c>
    </row>
    <row r="39" spans="1:11">
      <c r="A39" s="58" t="s">
        <v>366</v>
      </c>
      <c r="B39" s="59"/>
      <c r="C39" s="60"/>
      <c r="D39" s="118" t="s">
        <v>53</v>
      </c>
      <c r="E39" s="119" t="s">
        <v>335</v>
      </c>
      <c r="F39" s="119" t="s">
        <v>337</v>
      </c>
      <c r="G39" s="119" t="s">
        <v>367</v>
      </c>
      <c r="H39" s="120"/>
      <c r="I39" s="64">
        <f>I40</f>
        <v>10000</v>
      </c>
      <c r="J39" s="64">
        <f>J40</f>
        <v>5079.87</v>
      </c>
      <c r="K39" s="65">
        <f t="shared" si="0"/>
        <v>4920.13</v>
      </c>
    </row>
    <row r="40" spans="1:11">
      <c r="A40" s="58" t="s">
        <v>327</v>
      </c>
      <c r="B40" s="59"/>
      <c r="C40" s="60"/>
      <c r="D40" s="118" t="s">
        <v>53</v>
      </c>
      <c r="E40" s="119" t="s">
        <v>335</v>
      </c>
      <c r="F40" s="119" t="s">
        <v>337</v>
      </c>
      <c r="G40" s="119" t="s">
        <v>367</v>
      </c>
      <c r="H40" s="120" t="s">
        <v>316</v>
      </c>
      <c r="I40" s="64">
        <f>I41</f>
        <v>10000</v>
      </c>
      <c r="J40" s="64">
        <f>J41</f>
        <v>5079.87</v>
      </c>
      <c r="K40" s="65">
        <f t="shared" si="0"/>
        <v>4920.13</v>
      </c>
    </row>
    <row r="41" spans="1:11">
      <c r="A41" s="58" t="s">
        <v>358</v>
      </c>
      <c r="B41" s="59"/>
      <c r="C41" s="60"/>
      <c r="D41" s="118" t="s">
        <v>53</v>
      </c>
      <c r="E41" s="119" t="s">
        <v>335</v>
      </c>
      <c r="F41" s="119" t="s">
        <v>337</v>
      </c>
      <c r="G41" s="119" t="s">
        <v>367</v>
      </c>
      <c r="H41" s="120" t="s">
        <v>359</v>
      </c>
      <c r="I41" s="64">
        <v>10000</v>
      </c>
      <c r="J41" s="131">
        <v>5079.87</v>
      </c>
      <c r="K41" s="65">
        <f t="shared" si="0"/>
        <v>4920.13</v>
      </c>
    </row>
    <row r="42" spans="1:11" s="66" customFormat="1">
      <c r="A42" s="58" t="s">
        <v>644</v>
      </c>
      <c r="B42" s="59"/>
      <c r="C42" s="60"/>
      <c r="D42" s="172" t="s">
        <v>53</v>
      </c>
      <c r="E42" s="173" t="s">
        <v>335</v>
      </c>
      <c r="F42" s="173" t="s">
        <v>337</v>
      </c>
      <c r="G42" s="173" t="s">
        <v>641</v>
      </c>
      <c r="H42" s="174"/>
      <c r="I42" s="64">
        <f>I43</f>
        <v>4.4000000000000004</v>
      </c>
      <c r="J42" s="64">
        <f>J43</f>
        <v>4.4000000000000004</v>
      </c>
      <c r="K42" s="65">
        <f t="shared" si="0"/>
        <v>0</v>
      </c>
    </row>
    <row r="43" spans="1:11" s="66" customFormat="1">
      <c r="A43" s="58" t="s">
        <v>327</v>
      </c>
      <c r="B43" s="59"/>
      <c r="C43" s="60"/>
      <c r="D43" s="172" t="s">
        <v>53</v>
      </c>
      <c r="E43" s="173" t="s">
        <v>335</v>
      </c>
      <c r="F43" s="173" t="s">
        <v>337</v>
      </c>
      <c r="G43" s="173" t="s">
        <v>641</v>
      </c>
      <c r="H43" s="174" t="s">
        <v>316</v>
      </c>
      <c r="I43" s="64">
        <f>I44</f>
        <v>4.4000000000000004</v>
      </c>
      <c r="J43" s="64">
        <f>J44</f>
        <v>4.4000000000000004</v>
      </c>
      <c r="K43" s="65">
        <f t="shared" si="0"/>
        <v>0</v>
      </c>
    </row>
    <row r="44" spans="1:11" s="66" customFormat="1">
      <c r="A44" s="58" t="s">
        <v>358</v>
      </c>
      <c r="B44" s="59"/>
      <c r="C44" s="60"/>
      <c r="D44" s="172" t="s">
        <v>53</v>
      </c>
      <c r="E44" s="173" t="s">
        <v>335</v>
      </c>
      <c r="F44" s="173" t="s">
        <v>337</v>
      </c>
      <c r="G44" s="173" t="s">
        <v>641</v>
      </c>
      <c r="H44" s="174" t="s">
        <v>359</v>
      </c>
      <c r="I44" s="64">
        <v>4.4000000000000004</v>
      </c>
      <c r="J44" s="64">
        <v>4.4000000000000004</v>
      </c>
      <c r="K44" s="65">
        <f t="shared" si="0"/>
        <v>0</v>
      </c>
    </row>
    <row r="45" spans="1:11" ht="33.75">
      <c r="A45" s="58" t="s">
        <v>368</v>
      </c>
      <c r="B45" s="59">
        <v>2</v>
      </c>
      <c r="C45" s="60"/>
      <c r="D45" s="118" t="s">
        <v>53</v>
      </c>
      <c r="E45" s="119" t="s">
        <v>335</v>
      </c>
      <c r="F45" s="119" t="s">
        <v>369</v>
      </c>
      <c r="G45" s="119" t="s">
        <v>318</v>
      </c>
      <c r="H45" s="120" t="s">
        <v>318</v>
      </c>
      <c r="I45" s="64">
        <f t="shared" ref="I45:I47" si="2">I46</f>
        <v>647942.71</v>
      </c>
      <c r="J45" s="64">
        <f>J46</f>
        <v>301482.28000000003</v>
      </c>
      <c r="K45" s="65">
        <f t="shared" si="0"/>
        <v>346460.42999999993</v>
      </c>
    </row>
    <row r="46" spans="1:11" ht="51" customHeight="1">
      <c r="A46" s="58" t="s">
        <v>338</v>
      </c>
      <c r="B46" s="59">
        <v>2</v>
      </c>
      <c r="C46" s="60"/>
      <c r="D46" s="118" t="s">
        <v>53</v>
      </c>
      <c r="E46" s="119" t="s">
        <v>335</v>
      </c>
      <c r="F46" s="119" t="s">
        <v>369</v>
      </c>
      <c r="G46" s="119" t="s">
        <v>339</v>
      </c>
      <c r="H46" s="120" t="s">
        <v>318</v>
      </c>
      <c r="I46" s="64">
        <f t="shared" si="2"/>
        <v>647942.71</v>
      </c>
      <c r="J46" s="64">
        <f>J47</f>
        <v>301482.28000000003</v>
      </c>
      <c r="K46" s="65">
        <f t="shared" si="0"/>
        <v>346460.42999999993</v>
      </c>
    </row>
    <row r="47" spans="1:11">
      <c r="A47" s="58" t="s">
        <v>327</v>
      </c>
      <c r="B47" s="59">
        <v>2</v>
      </c>
      <c r="C47" s="60"/>
      <c r="D47" s="118" t="s">
        <v>53</v>
      </c>
      <c r="E47" s="119" t="s">
        <v>335</v>
      </c>
      <c r="F47" s="119" t="s">
        <v>369</v>
      </c>
      <c r="G47" s="119" t="s">
        <v>339</v>
      </c>
      <c r="H47" s="120" t="s">
        <v>316</v>
      </c>
      <c r="I47" s="64">
        <f t="shared" si="2"/>
        <v>647942.71</v>
      </c>
      <c r="J47" s="64">
        <f>J48</f>
        <v>301482.28000000003</v>
      </c>
      <c r="K47" s="65">
        <f t="shared" si="0"/>
        <v>346460.42999999993</v>
      </c>
    </row>
    <row r="48" spans="1:11" ht="22.5">
      <c r="A48" s="99" t="s">
        <v>340</v>
      </c>
      <c r="B48" s="59">
        <v>2</v>
      </c>
      <c r="C48" s="60"/>
      <c r="D48" s="118" t="s">
        <v>53</v>
      </c>
      <c r="E48" s="119" t="s">
        <v>335</v>
      </c>
      <c r="F48" s="119" t="s">
        <v>369</v>
      </c>
      <c r="G48" s="119" t="s">
        <v>339</v>
      </c>
      <c r="H48" s="120" t="s">
        <v>341</v>
      </c>
      <c r="I48" s="64">
        <f>I49+I50</f>
        <v>647942.71</v>
      </c>
      <c r="J48" s="64">
        <f>J49+J50</f>
        <v>301482.28000000003</v>
      </c>
      <c r="K48" s="65">
        <f t="shared" si="0"/>
        <v>346460.42999999993</v>
      </c>
    </row>
    <row r="49" spans="1:11">
      <c r="A49" s="58" t="s">
        <v>342</v>
      </c>
      <c r="B49" s="59">
        <v>2</v>
      </c>
      <c r="C49" s="60"/>
      <c r="D49" s="118" t="s">
        <v>53</v>
      </c>
      <c r="E49" s="119" t="s">
        <v>335</v>
      </c>
      <c r="F49" s="119" t="s">
        <v>369</v>
      </c>
      <c r="G49" s="119" t="s">
        <v>339</v>
      </c>
      <c r="H49" s="120" t="s">
        <v>343</v>
      </c>
      <c r="I49" s="64">
        <v>497651.85</v>
      </c>
      <c r="J49" s="136">
        <v>229297.19</v>
      </c>
      <c r="K49" s="65">
        <f t="shared" si="0"/>
        <v>268354.65999999997</v>
      </c>
    </row>
    <row r="50" spans="1:11" ht="18" customHeight="1">
      <c r="A50" s="58" t="s">
        <v>344</v>
      </c>
      <c r="B50" s="59">
        <v>2</v>
      </c>
      <c r="C50" s="60"/>
      <c r="D50" s="118" t="s">
        <v>53</v>
      </c>
      <c r="E50" s="119" t="s">
        <v>335</v>
      </c>
      <c r="F50" s="119" t="s">
        <v>369</v>
      </c>
      <c r="G50" s="119" t="s">
        <v>339</v>
      </c>
      <c r="H50" s="120" t="s">
        <v>345</v>
      </c>
      <c r="I50" s="64">
        <v>150290.85999999999</v>
      </c>
      <c r="J50" s="136">
        <v>72185.09</v>
      </c>
      <c r="K50" s="65">
        <f t="shared" si="0"/>
        <v>78105.76999999999</v>
      </c>
    </row>
    <row r="51" spans="1:11" ht="22.5">
      <c r="A51" s="58" t="s">
        <v>588</v>
      </c>
      <c r="B51" s="59"/>
      <c r="C51" s="60"/>
      <c r="D51" s="118" t="s">
        <v>53</v>
      </c>
      <c r="E51" s="119" t="s">
        <v>370</v>
      </c>
      <c r="F51" s="119"/>
      <c r="G51" s="119"/>
      <c r="H51" s="120"/>
      <c r="I51" s="64">
        <f t="shared" ref="I51:J53" si="3">I52</f>
        <v>246800</v>
      </c>
      <c r="J51" s="64">
        <f t="shared" si="3"/>
        <v>0</v>
      </c>
      <c r="K51" s="65">
        <f t="shared" si="0"/>
        <v>246800</v>
      </c>
    </row>
    <row r="52" spans="1:11" ht="22.5">
      <c r="A52" s="58" t="s">
        <v>387</v>
      </c>
      <c r="B52" s="59">
        <v>2</v>
      </c>
      <c r="C52" s="60"/>
      <c r="D52" s="118" t="s">
        <v>53</v>
      </c>
      <c r="E52" s="119" t="s">
        <v>370</v>
      </c>
      <c r="F52" s="149" t="s">
        <v>388</v>
      </c>
      <c r="G52" s="119" t="s">
        <v>318</v>
      </c>
      <c r="H52" s="120" t="s">
        <v>318</v>
      </c>
      <c r="I52" s="64">
        <f t="shared" si="3"/>
        <v>246800</v>
      </c>
      <c r="J52" s="64">
        <f t="shared" si="3"/>
        <v>0</v>
      </c>
      <c r="K52" s="65">
        <f t="shared" si="0"/>
        <v>246800</v>
      </c>
    </row>
    <row r="53" spans="1:11" ht="33.75">
      <c r="A53" s="58" t="s">
        <v>389</v>
      </c>
      <c r="B53" s="59">
        <v>2</v>
      </c>
      <c r="C53" s="60"/>
      <c r="D53" s="118" t="s">
        <v>53</v>
      </c>
      <c r="E53" s="119" t="s">
        <v>370</v>
      </c>
      <c r="F53" s="149" t="s">
        <v>388</v>
      </c>
      <c r="G53" s="149" t="s">
        <v>333</v>
      </c>
      <c r="H53" s="120" t="s">
        <v>318</v>
      </c>
      <c r="I53" s="64">
        <f t="shared" si="3"/>
        <v>246800</v>
      </c>
      <c r="J53" s="64">
        <f t="shared" si="3"/>
        <v>0</v>
      </c>
      <c r="K53" s="65">
        <f t="shared" si="0"/>
        <v>246800</v>
      </c>
    </row>
    <row r="54" spans="1:11">
      <c r="A54" s="58" t="s">
        <v>327</v>
      </c>
      <c r="B54" s="59">
        <v>2</v>
      </c>
      <c r="C54" s="60"/>
      <c r="D54" s="118" t="s">
        <v>53</v>
      </c>
      <c r="E54" s="119" t="s">
        <v>370</v>
      </c>
      <c r="F54" s="149" t="s">
        <v>388</v>
      </c>
      <c r="G54" s="149" t="s">
        <v>333</v>
      </c>
      <c r="H54" s="120" t="s">
        <v>316</v>
      </c>
      <c r="I54" s="64">
        <f>I55+I58</f>
        <v>246800</v>
      </c>
      <c r="J54" s="64">
        <f>J55+J58</f>
        <v>0</v>
      </c>
      <c r="K54" s="65">
        <f t="shared" si="0"/>
        <v>246800</v>
      </c>
    </row>
    <row r="55" spans="1:11" hidden="1">
      <c r="A55" s="58" t="s">
        <v>371</v>
      </c>
      <c r="B55" s="59">
        <v>2</v>
      </c>
      <c r="C55" s="60"/>
      <c r="D55" s="118" t="s">
        <v>53</v>
      </c>
      <c r="E55" s="119" t="s">
        <v>370</v>
      </c>
      <c r="F55" s="149" t="s">
        <v>388</v>
      </c>
      <c r="G55" s="149" t="s">
        <v>333</v>
      </c>
      <c r="H55" s="120" t="s">
        <v>329</v>
      </c>
      <c r="I55" s="64">
        <f>I57+I56</f>
        <v>0</v>
      </c>
      <c r="J55" s="64">
        <f>J57+J56</f>
        <v>0</v>
      </c>
      <c r="K55" s="65">
        <f t="shared" si="0"/>
        <v>0</v>
      </c>
    </row>
    <row r="56" spans="1:11" hidden="1">
      <c r="A56" s="58" t="s">
        <v>350</v>
      </c>
      <c r="B56" s="59">
        <v>2</v>
      </c>
      <c r="C56" s="60"/>
      <c r="D56" s="118" t="s">
        <v>53</v>
      </c>
      <c r="E56" s="119" t="s">
        <v>370</v>
      </c>
      <c r="F56" s="149" t="s">
        <v>388</v>
      </c>
      <c r="G56" s="149" t="s">
        <v>333</v>
      </c>
      <c r="H56" s="120" t="s">
        <v>351</v>
      </c>
      <c r="I56" s="64">
        <v>0</v>
      </c>
      <c r="J56" s="67">
        <v>0</v>
      </c>
      <c r="K56" s="65">
        <f t="shared" si="0"/>
        <v>0</v>
      </c>
    </row>
    <row r="57" spans="1:11" hidden="1">
      <c r="A57" s="58" t="s">
        <v>330</v>
      </c>
      <c r="B57" s="59">
        <v>2</v>
      </c>
      <c r="C57" s="60"/>
      <c r="D57" s="118" t="s">
        <v>53</v>
      </c>
      <c r="E57" s="119" t="s">
        <v>370</v>
      </c>
      <c r="F57" s="149" t="s">
        <v>388</v>
      </c>
      <c r="G57" s="149" t="s">
        <v>333</v>
      </c>
      <c r="H57" s="120" t="s">
        <v>331</v>
      </c>
      <c r="I57" s="64">
        <v>0</v>
      </c>
      <c r="J57" s="67">
        <v>0</v>
      </c>
      <c r="K57" s="65">
        <f t="shared" si="0"/>
        <v>0</v>
      </c>
    </row>
    <row r="58" spans="1:11">
      <c r="A58" s="58" t="s">
        <v>358</v>
      </c>
      <c r="B58" s="59">
        <v>2</v>
      </c>
      <c r="C58" s="60"/>
      <c r="D58" s="118" t="s">
        <v>53</v>
      </c>
      <c r="E58" s="119" t="s">
        <v>370</v>
      </c>
      <c r="F58" s="149" t="s">
        <v>388</v>
      </c>
      <c r="G58" s="149" t="s">
        <v>333</v>
      </c>
      <c r="H58" s="120" t="s">
        <v>359</v>
      </c>
      <c r="I58" s="64">
        <v>246800</v>
      </c>
      <c r="J58" s="67">
        <v>0</v>
      </c>
      <c r="K58" s="65">
        <f t="shared" si="0"/>
        <v>246800</v>
      </c>
    </row>
    <row r="59" spans="1:11">
      <c r="A59" s="58" t="s">
        <v>372</v>
      </c>
      <c r="B59" s="59">
        <v>2</v>
      </c>
      <c r="C59" s="60"/>
      <c r="D59" s="118" t="s">
        <v>53</v>
      </c>
      <c r="E59" s="119" t="s">
        <v>373</v>
      </c>
      <c r="F59" s="119" t="s">
        <v>318</v>
      </c>
      <c r="G59" s="119" t="s">
        <v>318</v>
      </c>
      <c r="H59" s="120" t="s">
        <v>318</v>
      </c>
      <c r="I59" s="64">
        <f>I60</f>
        <v>126992.04</v>
      </c>
      <c r="J59" s="64">
        <f>J60</f>
        <v>126992.04</v>
      </c>
      <c r="K59" s="65">
        <f t="shared" si="0"/>
        <v>0</v>
      </c>
    </row>
    <row r="60" spans="1:11" ht="22.5" customHeight="1">
      <c r="A60" s="58" t="s">
        <v>374</v>
      </c>
      <c r="B60" s="59"/>
      <c r="C60" s="60"/>
      <c r="D60" s="163" t="s">
        <v>53</v>
      </c>
      <c r="E60" s="164" t="s">
        <v>373</v>
      </c>
      <c r="F60" s="164" t="s">
        <v>586</v>
      </c>
      <c r="G60" s="164"/>
      <c r="H60" s="165"/>
      <c r="I60" s="64">
        <f>I61+I64</f>
        <v>126992.04</v>
      </c>
      <c r="J60" s="64">
        <f>J61+J64</f>
        <v>126992.04</v>
      </c>
      <c r="K60" s="65">
        <f t="shared" si="0"/>
        <v>0</v>
      </c>
    </row>
    <row r="61" spans="1:11" ht="117.75" customHeight="1">
      <c r="A61" s="58" t="s">
        <v>446</v>
      </c>
      <c r="B61" s="59"/>
      <c r="C61" s="60"/>
      <c r="D61" s="163" t="s">
        <v>53</v>
      </c>
      <c r="E61" s="164" t="s">
        <v>373</v>
      </c>
      <c r="F61" s="164" t="s">
        <v>586</v>
      </c>
      <c r="G61" s="164" t="s">
        <v>447</v>
      </c>
      <c r="H61" s="165"/>
      <c r="I61" s="64">
        <f>I62</f>
        <v>21088.31</v>
      </c>
      <c r="J61" s="64">
        <f>J62</f>
        <v>21088.31</v>
      </c>
      <c r="K61" s="65">
        <f t="shared" si="0"/>
        <v>0</v>
      </c>
    </row>
    <row r="62" spans="1:11">
      <c r="A62" s="58" t="s">
        <v>327</v>
      </c>
      <c r="B62" s="59"/>
      <c r="C62" s="60"/>
      <c r="D62" s="163" t="s">
        <v>53</v>
      </c>
      <c r="E62" s="164" t="s">
        <v>373</v>
      </c>
      <c r="F62" s="164" t="s">
        <v>586</v>
      </c>
      <c r="G62" s="164" t="s">
        <v>447</v>
      </c>
      <c r="H62" s="165" t="s">
        <v>316</v>
      </c>
      <c r="I62" s="64">
        <f>I63</f>
        <v>21088.31</v>
      </c>
      <c r="J62" s="64">
        <f>J63</f>
        <v>21088.31</v>
      </c>
      <c r="K62" s="65">
        <f t="shared" si="0"/>
        <v>0</v>
      </c>
    </row>
    <row r="63" spans="1:11">
      <c r="A63" s="58" t="s">
        <v>358</v>
      </c>
      <c r="B63" s="59"/>
      <c r="C63" s="60"/>
      <c r="D63" s="163" t="s">
        <v>53</v>
      </c>
      <c r="E63" s="164" t="s">
        <v>373</v>
      </c>
      <c r="F63" s="164" t="s">
        <v>586</v>
      </c>
      <c r="G63" s="164" t="s">
        <v>447</v>
      </c>
      <c r="H63" s="165" t="s">
        <v>359</v>
      </c>
      <c r="I63" s="64">
        <v>21088.31</v>
      </c>
      <c r="J63" s="64">
        <v>21088.31</v>
      </c>
      <c r="K63" s="65">
        <f t="shared" si="0"/>
        <v>0</v>
      </c>
    </row>
    <row r="64" spans="1:11">
      <c r="A64" s="58" t="s">
        <v>375</v>
      </c>
      <c r="B64" s="59">
        <v>2</v>
      </c>
      <c r="C64" s="60"/>
      <c r="D64" s="118" t="s">
        <v>53</v>
      </c>
      <c r="E64" s="119" t="s">
        <v>373</v>
      </c>
      <c r="F64" s="149" t="s">
        <v>586</v>
      </c>
      <c r="G64" s="119" t="s">
        <v>376</v>
      </c>
      <c r="H64" s="120" t="s">
        <v>318</v>
      </c>
      <c r="I64" s="64">
        <f t="shared" ref="I64:J64" si="4">I65</f>
        <v>105903.73</v>
      </c>
      <c r="J64" s="64">
        <f t="shared" si="4"/>
        <v>105903.73</v>
      </c>
      <c r="K64" s="65">
        <f t="shared" si="0"/>
        <v>0</v>
      </c>
    </row>
    <row r="65" spans="1:11">
      <c r="A65" s="58" t="s">
        <v>327</v>
      </c>
      <c r="B65" s="59">
        <v>2</v>
      </c>
      <c r="C65" s="60"/>
      <c r="D65" s="118" t="s">
        <v>53</v>
      </c>
      <c r="E65" s="119" t="s">
        <v>373</v>
      </c>
      <c r="F65" s="149" t="s">
        <v>586</v>
      </c>
      <c r="G65" s="119" t="s">
        <v>376</v>
      </c>
      <c r="H65" s="120" t="s">
        <v>316</v>
      </c>
      <c r="I65" s="64">
        <f>I66</f>
        <v>105903.73</v>
      </c>
      <c r="J65" s="64">
        <f>J66</f>
        <v>105903.73</v>
      </c>
      <c r="K65" s="65">
        <f t="shared" si="0"/>
        <v>0</v>
      </c>
    </row>
    <row r="66" spans="1:11">
      <c r="A66" s="58" t="s">
        <v>358</v>
      </c>
      <c r="B66" s="59">
        <v>2</v>
      </c>
      <c r="C66" s="60"/>
      <c r="D66" s="118" t="s">
        <v>53</v>
      </c>
      <c r="E66" s="119" t="s">
        <v>373</v>
      </c>
      <c r="F66" s="149" t="s">
        <v>586</v>
      </c>
      <c r="G66" s="119" t="s">
        <v>376</v>
      </c>
      <c r="H66" s="120" t="s">
        <v>359</v>
      </c>
      <c r="I66" s="64">
        <v>105903.73</v>
      </c>
      <c r="J66" s="136">
        <v>105903.73</v>
      </c>
      <c r="K66" s="65">
        <f t="shared" si="0"/>
        <v>0</v>
      </c>
    </row>
    <row r="67" spans="1:11">
      <c r="A67" s="99" t="s">
        <v>381</v>
      </c>
      <c r="B67" s="100">
        <v>2</v>
      </c>
      <c r="C67" s="101"/>
      <c r="D67" s="102" t="s">
        <v>53</v>
      </c>
      <c r="E67" s="98" t="s">
        <v>382</v>
      </c>
      <c r="F67" s="98" t="s">
        <v>318</v>
      </c>
      <c r="G67" s="98" t="s">
        <v>318</v>
      </c>
      <c r="H67" s="94" t="s">
        <v>318</v>
      </c>
      <c r="I67" s="95">
        <f>I68+I77+I88+I95+I112</f>
        <v>2184103.0499999998</v>
      </c>
      <c r="J67" s="95">
        <f>J68+J77+J88+J95+J112</f>
        <v>591318.28</v>
      </c>
      <c r="K67" s="96">
        <f t="shared" si="0"/>
        <v>1592784.7699999998</v>
      </c>
    </row>
    <row r="68" spans="1:11" ht="22.5">
      <c r="A68" s="99" t="s">
        <v>589</v>
      </c>
      <c r="B68" s="100">
        <v>2</v>
      </c>
      <c r="C68" s="101"/>
      <c r="D68" s="102" t="s">
        <v>53</v>
      </c>
      <c r="E68" s="98" t="s">
        <v>382</v>
      </c>
      <c r="F68" s="98" t="s">
        <v>383</v>
      </c>
      <c r="G68" s="98" t="s">
        <v>318</v>
      </c>
      <c r="H68" s="94" t="s">
        <v>318</v>
      </c>
      <c r="I68" s="95">
        <f>I69</f>
        <v>1019000</v>
      </c>
      <c r="J68" s="95">
        <f>J69</f>
        <v>19000</v>
      </c>
      <c r="K68" s="96">
        <f t="shared" si="0"/>
        <v>1000000</v>
      </c>
    </row>
    <row r="69" spans="1:11" ht="39" customHeight="1">
      <c r="A69" s="99" t="s">
        <v>346</v>
      </c>
      <c r="B69" s="100">
        <v>2</v>
      </c>
      <c r="C69" s="101"/>
      <c r="D69" s="102" t="s">
        <v>53</v>
      </c>
      <c r="E69" s="98" t="s">
        <v>382</v>
      </c>
      <c r="F69" s="98" t="s">
        <v>383</v>
      </c>
      <c r="G69" s="98" t="s">
        <v>333</v>
      </c>
      <c r="H69" s="94" t="s">
        <v>318</v>
      </c>
      <c r="I69" s="95">
        <f>I70+I74</f>
        <v>1019000</v>
      </c>
      <c r="J69" s="95">
        <f>J70+J74</f>
        <v>19000</v>
      </c>
      <c r="K69" s="96">
        <f t="shared" si="0"/>
        <v>1000000</v>
      </c>
    </row>
    <row r="70" spans="1:11">
      <c r="A70" s="99" t="s">
        <v>327</v>
      </c>
      <c r="B70" s="100">
        <v>2</v>
      </c>
      <c r="C70" s="101"/>
      <c r="D70" s="102" t="s">
        <v>53</v>
      </c>
      <c r="E70" s="98" t="s">
        <v>382</v>
      </c>
      <c r="F70" s="98" t="s">
        <v>383</v>
      </c>
      <c r="G70" s="98" t="s">
        <v>333</v>
      </c>
      <c r="H70" s="94" t="s">
        <v>316</v>
      </c>
      <c r="I70" s="95">
        <f>I71</f>
        <v>1000000</v>
      </c>
      <c r="J70" s="95">
        <f>J71</f>
        <v>0</v>
      </c>
      <c r="K70" s="96">
        <f t="shared" si="0"/>
        <v>1000000</v>
      </c>
    </row>
    <row r="71" spans="1:11">
      <c r="A71" s="99" t="s">
        <v>347</v>
      </c>
      <c r="B71" s="100">
        <v>2</v>
      </c>
      <c r="C71" s="101"/>
      <c r="D71" s="102" t="s">
        <v>53</v>
      </c>
      <c r="E71" s="98" t="s">
        <v>382</v>
      </c>
      <c r="F71" s="98" t="s">
        <v>383</v>
      </c>
      <c r="G71" s="98" t="s">
        <v>333</v>
      </c>
      <c r="H71" s="94" t="s">
        <v>329</v>
      </c>
      <c r="I71" s="95">
        <f>I72+I73</f>
        <v>1000000</v>
      </c>
      <c r="J71" s="95">
        <f>J72+J73</f>
        <v>0</v>
      </c>
      <c r="K71" s="96">
        <f t="shared" si="0"/>
        <v>1000000</v>
      </c>
    </row>
    <row r="72" spans="1:11" ht="22.5">
      <c r="A72" s="99" t="s">
        <v>356</v>
      </c>
      <c r="B72" s="100">
        <v>2</v>
      </c>
      <c r="C72" s="101"/>
      <c r="D72" s="102" t="s">
        <v>53</v>
      </c>
      <c r="E72" s="98" t="s">
        <v>382</v>
      </c>
      <c r="F72" s="98" t="s">
        <v>383</v>
      </c>
      <c r="G72" s="98" t="s">
        <v>333</v>
      </c>
      <c r="H72" s="94" t="s">
        <v>357</v>
      </c>
      <c r="I72" s="95">
        <v>1000000</v>
      </c>
      <c r="J72" s="97">
        <v>0</v>
      </c>
      <c r="K72" s="96">
        <f t="shared" si="0"/>
        <v>1000000</v>
      </c>
    </row>
    <row r="73" spans="1:11" hidden="1">
      <c r="A73" s="99" t="s">
        <v>332</v>
      </c>
      <c r="B73" s="100">
        <v>2</v>
      </c>
      <c r="C73" s="101"/>
      <c r="D73" s="102" t="s">
        <v>53</v>
      </c>
      <c r="E73" s="98" t="s">
        <v>382</v>
      </c>
      <c r="F73" s="98" t="s">
        <v>383</v>
      </c>
      <c r="G73" s="98" t="s">
        <v>333</v>
      </c>
      <c r="H73" s="94" t="s">
        <v>331</v>
      </c>
      <c r="I73" s="95">
        <v>0</v>
      </c>
      <c r="J73" s="97">
        <v>0</v>
      </c>
      <c r="K73" s="96">
        <f t="shared" si="0"/>
        <v>0</v>
      </c>
    </row>
    <row r="74" spans="1:11" ht="22.5">
      <c r="A74" s="99" t="s">
        <v>360</v>
      </c>
      <c r="B74" s="100">
        <v>2</v>
      </c>
      <c r="C74" s="101"/>
      <c r="D74" s="102" t="s">
        <v>53</v>
      </c>
      <c r="E74" s="98" t="s">
        <v>382</v>
      </c>
      <c r="F74" s="98" t="s">
        <v>383</v>
      </c>
      <c r="G74" s="98" t="s">
        <v>333</v>
      </c>
      <c r="H74" s="94" t="s">
        <v>361</v>
      </c>
      <c r="I74" s="95">
        <f>I75+I76</f>
        <v>19000</v>
      </c>
      <c r="J74" s="95">
        <f>J75+J76</f>
        <v>19000</v>
      </c>
      <c r="K74" s="96">
        <f t="shared" si="0"/>
        <v>0</v>
      </c>
    </row>
    <row r="75" spans="1:11" ht="22.5">
      <c r="A75" s="99" t="s">
        <v>362</v>
      </c>
      <c r="B75" s="100">
        <v>2</v>
      </c>
      <c r="C75" s="101"/>
      <c r="D75" s="102" t="s">
        <v>53</v>
      </c>
      <c r="E75" s="98" t="s">
        <v>382</v>
      </c>
      <c r="F75" s="98" t="s">
        <v>383</v>
      </c>
      <c r="G75" s="98" t="s">
        <v>333</v>
      </c>
      <c r="H75" s="94" t="s">
        <v>363</v>
      </c>
      <c r="I75" s="95">
        <v>19000</v>
      </c>
      <c r="J75" s="97">
        <v>19000</v>
      </c>
      <c r="K75" s="96">
        <f t="shared" si="0"/>
        <v>0</v>
      </c>
    </row>
    <row r="76" spans="1:11" ht="22.5" hidden="1">
      <c r="A76" s="99" t="s">
        <v>364</v>
      </c>
      <c r="B76" s="100"/>
      <c r="C76" s="101"/>
      <c r="D76" s="102" t="s">
        <v>53</v>
      </c>
      <c r="E76" s="98" t="s">
        <v>382</v>
      </c>
      <c r="F76" s="98" t="s">
        <v>383</v>
      </c>
      <c r="G76" s="98" t="s">
        <v>333</v>
      </c>
      <c r="H76" s="94" t="s">
        <v>365</v>
      </c>
      <c r="I76" s="95">
        <v>0</v>
      </c>
      <c r="J76" s="95">
        <v>0</v>
      </c>
      <c r="K76" s="96">
        <f t="shared" si="0"/>
        <v>0</v>
      </c>
    </row>
    <row r="77" spans="1:11" ht="45">
      <c r="A77" s="99" t="s">
        <v>590</v>
      </c>
      <c r="B77" s="100">
        <v>2</v>
      </c>
      <c r="C77" s="101"/>
      <c r="D77" s="102" t="s">
        <v>53</v>
      </c>
      <c r="E77" s="98" t="s">
        <v>382</v>
      </c>
      <c r="F77" s="98" t="s">
        <v>384</v>
      </c>
      <c r="G77" s="98" t="s">
        <v>318</v>
      </c>
      <c r="H77" s="94" t="s">
        <v>318</v>
      </c>
      <c r="I77" s="95">
        <f>I78+I83</f>
        <v>53000</v>
      </c>
      <c r="J77" s="95">
        <f>J78+J83</f>
        <v>16059.4</v>
      </c>
      <c r="K77" s="96">
        <f>IF(ISNUMBER(I77),I77,0)-IF(ISNUMBER(J77),J77,0)</f>
        <v>36940.6</v>
      </c>
    </row>
    <row r="78" spans="1:11" ht="56.25" hidden="1">
      <c r="A78" s="99" t="s">
        <v>338</v>
      </c>
      <c r="B78" s="100">
        <v>2</v>
      </c>
      <c r="C78" s="101"/>
      <c r="D78" s="102" t="s">
        <v>53</v>
      </c>
      <c r="E78" s="98" t="s">
        <v>382</v>
      </c>
      <c r="F78" s="98" t="s">
        <v>384</v>
      </c>
      <c r="G78" s="98" t="s">
        <v>339</v>
      </c>
      <c r="H78" s="94" t="s">
        <v>318</v>
      </c>
      <c r="I78" s="95">
        <f>I79</f>
        <v>0</v>
      </c>
      <c r="J78" s="95">
        <f>J79</f>
        <v>0</v>
      </c>
      <c r="K78" s="96">
        <f t="shared" ref="K78:K94" si="5">IF(ISNUMBER(I78),I78,0)-IF(ISNUMBER(J78),J78,0)</f>
        <v>0</v>
      </c>
    </row>
    <row r="79" spans="1:11" hidden="1">
      <c r="A79" s="99" t="s">
        <v>327</v>
      </c>
      <c r="B79" s="100">
        <v>2</v>
      </c>
      <c r="C79" s="101"/>
      <c r="D79" s="102" t="s">
        <v>53</v>
      </c>
      <c r="E79" s="98" t="s">
        <v>382</v>
      </c>
      <c r="F79" s="98" t="s">
        <v>384</v>
      </c>
      <c r="G79" s="98" t="s">
        <v>339</v>
      </c>
      <c r="H79" s="94" t="s">
        <v>316</v>
      </c>
      <c r="I79" s="95">
        <f>I80</f>
        <v>0</v>
      </c>
      <c r="J79" s="95">
        <f>J80</f>
        <v>0</v>
      </c>
      <c r="K79" s="96">
        <f t="shared" si="5"/>
        <v>0</v>
      </c>
    </row>
    <row r="80" spans="1:11" ht="22.5" hidden="1">
      <c r="A80" s="99" t="s">
        <v>340</v>
      </c>
      <c r="B80" s="100">
        <v>2</v>
      </c>
      <c r="C80" s="101"/>
      <c r="D80" s="102" t="s">
        <v>53</v>
      </c>
      <c r="E80" s="98" t="s">
        <v>382</v>
      </c>
      <c r="F80" s="98" t="s">
        <v>384</v>
      </c>
      <c r="G80" s="98" t="s">
        <v>339</v>
      </c>
      <c r="H80" s="94" t="s">
        <v>341</v>
      </c>
      <c r="I80" s="95">
        <f>SUM(I81:I82)</f>
        <v>0</v>
      </c>
      <c r="J80" s="95">
        <f>SUM(J81:J82)</f>
        <v>0</v>
      </c>
      <c r="K80" s="96">
        <f t="shared" si="5"/>
        <v>0</v>
      </c>
    </row>
    <row r="81" spans="1:11" hidden="1">
      <c r="A81" s="99" t="s">
        <v>342</v>
      </c>
      <c r="B81" s="100">
        <v>2</v>
      </c>
      <c r="C81" s="101"/>
      <c r="D81" s="102" t="s">
        <v>53</v>
      </c>
      <c r="E81" s="98" t="s">
        <v>382</v>
      </c>
      <c r="F81" s="98" t="s">
        <v>384</v>
      </c>
      <c r="G81" s="98" t="s">
        <v>339</v>
      </c>
      <c r="H81" s="94" t="s">
        <v>343</v>
      </c>
      <c r="I81" s="95">
        <v>0</v>
      </c>
      <c r="J81" s="97">
        <v>0</v>
      </c>
      <c r="K81" s="96">
        <f t="shared" si="5"/>
        <v>0</v>
      </c>
    </row>
    <row r="82" spans="1:11" ht="22.5" hidden="1">
      <c r="A82" s="99" t="s">
        <v>344</v>
      </c>
      <c r="B82" s="100">
        <v>2</v>
      </c>
      <c r="C82" s="101"/>
      <c r="D82" s="102" t="s">
        <v>53</v>
      </c>
      <c r="E82" s="98" t="s">
        <v>382</v>
      </c>
      <c r="F82" s="98" t="s">
        <v>384</v>
      </c>
      <c r="G82" s="98" t="s">
        <v>339</v>
      </c>
      <c r="H82" s="94" t="s">
        <v>345</v>
      </c>
      <c r="I82" s="95">
        <v>0</v>
      </c>
      <c r="J82" s="97">
        <v>0</v>
      </c>
      <c r="K82" s="96">
        <f t="shared" si="5"/>
        <v>0</v>
      </c>
    </row>
    <row r="83" spans="1:11" ht="40.5" customHeight="1">
      <c r="A83" s="99" t="s">
        <v>346</v>
      </c>
      <c r="B83" s="100"/>
      <c r="C83" s="101"/>
      <c r="D83" s="102" t="s">
        <v>53</v>
      </c>
      <c r="E83" s="98" t="s">
        <v>382</v>
      </c>
      <c r="F83" s="98" t="s">
        <v>384</v>
      </c>
      <c r="G83" s="98" t="s">
        <v>333</v>
      </c>
      <c r="H83" s="94"/>
      <c r="I83" s="95">
        <f t="shared" ref="I83:J84" si="6">I84</f>
        <v>53000</v>
      </c>
      <c r="J83" s="95">
        <f t="shared" si="6"/>
        <v>16059.4</v>
      </c>
      <c r="K83" s="96">
        <f t="shared" si="5"/>
        <v>36940.6</v>
      </c>
    </row>
    <row r="84" spans="1:11">
      <c r="A84" s="99" t="s">
        <v>327</v>
      </c>
      <c r="B84" s="100"/>
      <c r="C84" s="101"/>
      <c r="D84" s="102" t="s">
        <v>53</v>
      </c>
      <c r="E84" s="98" t="s">
        <v>382</v>
      </c>
      <c r="F84" s="98" t="s">
        <v>384</v>
      </c>
      <c r="G84" s="98" t="s">
        <v>333</v>
      </c>
      <c r="H84" s="94" t="s">
        <v>316</v>
      </c>
      <c r="I84" s="95">
        <f t="shared" si="6"/>
        <v>53000</v>
      </c>
      <c r="J84" s="95">
        <f t="shared" si="6"/>
        <v>16059.4</v>
      </c>
      <c r="K84" s="96">
        <f t="shared" si="5"/>
        <v>36940.6</v>
      </c>
    </row>
    <row r="85" spans="1:11">
      <c r="A85" s="99" t="s">
        <v>347</v>
      </c>
      <c r="B85" s="100">
        <v>2</v>
      </c>
      <c r="C85" s="101"/>
      <c r="D85" s="102" t="s">
        <v>53</v>
      </c>
      <c r="E85" s="98" t="s">
        <v>382</v>
      </c>
      <c r="F85" s="98" t="s">
        <v>384</v>
      </c>
      <c r="G85" s="98" t="s">
        <v>333</v>
      </c>
      <c r="H85" s="94" t="s">
        <v>329</v>
      </c>
      <c r="I85" s="95">
        <f>I86+I87</f>
        <v>53000</v>
      </c>
      <c r="J85" s="95">
        <f>J86+J87</f>
        <v>16059.4</v>
      </c>
      <c r="K85" s="96">
        <f t="shared" si="5"/>
        <v>36940.6</v>
      </c>
    </row>
    <row r="86" spans="1:11" s="66" customFormat="1">
      <c r="A86" s="58" t="s">
        <v>350</v>
      </c>
      <c r="B86" s="59"/>
      <c r="C86" s="60"/>
      <c r="D86" s="154" t="s">
        <v>53</v>
      </c>
      <c r="E86" s="155" t="s">
        <v>382</v>
      </c>
      <c r="F86" s="155" t="s">
        <v>384</v>
      </c>
      <c r="G86" s="155" t="s">
        <v>333</v>
      </c>
      <c r="H86" s="156" t="s">
        <v>351</v>
      </c>
      <c r="I86" s="64">
        <v>2059.4</v>
      </c>
      <c r="J86" s="64">
        <v>2059.4</v>
      </c>
      <c r="K86" s="65">
        <f t="shared" si="5"/>
        <v>0</v>
      </c>
    </row>
    <row r="87" spans="1:11">
      <c r="A87" s="99" t="s">
        <v>332</v>
      </c>
      <c r="B87" s="100">
        <v>2</v>
      </c>
      <c r="C87" s="101"/>
      <c r="D87" s="102" t="s">
        <v>53</v>
      </c>
      <c r="E87" s="98" t="s">
        <v>382</v>
      </c>
      <c r="F87" s="98" t="s">
        <v>384</v>
      </c>
      <c r="G87" s="98" t="s">
        <v>333</v>
      </c>
      <c r="H87" s="94" t="s">
        <v>331</v>
      </c>
      <c r="I87" s="95">
        <v>50940.6</v>
      </c>
      <c r="J87" s="97">
        <v>14000</v>
      </c>
      <c r="K87" s="96">
        <f t="shared" si="5"/>
        <v>36940.6</v>
      </c>
    </row>
    <row r="88" spans="1:11" s="66" customFormat="1" hidden="1">
      <c r="A88" s="58" t="s">
        <v>385</v>
      </c>
      <c r="B88" s="59">
        <v>2</v>
      </c>
      <c r="C88" s="60"/>
      <c r="D88" s="148" t="s">
        <v>53</v>
      </c>
      <c r="E88" s="149" t="s">
        <v>382</v>
      </c>
      <c r="F88" s="149" t="s">
        <v>386</v>
      </c>
      <c r="G88" s="149" t="s">
        <v>318</v>
      </c>
      <c r="H88" s="150" t="s">
        <v>318</v>
      </c>
      <c r="I88" s="64">
        <f t="shared" ref="I88:J91" si="7">I89</f>
        <v>0</v>
      </c>
      <c r="J88" s="64">
        <f t="shared" si="7"/>
        <v>0</v>
      </c>
      <c r="K88" s="65">
        <f t="shared" si="5"/>
        <v>0</v>
      </c>
    </row>
    <row r="89" spans="1:11" ht="40.5" hidden="1" customHeight="1">
      <c r="A89" s="99" t="s">
        <v>346</v>
      </c>
      <c r="B89" s="100">
        <v>2</v>
      </c>
      <c r="C89" s="101"/>
      <c r="D89" s="102" t="s">
        <v>53</v>
      </c>
      <c r="E89" s="98" t="s">
        <v>382</v>
      </c>
      <c r="F89" s="98" t="s">
        <v>386</v>
      </c>
      <c r="G89" s="98" t="s">
        <v>333</v>
      </c>
      <c r="H89" s="94" t="s">
        <v>318</v>
      </c>
      <c r="I89" s="95">
        <f>I90+I93</f>
        <v>0</v>
      </c>
      <c r="J89" s="95">
        <f>J90+J93</f>
        <v>0</v>
      </c>
      <c r="K89" s="96">
        <f t="shared" si="5"/>
        <v>0</v>
      </c>
    </row>
    <row r="90" spans="1:11" hidden="1">
      <c r="A90" s="99" t="s">
        <v>327</v>
      </c>
      <c r="B90" s="100">
        <v>2</v>
      </c>
      <c r="C90" s="101"/>
      <c r="D90" s="102" t="s">
        <v>53</v>
      </c>
      <c r="E90" s="98" t="s">
        <v>382</v>
      </c>
      <c r="F90" s="98" t="s">
        <v>386</v>
      </c>
      <c r="G90" s="98" t="s">
        <v>333</v>
      </c>
      <c r="H90" s="94" t="s">
        <v>316</v>
      </c>
      <c r="I90" s="95">
        <f t="shared" si="7"/>
        <v>0</v>
      </c>
      <c r="J90" s="95">
        <f t="shared" si="7"/>
        <v>0</v>
      </c>
      <c r="K90" s="96">
        <f t="shared" si="5"/>
        <v>0</v>
      </c>
    </row>
    <row r="91" spans="1:11" hidden="1">
      <c r="A91" s="99" t="s">
        <v>347</v>
      </c>
      <c r="B91" s="100">
        <v>2</v>
      </c>
      <c r="C91" s="101"/>
      <c r="D91" s="102" t="s">
        <v>53</v>
      </c>
      <c r="E91" s="98" t="s">
        <v>382</v>
      </c>
      <c r="F91" s="98" t="s">
        <v>386</v>
      </c>
      <c r="G91" s="98" t="s">
        <v>333</v>
      </c>
      <c r="H91" s="94" t="s">
        <v>329</v>
      </c>
      <c r="I91" s="95">
        <f t="shared" si="7"/>
        <v>0</v>
      </c>
      <c r="J91" s="95">
        <f t="shared" si="7"/>
        <v>0</v>
      </c>
      <c r="K91" s="96">
        <f t="shared" si="5"/>
        <v>0</v>
      </c>
    </row>
    <row r="92" spans="1:11" hidden="1">
      <c r="A92" s="99" t="s">
        <v>330</v>
      </c>
      <c r="B92" s="100">
        <v>2</v>
      </c>
      <c r="C92" s="101"/>
      <c r="D92" s="102" t="s">
        <v>53</v>
      </c>
      <c r="E92" s="98" t="s">
        <v>382</v>
      </c>
      <c r="F92" s="98" t="s">
        <v>386</v>
      </c>
      <c r="G92" s="98" t="s">
        <v>333</v>
      </c>
      <c r="H92" s="94" t="s">
        <v>331</v>
      </c>
      <c r="I92" s="95">
        <v>0</v>
      </c>
      <c r="J92" s="97">
        <v>0</v>
      </c>
      <c r="K92" s="96">
        <f t="shared" si="5"/>
        <v>0</v>
      </c>
    </row>
    <row r="93" spans="1:11" ht="22.5" hidden="1">
      <c r="A93" s="99" t="s">
        <v>360</v>
      </c>
      <c r="B93" s="100">
        <v>2</v>
      </c>
      <c r="C93" s="101"/>
      <c r="D93" s="102" t="s">
        <v>53</v>
      </c>
      <c r="E93" s="98" t="s">
        <v>382</v>
      </c>
      <c r="F93" s="98" t="s">
        <v>386</v>
      </c>
      <c r="G93" s="98" t="s">
        <v>333</v>
      </c>
      <c r="H93" s="94" t="s">
        <v>361</v>
      </c>
      <c r="I93" s="95">
        <f>I94</f>
        <v>0</v>
      </c>
      <c r="J93" s="95">
        <f>J94</f>
        <v>0</v>
      </c>
      <c r="K93" s="96">
        <f t="shared" si="5"/>
        <v>0</v>
      </c>
    </row>
    <row r="94" spans="1:11" ht="22.5" hidden="1">
      <c r="A94" s="99" t="s">
        <v>362</v>
      </c>
      <c r="B94" s="100">
        <v>2</v>
      </c>
      <c r="C94" s="101"/>
      <c r="D94" s="102" t="s">
        <v>53</v>
      </c>
      <c r="E94" s="98" t="s">
        <v>382</v>
      </c>
      <c r="F94" s="98" t="s">
        <v>386</v>
      </c>
      <c r="G94" s="98" t="s">
        <v>333</v>
      </c>
      <c r="H94" s="94" t="s">
        <v>363</v>
      </c>
      <c r="I94" s="95">
        <v>0</v>
      </c>
      <c r="J94" s="97">
        <v>0</v>
      </c>
      <c r="K94" s="96">
        <f t="shared" si="5"/>
        <v>0</v>
      </c>
    </row>
    <row r="95" spans="1:11" ht="22.5">
      <c r="A95" s="99" t="s">
        <v>387</v>
      </c>
      <c r="B95" s="100">
        <v>2</v>
      </c>
      <c r="C95" s="101"/>
      <c r="D95" s="102" t="s">
        <v>53</v>
      </c>
      <c r="E95" s="98" t="s">
        <v>382</v>
      </c>
      <c r="F95" s="98" t="s">
        <v>388</v>
      </c>
      <c r="G95" s="98" t="s">
        <v>318</v>
      </c>
      <c r="H95" s="94" t="s">
        <v>318</v>
      </c>
      <c r="I95" s="95">
        <f>I96+I109</f>
        <v>830873.05</v>
      </c>
      <c r="J95" s="95">
        <f>J96+J109</f>
        <v>466654.74000000005</v>
      </c>
      <c r="K95" s="96">
        <f t="shared" si="0"/>
        <v>364218.31</v>
      </c>
    </row>
    <row r="96" spans="1:11" ht="34.5" customHeight="1">
      <c r="A96" s="99" t="s">
        <v>389</v>
      </c>
      <c r="B96" s="100">
        <v>2</v>
      </c>
      <c r="C96" s="101"/>
      <c r="D96" s="102" t="s">
        <v>53</v>
      </c>
      <c r="E96" s="98" t="s">
        <v>382</v>
      </c>
      <c r="F96" s="98" t="s">
        <v>388</v>
      </c>
      <c r="G96" s="98" t="s">
        <v>333</v>
      </c>
      <c r="H96" s="94" t="s">
        <v>318</v>
      </c>
      <c r="I96" s="95">
        <f>I97+I106</f>
        <v>810023.05</v>
      </c>
      <c r="J96" s="95">
        <f>J97+J106</f>
        <v>445804.74000000005</v>
      </c>
      <c r="K96" s="96">
        <f t="shared" si="0"/>
        <v>364218.31</v>
      </c>
    </row>
    <row r="97" spans="1:11">
      <c r="A97" s="99" t="s">
        <v>327</v>
      </c>
      <c r="B97" s="100">
        <v>2</v>
      </c>
      <c r="C97" s="101"/>
      <c r="D97" s="102" t="s">
        <v>53</v>
      </c>
      <c r="E97" s="98" t="s">
        <v>382</v>
      </c>
      <c r="F97" s="98" t="s">
        <v>388</v>
      </c>
      <c r="G97" s="98" t="s">
        <v>333</v>
      </c>
      <c r="H97" s="94" t="s">
        <v>316</v>
      </c>
      <c r="I97" s="95">
        <f>I98+I105</f>
        <v>553513.05000000005</v>
      </c>
      <c r="J97" s="95">
        <f>J98+J105</f>
        <v>282594.74000000005</v>
      </c>
      <c r="K97" s="96">
        <f t="shared" si="0"/>
        <v>270918.31</v>
      </c>
    </row>
    <row r="98" spans="1:11">
      <c r="A98" s="99" t="s">
        <v>347</v>
      </c>
      <c r="B98" s="100">
        <v>2</v>
      </c>
      <c r="C98" s="101"/>
      <c r="D98" s="102" t="s">
        <v>53</v>
      </c>
      <c r="E98" s="98" t="s">
        <v>382</v>
      </c>
      <c r="F98" s="98" t="s">
        <v>388</v>
      </c>
      <c r="G98" s="98" t="s">
        <v>333</v>
      </c>
      <c r="H98" s="94" t="s">
        <v>329</v>
      </c>
      <c r="I98" s="95">
        <f>I100+I101+I102+I103+I104</f>
        <v>542330.4</v>
      </c>
      <c r="J98" s="95">
        <f>J100+J101+J102+J103+J104</f>
        <v>271412.09000000003</v>
      </c>
      <c r="K98" s="96">
        <f t="shared" si="0"/>
        <v>270918.31</v>
      </c>
    </row>
    <row r="99" spans="1:11" hidden="1">
      <c r="A99" s="99" t="s">
        <v>348</v>
      </c>
      <c r="B99" s="100">
        <v>2</v>
      </c>
      <c r="C99" s="101"/>
      <c r="D99" s="102" t="s">
        <v>53</v>
      </c>
      <c r="E99" s="98" t="s">
        <v>382</v>
      </c>
      <c r="F99" s="98" t="s">
        <v>388</v>
      </c>
      <c r="G99" s="98" t="s">
        <v>333</v>
      </c>
      <c r="H99" s="94" t="s">
        <v>349</v>
      </c>
      <c r="I99" s="95"/>
      <c r="J99" s="97"/>
      <c r="K99" s="96">
        <f t="shared" si="0"/>
        <v>0</v>
      </c>
    </row>
    <row r="100" spans="1:11" hidden="1">
      <c r="A100" s="99" t="s">
        <v>350</v>
      </c>
      <c r="B100" s="100"/>
      <c r="C100" s="101"/>
      <c r="D100" s="102" t="s">
        <v>53</v>
      </c>
      <c r="E100" s="98" t="s">
        <v>382</v>
      </c>
      <c r="F100" s="98" t="s">
        <v>388</v>
      </c>
      <c r="G100" s="98" t="s">
        <v>333</v>
      </c>
      <c r="H100" s="94" t="s">
        <v>351</v>
      </c>
      <c r="I100" s="95">
        <v>0</v>
      </c>
      <c r="J100" s="97">
        <v>0</v>
      </c>
      <c r="K100" s="96">
        <f t="shared" si="0"/>
        <v>0</v>
      </c>
    </row>
    <row r="101" spans="1:11">
      <c r="A101" s="99" t="s">
        <v>352</v>
      </c>
      <c r="B101" s="100">
        <v>2</v>
      </c>
      <c r="C101" s="101"/>
      <c r="D101" s="102" t="s">
        <v>53</v>
      </c>
      <c r="E101" s="98" t="s">
        <v>382</v>
      </c>
      <c r="F101" s="98" t="s">
        <v>388</v>
      </c>
      <c r="G101" s="98" t="s">
        <v>333</v>
      </c>
      <c r="H101" s="94" t="s">
        <v>353</v>
      </c>
      <c r="I101" s="95">
        <v>143113.85</v>
      </c>
      <c r="J101" s="97">
        <v>140052.51</v>
      </c>
      <c r="K101" s="96">
        <f t="shared" si="0"/>
        <v>3061.3399999999965</v>
      </c>
    </row>
    <row r="102" spans="1:11" ht="22.5" hidden="1">
      <c r="A102" s="99" t="s">
        <v>354</v>
      </c>
      <c r="B102" s="100">
        <v>2</v>
      </c>
      <c r="C102" s="101"/>
      <c r="D102" s="102" t="s">
        <v>53</v>
      </c>
      <c r="E102" s="98" t="s">
        <v>382</v>
      </c>
      <c r="F102" s="98" t="s">
        <v>388</v>
      </c>
      <c r="G102" s="98" t="s">
        <v>333</v>
      </c>
      <c r="H102" s="94" t="s">
        <v>355</v>
      </c>
      <c r="I102" s="95">
        <v>0</v>
      </c>
      <c r="J102" s="97">
        <v>0</v>
      </c>
      <c r="K102" s="96">
        <f t="shared" si="0"/>
        <v>0</v>
      </c>
    </row>
    <row r="103" spans="1:11" ht="22.5">
      <c r="A103" s="99" t="s">
        <v>356</v>
      </c>
      <c r="B103" s="100">
        <v>2</v>
      </c>
      <c r="C103" s="101"/>
      <c r="D103" s="102" t="s">
        <v>53</v>
      </c>
      <c r="E103" s="98" t="s">
        <v>382</v>
      </c>
      <c r="F103" s="98" t="s">
        <v>388</v>
      </c>
      <c r="G103" s="98" t="s">
        <v>333</v>
      </c>
      <c r="H103" s="94" t="s">
        <v>357</v>
      </c>
      <c r="I103" s="95">
        <v>314294</v>
      </c>
      <c r="J103" s="97">
        <v>101359.58</v>
      </c>
      <c r="K103" s="96">
        <f t="shared" si="0"/>
        <v>212934.41999999998</v>
      </c>
    </row>
    <row r="104" spans="1:11">
      <c r="A104" s="99" t="s">
        <v>330</v>
      </c>
      <c r="B104" s="100">
        <v>2</v>
      </c>
      <c r="C104" s="101"/>
      <c r="D104" s="102" t="s">
        <v>53</v>
      </c>
      <c r="E104" s="98" t="s">
        <v>382</v>
      </c>
      <c r="F104" s="98" t="s">
        <v>388</v>
      </c>
      <c r="G104" s="98" t="s">
        <v>333</v>
      </c>
      <c r="H104" s="94" t="s">
        <v>331</v>
      </c>
      <c r="I104" s="95">
        <v>84922.55</v>
      </c>
      <c r="J104" s="97">
        <v>30000</v>
      </c>
      <c r="K104" s="96">
        <f t="shared" si="0"/>
        <v>54922.55</v>
      </c>
    </row>
    <row r="105" spans="1:11">
      <c r="A105" s="99" t="s">
        <v>358</v>
      </c>
      <c r="B105" s="100">
        <v>2</v>
      </c>
      <c r="C105" s="101"/>
      <c r="D105" s="102" t="s">
        <v>53</v>
      </c>
      <c r="E105" s="98" t="s">
        <v>382</v>
      </c>
      <c r="F105" s="98" t="s">
        <v>388</v>
      </c>
      <c r="G105" s="98" t="s">
        <v>333</v>
      </c>
      <c r="H105" s="94" t="s">
        <v>359</v>
      </c>
      <c r="I105" s="95">
        <v>11182.65</v>
      </c>
      <c r="J105" s="97">
        <v>11182.65</v>
      </c>
      <c r="K105" s="96">
        <f t="shared" si="0"/>
        <v>0</v>
      </c>
    </row>
    <row r="106" spans="1:11" ht="22.5">
      <c r="A106" s="99" t="s">
        <v>360</v>
      </c>
      <c r="B106" s="100">
        <v>2</v>
      </c>
      <c r="C106" s="101"/>
      <c r="D106" s="102" t="s">
        <v>53</v>
      </c>
      <c r="E106" s="98" t="s">
        <v>382</v>
      </c>
      <c r="F106" s="98" t="s">
        <v>388</v>
      </c>
      <c r="G106" s="98" t="s">
        <v>333</v>
      </c>
      <c r="H106" s="94" t="s">
        <v>361</v>
      </c>
      <c r="I106" s="95">
        <f>I107+I108</f>
        <v>256510</v>
      </c>
      <c r="J106" s="95">
        <f>J107+J108</f>
        <v>163210</v>
      </c>
      <c r="K106" s="96">
        <f t="shared" si="0"/>
        <v>93300</v>
      </c>
    </row>
    <row r="107" spans="1:11" ht="22.5">
      <c r="A107" s="99" t="s">
        <v>362</v>
      </c>
      <c r="B107" s="100"/>
      <c r="C107" s="101"/>
      <c r="D107" s="102" t="s">
        <v>53</v>
      </c>
      <c r="E107" s="98" t="s">
        <v>382</v>
      </c>
      <c r="F107" s="98" t="s">
        <v>388</v>
      </c>
      <c r="G107" s="98" t="s">
        <v>333</v>
      </c>
      <c r="H107" s="94" t="s">
        <v>363</v>
      </c>
      <c r="I107" s="95">
        <v>50000</v>
      </c>
      <c r="J107" s="97">
        <v>0</v>
      </c>
      <c r="K107" s="96">
        <f t="shared" si="0"/>
        <v>50000</v>
      </c>
    </row>
    <row r="108" spans="1:11" ht="22.5">
      <c r="A108" s="99" t="s">
        <v>364</v>
      </c>
      <c r="B108" s="100">
        <v>2</v>
      </c>
      <c r="C108" s="101"/>
      <c r="D108" s="102" t="s">
        <v>53</v>
      </c>
      <c r="E108" s="98" t="s">
        <v>382</v>
      </c>
      <c r="F108" s="98" t="s">
        <v>388</v>
      </c>
      <c r="G108" s="98" t="s">
        <v>333</v>
      </c>
      <c r="H108" s="94" t="s">
        <v>365</v>
      </c>
      <c r="I108" s="95">
        <v>206510</v>
      </c>
      <c r="J108" s="97">
        <v>163210</v>
      </c>
      <c r="K108" s="96">
        <f t="shared" si="0"/>
        <v>43300</v>
      </c>
    </row>
    <row r="109" spans="1:11">
      <c r="A109" s="58" t="s">
        <v>644</v>
      </c>
      <c r="B109" s="100">
        <v>2</v>
      </c>
      <c r="C109" s="101"/>
      <c r="D109" s="102" t="s">
        <v>53</v>
      </c>
      <c r="E109" s="98" t="s">
        <v>382</v>
      </c>
      <c r="F109" s="98" t="s">
        <v>388</v>
      </c>
      <c r="G109" s="98" t="s">
        <v>641</v>
      </c>
      <c r="H109" s="94" t="s">
        <v>318</v>
      </c>
      <c r="I109" s="95">
        <f>I110</f>
        <v>20850</v>
      </c>
      <c r="J109" s="95">
        <f>J110</f>
        <v>20850</v>
      </c>
      <c r="K109" s="96">
        <f t="shared" si="0"/>
        <v>0</v>
      </c>
    </row>
    <row r="110" spans="1:11">
      <c r="A110" s="99" t="s">
        <v>327</v>
      </c>
      <c r="B110" s="100"/>
      <c r="C110" s="101"/>
      <c r="D110" s="102" t="s">
        <v>53</v>
      </c>
      <c r="E110" s="98" t="s">
        <v>382</v>
      </c>
      <c r="F110" s="98" t="s">
        <v>388</v>
      </c>
      <c r="G110" s="98" t="s">
        <v>641</v>
      </c>
      <c r="H110" s="94" t="s">
        <v>316</v>
      </c>
      <c r="I110" s="95">
        <f>I111</f>
        <v>20850</v>
      </c>
      <c r="J110" s="95">
        <f>J111</f>
        <v>20850</v>
      </c>
      <c r="K110" s="96">
        <f t="shared" ref="K110:K243" si="8">IF(ISNUMBER(I110),I110,0)-IF(ISNUMBER(J110),J110,0)</f>
        <v>0</v>
      </c>
    </row>
    <row r="111" spans="1:11">
      <c r="A111" s="99" t="s">
        <v>358</v>
      </c>
      <c r="B111" s="100">
        <v>2</v>
      </c>
      <c r="C111" s="101"/>
      <c r="D111" s="102" t="s">
        <v>53</v>
      </c>
      <c r="E111" s="98" t="s">
        <v>382</v>
      </c>
      <c r="F111" s="98" t="s">
        <v>388</v>
      </c>
      <c r="G111" s="98" t="s">
        <v>641</v>
      </c>
      <c r="H111" s="94" t="s">
        <v>359</v>
      </c>
      <c r="I111" s="95">
        <v>20850</v>
      </c>
      <c r="J111" s="95">
        <v>20850</v>
      </c>
      <c r="K111" s="96">
        <f t="shared" si="8"/>
        <v>0</v>
      </c>
    </row>
    <row r="112" spans="1:11" ht="45">
      <c r="A112" s="99" t="s">
        <v>202</v>
      </c>
      <c r="B112" s="100"/>
      <c r="C112" s="101"/>
      <c r="D112" s="102" t="s">
        <v>53</v>
      </c>
      <c r="E112" s="98" t="s">
        <v>382</v>
      </c>
      <c r="F112" s="98" t="s">
        <v>390</v>
      </c>
      <c r="G112" s="98"/>
      <c r="H112" s="94"/>
      <c r="I112" s="95">
        <f>I113</f>
        <v>281230</v>
      </c>
      <c r="J112" s="95">
        <f t="shared" ref="I112:J114" si="9">J113</f>
        <v>89604.14</v>
      </c>
      <c r="K112" s="96">
        <f t="shared" si="8"/>
        <v>191625.86</v>
      </c>
    </row>
    <row r="113" spans="1:11" ht="50.25" customHeight="1">
      <c r="A113" s="99" t="s">
        <v>338</v>
      </c>
      <c r="B113" s="100"/>
      <c r="C113" s="101"/>
      <c r="D113" s="102" t="s">
        <v>53</v>
      </c>
      <c r="E113" s="98" t="s">
        <v>382</v>
      </c>
      <c r="F113" s="98" t="s">
        <v>390</v>
      </c>
      <c r="G113" s="98" t="s">
        <v>339</v>
      </c>
      <c r="H113" s="94"/>
      <c r="I113" s="95">
        <f t="shared" si="9"/>
        <v>281230</v>
      </c>
      <c r="J113" s="95">
        <f t="shared" si="9"/>
        <v>89604.14</v>
      </c>
      <c r="K113" s="96">
        <f t="shared" si="8"/>
        <v>191625.86</v>
      </c>
    </row>
    <row r="114" spans="1:11">
      <c r="A114" s="99" t="s">
        <v>327</v>
      </c>
      <c r="B114" s="100"/>
      <c r="C114" s="101"/>
      <c r="D114" s="102" t="s">
        <v>53</v>
      </c>
      <c r="E114" s="98" t="s">
        <v>382</v>
      </c>
      <c r="F114" s="98" t="s">
        <v>390</v>
      </c>
      <c r="G114" s="98" t="s">
        <v>339</v>
      </c>
      <c r="H114" s="94" t="s">
        <v>316</v>
      </c>
      <c r="I114" s="95">
        <f t="shared" si="9"/>
        <v>281230</v>
      </c>
      <c r="J114" s="95">
        <f t="shared" si="9"/>
        <v>89604.14</v>
      </c>
      <c r="K114" s="96">
        <f t="shared" si="8"/>
        <v>191625.86</v>
      </c>
    </row>
    <row r="115" spans="1:11">
      <c r="A115" s="99" t="s">
        <v>347</v>
      </c>
      <c r="B115" s="100"/>
      <c r="C115" s="101"/>
      <c r="D115" s="102" t="s">
        <v>53</v>
      </c>
      <c r="E115" s="98" t="s">
        <v>382</v>
      </c>
      <c r="F115" s="98" t="s">
        <v>390</v>
      </c>
      <c r="G115" s="98" t="s">
        <v>339</v>
      </c>
      <c r="H115" s="94" t="s">
        <v>341</v>
      </c>
      <c r="I115" s="95">
        <f>I116+I117</f>
        <v>281230</v>
      </c>
      <c r="J115" s="95">
        <f>J116+J117</f>
        <v>89604.14</v>
      </c>
      <c r="K115" s="96">
        <f t="shared" si="8"/>
        <v>191625.86</v>
      </c>
    </row>
    <row r="116" spans="1:11">
      <c r="A116" s="99" t="s">
        <v>342</v>
      </c>
      <c r="B116" s="100"/>
      <c r="C116" s="101"/>
      <c r="D116" s="102" t="s">
        <v>53</v>
      </c>
      <c r="E116" s="98" t="s">
        <v>382</v>
      </c>
      <c r="F116" s="98" t="s">
        <v>390</v>
      </c>
      <c r="G116" s="98" t="s">
        <v>339</v>
      </c>
      <c r="H116" s="94" t="s">
        <v>343</v>
      </c>
      <c r="I116" s="95">
        <v>216000</v>
      </c>
      <c r="J116" s="95">
        <v>69158</v>
      </c>
      <c r="K116" s="96">
        <f t="shared" si="8"/>
        <v>146842</v>
      </c>
    </row>
    <row r="117" spans="1:11" ht="20.25" customHeight="1">
      <c r="A117" s="99" t="s">
        <v>344</v>
      </c>
      <c r="B117" s="100"/>
      <c r="C117" s="101"/>
      <c r="D117" s="102" t="s">
        <v>53</v>
      </c>
      <c r="E117" s="98" t="s">
        <v>382</v>
      </c>
      <c r="F117" s="98" t="s">
        <v>390</v>
      </c>
      <c r="G117" s="98" t="s">
        <v>339</v>
      </c>
      <c r="H117" s="94" t="s">
        <v>345</v>
      </c>
      <c r="I117" s="95">
        <v>65230</v>
      </c>
      <c r="J117" s="95">
        <v>20446.14</v>
      </c>
      <c r="K117" s="96">
        <f t="shared" si="8"/>
        <v>44783.86</v>
      </c>
    </row>
    <row r="118" spans="1:11">
      <c r="A118" s="99" t="s">
        <v>391</v>
      </c>
      <c r="B118" s="100"/>
      <c r="C118" s="101"/>
      <c r="D118" s="102" t="s">
        <v>53</v>
      </c>
      <c r="E118" s="98" t="s">
        <v>392</v>
      </c>
      <c r="F118" s="98"/>
      <c r="G118" s="98"/>
      <c r="H118" s="94"/>
      <c r="I118" s="95">
        <f>I119</f>
        <v>513963</v>
      </c>
      <c r="J118" s="95">
        <f>J119</f>
        <v>199159.44999999998</v>
      </c>
      <c r="K118" s="96">
        <f t="shared" si="8"/>
        <v>314803.55000000005</v>
      </c>
    </row>
    <row r="119" spans="1:11" ht="22.5">
      <c r="A119" s="99" t="s">
        <v>393</v>
      </c>
      <c r="B119" s="100">
        <v>2</v>
      </c>
      <c r="C119" s="101"/>
      <c r="D119" s="102" t="s">
        <v>53</v>
      </c>
      <c r="E119" s="98" t="s">
        <v>394</v>
      </c>
      <c r="F119" s="98" t="s">
        <v>318</v>
      </c>
      <c r="G119" s="98" t="s">
        <v>318</v>
      </c>
      <c r="H119" s="94" t="s">
        <v>318</v>
      </c>
      <c r="I119" s="95">
        <f>I120</f>
        <v>513963</v>
      </c>
      <c r="J119" s="95">
        <f>J120</f>
        <v>199159.44999999998</v>
      </c>
      <c r="K119" s="96">
        <f t="shared" si="8"/>
        <v>314803.55000000005</v>
      </c>
    </row>
    <row r="120" spans="1:11" ht="36" customHeight="1">
      <c r="A120" s="99" t="s">
        <v>591</v>
      </c>
      <c r="B120" s="100"/>
      <c r="C120" s="101"/>
      <c r="D120" s="102" t="s">
        <v>53</v>
      </c>
      <c r="E120" s="98" t="s">
        <v>394</v>
      </c>
      <c r="F120" s="98" t="s">
        <v>395</v>
      </c>
      <c r="G120" s="98"/>
      <c r="H120" s="94"/>
      <c r="I120" s="95">
        <f>I121+I126</f>
        <v>513963</v>
      </c>
      <c r="J120" s="95">
        <f>J121+J126</f>
        <v>199159.44999999998</v>
      </c>
      <c r="K120" s="65">
        <f t="shared" si="8"/>
        <v>314803.55000000005</v>
      </c>
    </row>
    <row r="121" spans="1:11" ht="48.75" customHeight="1">
      <c r="A121" s="58" t="s">
        <v>338</v>
      </c>
      <c r="B121" s="59">
        <v>2</v>
      </c>
      <c r="C121" s="60"/>
      <c r="D121" s="118" t="s">
        <v>53</v>
      </c>
      <c r="E121" s="119" t="s">
        <v>394</v>
      </c>
      <c r="F121" s="119" t="s">
        <v>395</v>
      </c>
      <c r="G121" s="119" t="s">
        <v>339</v>
      </c>
      <c r="H121" s="120" t="s">
        <v>318</v>
      </c>
      <c r="I121" s="64">
        <f>I122</f>
        <v>491689.55</v>
      </c>
      <c r="J121" s="64">
        <f>J122</f>
        <v>193138.18</v>
      </c>
      <c r="K121" s="65">
        <f t="shared" si="8"/>
        <v>298551.37</v>
      </c>
    </row>
    <row r="122" spans="1:11">
      <c r="A122" s="58" t="s">
        <v>327</v>
      </c>
      <c r="B122" s="59">
        <v>2</v>
      </c>
      <c r="C122" s="60"/>
      <c r="D122" s="118" t="s">
        <v>53</v>
      </c>
      <c r="E122" s="119" t="s">
        <v>394</v>
      </c>
      <c r="F122" s="119" t="s">
        <v>395</v>
      </c>
      <c r="G122" s="119" t="s">
        <v>339</v>
      </c>
      <c r="H122" s="120" t="s">
        <v>316</v>
      </c>
      <c r="I122" s="64">
        <f>I123</f>
        <v>491689.55</v>
      </c>
      <c r="J122" s="64">
        <f>J123</f>
        <v>193138.18</v>
      </c>
      <c r="K122" s="65">
        <f t="shared" si="8"/>
        <v>298551.37</v>
      </c>
    </row>
    <row r="123" spans="1:11" ht="22.5">
      <c r="A123" s="99" t="s">
        <v>340</v>
      </c>
      <c r="B123" s="59">
        <v>2</v>
      </c>
      <c r="C123" s="60"/>
      <c r="D123" s="118" t="s">
        <v>53</v>
      </c>
      <c r="E123" s="119" t="s">
        <v>394</v>
      </c>
      <c r="F123" s="119" t="s">
        <v>395</v>
      </c>
      <c r="G123" s="119" t="s">
        <v>339</v>
      </c>
      <c r="H123" s="120" t="s">
        <v>341</v>
      </c>
      <c r="I123" s="64">
        <f>I124+I125</f>
        <v>491689.55</v>
      </c>
      <c r="J123" s="64">
        <f>J124+J125</f>
        <v>193138.18</v>
      </c>
      <c r="K123" s="65">
        <f t="shared" si="8"/>
        <v>298551.37</v>
      </c>
    </row>
    <row r="124" spans="1:11">
      <c r="A124" s="58" t="s">
        <v>342</v>
      </c>
      <c r="B124" s="59">
        <v>2</v>
      </c>
      <c r="C124" s="60"/>
      <c r="D124" s="118" t="s">
        <v>53</v>
      </c>
      <c r="E124" s="119" t="s">
        <v>394</v>
      </c>
      <c r="F124" s="119" t="s">
        <v>395</v>
      </c>
      <c r="G124" s="119" t="s">
        <v>339</v>
      </c>
      <c r="H124" s="120" t="s">
        <v>343</v>
      </c>
      <c r="I124" s="64">
        <v>382198.29</v>
      </c>
      <c r="J124" s="136">
        <v>150348.25</v>
      </c>
      <c r="K124" s="65">
        <f t="shared" si="8"/>
        <v>231850.03999999998</v>
      </c>
    </row>
    <row r="125" spans="1:11" ht="21" customHeight="1">
      <c r="A125" s="58" t="s">
        <v>344</v>
      </c>
      <c r="B125" s="59">
        <v>2</v>
      </c>
      <c r="C125" s="60"/>
      <c r="D125" s="118" t="s">
        <v>53</v>
      </c>
      <c r="E125" s="119" t="s">
        <v>394</v>
      </c>
      <c r="F125" s="119" t="s">
        <v>395</v>
      </c>
      <c r="G125" s="119" t="s">
        <v>339</v>
      </c>
      <c r="H125" s="120" t="s">
        <v>345</v>
      </c>
      <c r="I125" s="64">
        <v>109491.26</v>
      </c>
      <c r="J125" s="136">
        <v>42789.93</v>
      </c>
      <c r="K125" s="65">
        <f t="shared" si="8"/>
        <v>66701.329999999987</v>
      </c>
    </row>
    <row r="126" spans="1:11" ht="39.75" customHeight="1">
      <c r="A126" s="58" t="s">
        <v>346</v>
      </c>
      <c r="B126" s="59"/>
      <c r="C126" s="60"/>
      <c r="D126" s="118" t="s">
        <v>53</v>
      </c>
      <c r="E126" s="119" t="s">
        <v>394</v>
      </c>
      <c r="F126" s="119" t="s">
        <v>395</v>
      </c>
      <c r="G126" s="119" t="s">
        <v>333</v>
      </c>
      <c r="H126" s="120"/>
      <c r="I126" s="64">
        <f>I127+I134</f>
        <v>22273.45</v>
      </c>
      <c r="J126" s="64">
        <f>J127+J134</f>
        <v>6021.27</v>
      </c>
      <c r="K126" s="65">
        <f t="shared" si="8"/>
        <v>16252.18</v>
      </c>
    </row>
    <row r="127" spans="1:11">
      <c r="A127" s="58" t="s">
        <v>327</v>
      </c>
      <c r="B127" s="59"/>
      <c r="C127" s="60"/>
      <c r="D127" s="118" t="s">
        <v>53</v>
      </c>
      <c r="E127" s="119" t="s">
        <v>394</v>
      </c>
      <c r="F127" s="119" t="s">
        <v>395</v>
      </c>
      <c r="G127" s="119" t="s">
        <v>333</v>
      </c>
      <c r="H127" s="120" t="s">
        <v>316</v>
      </c>
      <c r="I127" s="64">
        <f>I128</f>
        <v>17592</v>
      </c>
      <c r="J127" s="64">
        <f>J128</f>
        <v>6021.27</v>
      </c>
      <c r="K127" s="65">
        <f t="shared" si="8"/>
        <v>11570.73</v>
      </c>
    </row>
    <row r="128" spans="1:11">
      <c r="A128" s="99" t="s">
        <v>347</v>
      </c>
      <c r="B128" s="59">
        <v>2</v>
      </c>
      <c r="C128" s="60"/>
      <c r="D128" s="118" t="s">
        <v>53</v>
      </c>
      <c r="E128" s="119" t="s">
        <v>394</v>
      </c>
      <c r="F128" s="119" t="s">
        <v>395</v>
      </c>
      <c r="G128" s="119" t="s">
        <v>333</v>
      </c>
      <c r="H128" s="120" t="s">
        <v>329</v>
      </c>
      <c r="I128" s="64">
        <f>I130+I131+I132+I129</f>
        <v>17592</v>
      </c>
      <c r="J128" s="64">
        <f>J130+J131+J132+J129</f>
        <v>6021.27</v>
      </c>
      <c r="K128" s="65">
        <f t="shared" si="8"/>
        <v>11570.73</v>
      </c>
    </row>
    <row r="129" spans="1:11">
      <c r="A129" s="58" t="s">
        <v>348</v>
      </c>
      <c r="B129" s="59">
        <v>2</v>
      </c>
      <c r="C129" s="60"/>
      <c r="D129" s="118" t="s">
        <v>53</v>
      </c>
      <c r="E129" s="119" t="s">
        <v>394</v>
      </c>
      <c r="F129" s="119" t="s">
        <v>395</v>
      </c>
      <c r="G129" s="119" t="s">
        <v>333</v>
      </c>
      <c r="H129" s="120" t="s">
        <v>349</v>
      </c>
      <c r="I129" s="64">
        <v>15000</v>
      </c>
      <c r="J129" s="136">
        <v>5085.2700000000004</v>
      </c>
      <c r="K129" s="65">
        <f t="shared" si="8"/>
        <v>9914.73</v>
      </c>
    </row>
    <row r="130" spans="1:11">
      <c r="A130" s="58" t="s">
        <v>350</v>
      </c>
      <c r="B130" s="59">
        <v>2</v>
      </c>
      <c r="C130" s="60"/>
      <c r="D130" s="118" t="s">
        <v>53</v>
      </c>
      <c r="E130" s="119" t="s">
        <v>394</v>
      </c>
      <c r="F130" s="119" t="s">
        <v>395</v>
      </c>
      <c r="G130" s="119" t="s">
        <v>333</v>
      </c>
      <c r="H130" s="120" t="s">
        <v>351</v>
      </c>
      <c r="I130" s="64">
        <v>2592</v>
      </c>
      <c r="J130" s="67">
        <v>936</v>
      </c>
      <c r="K130" s="65">
        <f t="shared" si="8"/>
        <v>1656</v>
      </c>
    </row>
    <row r="131" spans="1:11" ht="22.5" hidden="1">
      <c r="A131" s="58" t="s">
        <v>356</v>
      </c>
      <c r="B131" s="59">
        <v>2</v>
      </c>
      <c r="C131" s="60"/>
      <c r="D131" s="118" t="s">
        <v>53</v>
      </c>
      <c r="E131" s="119" t="s">
        <v>394</v>
      </c>
      <c r="F131" s="119" t="s">
        <v>395</v>
      </c>
      <c r="G131" s="119" t="s">
        <v>333</v>
      </c>
      <c r="H131" s="120" t="s">
        <v>357</v>
      </c>
      <c r="I131" s="64">
        <v>0</v>
      </c>
      <c r="J131" s="67">
        <v>0</v>
      </c>
      <c r="K131" s="65">
        <f t="shared" si="8"/>
        <v>0</v>
      </c>
    </row>
    <row r="132" spans="1:11" hidden="1">
      <c r="A132" s="58" t="s">
        <v>330</v>
      </c>
      <c r="B132" s="59">
        <v>2</v>
      </c>
      <c r="C132" s="60"/>
      <c r="D132" s="118" t="s">
        <v>53</v>
      </c>
      <c r="E132" s="119" t="s">
        <v>394</v>
      </c>
      <c r="F132" s="119" t="s">
        <v>395</v>
      </c>
      <c r="G132" s="119" t="s">
        <v>333</v>
      </c>
      <c r="H132" s="120" t="s">
        <v>331</v>
      </c>
      <c r="I132" s="64">
        <v>0</v>
      </c>
      <c r="J132" s="67">
        <v>0</v>
      </c>
      <c r="K132" s="65">
        <f t="shared" si="8"/>
        <v>0</v>
      </c>
    </row>
    <row r="133" spans="1:11" hidden="1">
      <c r="A133" s="58" t="s">
        <v>358</v>
      </c>
      <c r="B133" s="59">
        <v>2</v>
      </c>
      <c r="C133" s="60"/>
      <c r="D133" s="118" t="s">
        <v>53</v>
      </c>
      <c r="E133" s="119" t="s">
        <v>394</v>
      </c>
      <c r="F133" s="119" t="s">
        <v>395</v>
      </c>
      <c r="G133" s="119" t="s">
        <v>396</v>
      </c>
      <c r="H133" s="120" t="s">
        <v>359</v>
      </c>
      <c r="I133" s="64"/>
      <c r="J133" s="67"/>
      <c r="K133" s="65">
        <f t="shared" si="8"/>
        <v>0</v>
      </c>
    </row>
    <row r="134" spans="1:11" ht="22.5">
      <c r="A134" s="58" t="s">
        <v>360</v>
      </c>
      <c r="B134" s="59">
        <v>2</v>
      </c>
      <c r="C134" s="60"/>
      <c r="D134" s="118" t="s">
        <v>53</v>
      </c>
      <c r="E134" s="119" t="s">
        <v>394</v>
      </c>
      <c r="F134" s="119" t="s">
        <v>395</v>
      </c>
      <c r="G134" s="119" t="s">
        <v>333</v>
      </c>
      <c r="H134" s="120" t="s">
        <v>361</v>
      </c>
      <c r="I134" s="64">
        <f>I135+I136</f>
        <v>4681.45</v>
      </c>
      <c r="J134" s="64">
        <f>J135+J136</f>
        <v>0</v>
      </c>
      <c r="K134" s="65">
        <f t="shared" si="8"/>
        <v>4681.45</v>
      </c>
    </row>
    <row r="135" spans="1:11" ht="22.5" hidden="1">
      <c r="A135" s="58" t="s">
        <v>362</v>
      </c>
      <c r="B135" s="59">
        <v>2</v>
      </c>
      <c r="C135" s="60"/>
      <c r="D135" s="118" t="s">
        <v>53</v>
      </c>
      <c r="E135" s="119" t="s">
        <v>394</v>
      </c>
      <c r="F135" s="119" t="s">
        <v>395</v>
      </c>
      <c r="G135" s="119" t="s">
        <v>333</v>
      </c>
      <c r="H135" s="120" t="s">
        <v>363</v>
      </c>
      <c r="I135" s="64">
        <v>0</v>
      </c>
      <c r="J135" s="67">
        <v>0</v>
      </c>
      <c r="K135" s="65">
        <f t="shared" si="8"/>
        <v>0</v>
      </c>
    </row>
    <row r="136" spans="1:11" ht="22.5">
      <c r="A136" s="58" t="s">
        <v>364</v>
      </c>
      <c r="B136" s="59">
        <v>2</v>
      </c>
      <c r="C136" s="60"/>
      <c r="D136" s="118" t="s">
        <v>53</v>
      </c>
      <c r="E136" s="119" t="s">
        <v>394</v>
      </c>
      <c r="F136" s="119" t="s">
        <v>395</v>
      </c>
      <c r="G136" s="119" t="s">
        <v>333</v>
      </c>
      <c r="H136" s="120" t="s">
        <v>365</v>
      </c>
      <c r="I136" s="64">
        <v>4681.45</v>
      </c>
      <c r="J136" s="67">
        <v>0</v>
      </c>
      <c r="K136" s="65">
        <f t="shared" si="8"/>
        <v>4681.45</v>
      </c>
    </row>
    <row r="137" spans="1:11" ht="33.75">
      <c r="A137" s="58" t="s">
        <v>397</v>
      </c>
      <c r="B137" s="59"/>
      <c r="C137" s="60"/>
      <c r="D137" s="118" t="s">
        <v>53</v>
      </c>
      <c r="E137" s="119" t="s">
        <v>398</v>
      </c>
      <c r="F137" s="119"/>
      <c r="G137" s="119"/>
      <c r="H137" s="120"/>
      <c r="I137" s="64">
        <f>I138</f>
        <v>73007.960000000006</v>
      </c>
      <c r="J137" s="64">
        <f>J138</f>
        <v>0</v>
      </c>
      <c r="K137" s="65">
        <f t="shared" si="8"/>
        <v>73007.960000000006</v>
      </c>
    </row>
    <row r="138" spans="1:11" ht="45">
      <c r="A138" s="58" t="s">
        <v>399</v>
      </c>
      <c r="B138" s="59">
        <v>2</v>
      </c>
      <c r="C138" s="60"/>
      <c r="D138" s="118" t="s">
        <v>53</v>
      </c>
      <c r="E138" s="119" t="s">
        <v>400</v>
      </c>
      <c r="F138" s="119" t="s">
        <v>318</v>
      </c>
      <c r="G138" s="119" t="s">
        <v>318</v>
      </c>
      <c r="H138" s="120" t="s">
        <v>318</v>
      </c>
      <c r="I138" s="64">
        <f t="shared" ref="I138:J140" si="10">I139</f>
        <v>73007.960000000006</v>
      </c>
      <c r="J138" s="64">
        <f t="shared" si="10"/>
        <v>0</v>
      </c>
      <c r="K138" s="65">
        <f t="shared" si="8"/>
        <v>73007.960000000006</v>
      </c>
    </row>
    <row r="139" spans="1:11" ht="22.5">
      <c r="A139" s="58" t="s">
        <v>592</v>
      </c>
      <c r="B139" s="59">
        <v>2</v>
      </c>
      <c r="C139" s="60"/>
      <c r="D139" s="118" t="s">
        <v>53</v>
      </c>
      <c r="E139" s="119" t="s">
        <v>400</v>
      </c>
      <c r="F139" s="149" t="s">
        <v>587</v>
      </c>
      <c r="G139" s="119" t="s">
        <v>318</v>
      </c>
      <c r="H139" s="120" t="s">
        <v>318</v>
      </c>
      <c r="I139" s="64">
        <f t="shared" si="10"/>
        <v>73007.960000000006</v>
      </c>
      <c r="J139" s="64">
        <f t="shared" si="10"/>
        <v>0</v>
      </c>
      <c r="K139" s="65">
        <f t="shared" si="8"/>
        <v>73007.960000000006</v>
      </c>
    </row>
    <row r="140" spans="1:11" ht="39" customHeight="1">
      <c r="A140" s="99" t="s">
        <v>346</v>
      </c>
      <c r="B140" s="100">
        <v>2</v>
      </c>
      <c r="C140" s="101"/>
      <c r="D140" s="102" t="s">
        <v>53</v>
      </c>
      <c r="E140" s="98" t="s">
        <v>400</v>
      </c>
      <c r="F140" s="98" t="s">
        <v>587</v>
      </c>
      <c r="G140" s="98" t="s">
        <v>333</v>
      </c>
      <c r="H140" s="94" t="s">
        <v>318</v>
      </c>
      <c r="I140" s="95">
        <f t="shared" si="10"/>
        <v>73007.960000000006</v>
      </c>
      <c r="J140" s="95">
        <f t="shared" si="10"/>
        <v>0</v>
      </c>
      <c r="K140" s="96">
        <f t="shared" si="8"/>
        <v>73007.960000000006</v>
      </c>
    </row>
    <row r="141" spans="1:11">
      <c r="A141" s="58" t="s">
        <v>327</v>
      </c>
      <c r="B141" s="59">
        <v>2</v>
      </c>
      <c r="C141" s="60"/>
      <c r="D141" s="118" t="s">
        <v>53</v>
      </c>
      <c r="E141" s="119" t="s">
        <v>400</v>
      </c>
      <c r="F141" s="149" t="s">
        <v>587</v>
      </c>
      <c r="G141" s="119" t="s">
        <v>333</v>
      </c>
      <c r="H141" s="120" t="s">
        <v>316</v>
      </c>
      <c r="I141" s="64">
        <f>I142+I144</f>
        <v>73007.960000000006</v>
      </c>
      <c r="J141" s="64">
        <f>J142+J144</f>
        <v>0</v>
      </c>
      <c r="K141" s="65">
        <f t="shared" si="8"/>
        <v>73007.960000000006</v>
      </c>
    </row>
    <row r="142" spans="1:11" hidden="1">
      <c r="A142" s="58" t="s">
        <v>371</v>
      </c>
      <c r="B142" s="59"/>
      <c r="C142" s="60"/>
      <c r="D142" s="118" t="s">
        <v>53</v>
      </c>
      <c r="E142" s="119" t="s">
        <v>400</v>
      </c>
      <c r="F142" s="98" t="s">
        <v>587</v>
      </c>
      <c r="G142" s="119" t="s">
        <v>333</v>
      </c>
      <c r="H142" s="120" t="s">
        <v>329</v>
      </c>
      <c r="I142" s="64">
        <f>I143</f>
        <v>0</v>
      </c>
      <c r="J142" s="64">
        <f>J143</f>
        <v>0</v>
      </c>
      <c r="K142" s="65">
        <f t="shared" si="8"/>
        <v>0</v>
      </c>
    </row>
    <row r="143" spans="1:11" hidden="1">
      <c r="A143" s="58" t="s">
        <v>332</v>
      </c>
      <c r="B143" s="59">
        <v>1</v>
      </c>
      <c r="C143" s="60"/>
      <c r="D143" s="118" t="s">
        <v>53</v>
      </c>
      <c r="E143" s="119" t="s">
        <v>400</v>
      </c>
      <c r="F143" s="149" t="s">
        <v>587</v>
      </c>
      <c r="G143" s="119" t="s">
        <v>333</v>
      </c>
      <c r="H143" s="120" t="s">
        <v>331</v>
      </c>
      <c r="I143" s="64">
        <v>0</v>
      </c>
      <c r="J143" s="136">
        <v>0</v>
      </c>
      <c r="K143" s="65">
        <f>IF(ISNUMBER(I143),I143,0)-IF(ISNUMBER(J143),J143,0)</f>
        <v>0</v>
      </c>
    </row>
    <row r="144" spans="1:11">
      <c r="A144" s="58" t="s">
        <v>358</v>
      </c>
      <c r="B144" s="100"/>
      <c r="C144" s="101"/>
      <c r="D144" s="102" t="s">
        <v>53</v>
      </c>
      <c r="E144" s="98" t="s">
        <v>400</v>
      </c>
      <c r="F144" s="149" t="s">
        <v>587</v>
      </c>
      <c r="G144" s="98" t="s">
        <v>333</v>
      </c>
      <c r="H144" s="94" t="s">
        <v>359</v>
      </c>
      <c r="I144" s="95">
        <v>73007.960000000006</v>
      </c>
      <c r="J144" s="95">
        <v>0</v>
      </c>
      <c r="K144" s="65">
        <f>IF(ISNUMBER(I144),I144,0)-IF(ISNUMBER(J144),J144,0)</f>
        <v>73007.960000000006</v>
      </c>
    </row>
    <row r="145" spans="1:11">
      <c r="A145" s="58" t="s">
        <v>401</v>
      </c>
      <c r="B145" s="59"/>
      <c r="C145" s="60"/>
      <c r="D145" s="118" t="s">
        <v>53</v>
      </c>
      <c r="E145" s="119" t="s">
        <v>402</v>
      </c>
      <c r="F145" s="119"/>
      <c r="G145" s="119"/>
      <c r="H145" s="120"/>
      <c r="I145" s="64">
        <f>I146+I185</f>
        <v>40505078.719999999</v>
      </c>
      <c r="J145" s="64">
        <f>J146+J185</f>
        <v>5269500.4400000004</v>
      </c>
      <c r="K145" s="65">
        <f t="shared" si="8"/>
        <v>35235578.280000001</v>
      </c>
    </row>
    <row r="146" spans="1:11" ht="18" customHeight="1">
      <c r="A146" s="58" t="s">
        <v>403</v>
      </c>
      <c r="B146" s="59">
        <v>2</v>
      </c>
      <c r="C146" s="60"/>
      <c r="D146" s="118" t="s">
        <v>53</v>
      </c>
      <c r="E146" s="119" t="s">
        <v>404</v>
      </c>
      <c r="F146" s="119" t="s">
        <v>318</v>
      </c>
      <c r="G146" s="119" t="s">
        <v>318</v>
      </c>
      <c r="H146" s="120" t="s">
        <v>318</v>
      </c>
      <c r="I146" s="64">
        <f>I147+I162+I170+I152+I157+I176+I180</f>
        <v>40305078.719999999</v>
      </c>
      <c r="J146" s="64">
        <f>J147+J162+J170+J152+J157+J176+J180</f>
        <v>5251500.4400000004</v>
      </c>
      <c r="K146" s="65">
        <f t="shared" si="8"/>
        <v>35053578.280000001</v>
      </c>
    </row>
    <row r="147" spans="1:11" ht="18" customHeight="1">
      <c r="A147" s="58" t="s">
        <v>593</v>
      </c>
      <c r="B147" s="59"/>
      <c r="C147" s="60"/>
      <c r="D147" s="118" t="s">
        <v>53</v>
      </c>
      <c r="E147" s="119" t="s">
        <v>404</v>
      </c>
      <c r="F147" s="146" t="s">
        <v>568</v>
      </c>
      <c r="G147" s="119"/>
      <c r="H147" s="120"/>
      <c r="I147" s="64">
        <f t="shared" ref="I147:J150" si="11">I148</f>
        <v>8000842.9900000002</v>
      </c>
      <c r="J147" s="64">
        <f t="shared" si="11"/>
        <v>4449009.7300000004</v>
      </c>
      <c r="K147" s="96">
        <f t="shared" si="8"/>
        <v>3551833.26</v>
      </c>
    </row>
    <row r="148" spans="1:11" ht="36.75" customHeight="1">
      <c r="A148" s="58" t="s">
        <v>346</v>
      </c>
      <c r="B148" s="59"/>
      <c r="C148" s="60"/>
      <c r="D148" s="118" t="s">
        <v>53</v>
      </c>
      <c r="E148" s="119" t="s">
        <v>404</v>
      </c>
      <c r="F148" s="146" t="s">
        <v>568</v>
      </c>
      <c r="G148" s="119" t="s">
        <v>333</v>
      </c>
      <c r="H148" s="120"/>
      <c r="I148" s="64">
        <f t="shared" si="11"/>
        <v>8000842.9900000002</v>
      </c>
      <c r="J148" s="64">
        <f t="shared" si="11"/>
        <v>4449009.7300000004</v>
      </c>
      <c r="K148" s="96">
        <f t="shared" si="8"/>
        <v>3551833.26</v>
      </c>
    </row>
    <row r="149" spans="1:11">
      <c r="A149" s="58" t="s">
        <v>327</v>
      </c>
      <c r="B149" s="59"/>
      <c r="C149" s="60"/>
      <c r="D149" s="118" t="s">
        <v>53</v>
      </c>
      <c r="E149" s="119" t="s">
        <v>404</v>
      </c>
      <c r="F149" s="146" t="s">
        <v>568</v>
      </c>
      <c r="G149" s="119" t="s">
        <v>333</v>
      </c>
      <c r="H149" s="120" t="s">
        <v>316</v>
      </c>
      <c r="I149" s="64">
        <f t="shared" si="11"/>
        <v>8000842.9900000002</v>
      </c>
      <c r="J149" s="64">
        <f t="shared" si="11"/>
        <v>4449009.7300000004</v>
      </c>
      <c r="K149" s="96">
        <f t="shared" si="8"/>
        <v>3551833.26</v>
      </c>
    </row>
    <row r="150" spans="1:11">
      <c r="A150" s="99" t="s">
        <v>347</v>
      </c>
      <c r="B150" s="59"/>
      <c r="C150" s="60"/>
      <c r="D150" s="118" t="s">
        <v>53</v>
      </c>
      <c r="E150" s="119" t="s">
        <v>404</v>
      </c>
      <c r="F150" s="146" t="s">
        <v>568</v>
      </c>
      <c r="G150" s="119" t="s">
        <v>333</v>
      </c>
      <c r="H150" s="120" t="s">
        <v>329</v>
      </c>
      <c r="I150" s="64">
        <f t="shared" si="11"/>
        <v>8000842.9900000002</v>
      </c>
      <c r="J150" s="64">
        <f t="shared" si="11"/>
        <v>4449009.7300000004</v>
      </c>
      <c r="K150" s="96">
        <f t="shared" si="8"/>
        <v>3551833.26</v>
      </c>
    </row>
    <row r="151" spans="1:11" ht="29.25" customHeight="1">
      <c r="A151" s="58" t="s">
        <v>356</v>
      </c>
      <c r="B151" s="59"/>
      <c r="C151" s="60"/>
      <c r="D151" s="118" t="s">
        <v>53</v>
      </c>
      <c r="E151" s="119" t="s">
        <v>404</v>
      </c>
      <c r="F151" s="146" t="s">
        <v>568</v>
      </c>
      <c r="G151" s="119" t="s">
        <v>333</v>
      </c>
      <c r="H151" s="120" t="s">
        <v>357</v>
      </c>
      <c r="I151" s="64">
        <v>8000842.9900000002</v>
      </c>
      <c r="J151" s="64">
        <v>4449009.7300000004</v>
      </c>
      <c r="K151" s="96">
        <f t="shared" si="8"/>
        <v>3551833.26</v>
      </c>
    </row>
    <row r="152" spans="1:11" ht="24.75" customHeight="1">
      <c r="A152" s="99" t="s">
        <v>643</v>
      </c>
      <c r="B152" s="100">
        <v>2</v>
      </c>
      <c r="C152" s="101"/>
      <c r="D152" s="102" t="s">
        <v>53</v>
      </c>
      <c r="E152" s="98" t="s">
        <v>404</v>
      </c>
      <c r="F152" s="98" t="s">
        <v>642</v>
      </c>
      <c r="G152" s="98" t="s">
        <v>318</v>
      </c>
      <c r="H152" s="94" t="s">
        <v>318</v>
      </c>
      <c r="I152" s="95">
        <f t="shared" ref="I152:J160" si="12">I153</f>
        <v>5000000</v>
      </c>
      <c r="J152" s="95">
        <f t="shared" si="12"/>
        <v>0</v>
      </c>
      <c r="K152" s="96">
        <f t="shared" si="8"/>
        <v>5000000</v>
      </c>
    </row>
    <row r="153" spans="1:11" ht="37.5" customHeight="1">
      <c r="A153" s="58" t="s">
        <v>405</v>
      </c>
      <c r="B153" s="59">
        <v>2</v>
      </c>
      <c r="C153" s="60"/>
      <c r="D153" s="118" t="s">
        <v>53</v>
      </c>
      <c r="E153" s="119" t="s">
        <v>404</v>
      </c>
      <c r="F153" s="164" t="s">
        <v>642</v>
      </c>
      <c r="G153" s="164" t="s">
        <v>333</v>
      </c>
      <c r="H153" s="120" t="s">
        <v>318</v>
      </c>
      <c r="I153" s="64">
        <f t="shared" si="12"/>
        <v>5000000</v>
      </c>
      <c r="J153" s="64">
        <f t="shared" si="12"/>
        <v>0</v>
      </c>
      <c r="K153" s="65">
        <f t="shared" si="8"/>
        <v>5000000</v>
      </c>
    </row>
    <row r="154" spans="1:11" ht="16.5" customHeight="1">
      <c r="A154" s="58" t="s">
        <v>327</v>
      </c>
      <c r="B154" s="59">
        <v>2</v>
      </c>
      <c r="C154" s="60"/>
      <c r="D154" s="118" t="s">
        <v>53</v>
      </c>
      <c r="E154" s="119" t="s">
        <v>404</v>
      </c>
      <c r="F154" s="164" t="s">
        <v>642</v>
      </c>
      <c r="G154" s="164" t="s">
        <v>333</v>
      </c>
      <c r="H154" s="120" t="s">
        <v>316</v>
      </c>
      <c r="I154" s="64">
        <f t="shared" si="12"/>
        <v>5000000</v>
      </c>
      <c r="J154" s="64">
        <f t="shared" si="12"/>
        <v>0</v>
      </c>
      <c r="K154" s="65">
        <f t="shared" si="8"/>
        <v>5000000</v>
      </c>
    </row>
    <row r="155" spans="1:11" ht="13.5" customHeight="1">
      <c r="A155" s="99" t="s">
        <v>347</v>
      </c>
      <c r="B155" s="59">
        <v>2</v>
      </c>
      <c r="C155" s="60"/>
      <c r="D155" s="118" t="s">
        <v>53</v>
      </c>
      <c r="E155" s="119" t="s">
        <v>404</v>
      </c>
      <c r="F155" s="164" t="s">
        <v>642</v>
      </c>
      <c r="G155" s="164" t="s">
        <v>333</v>
      </c>
      <c r="H155" s="120" t="s">
        <v>329</v>
      </c>
      <c r="I155" s="64">
        <f t="shared" si="12"/>
        <v>5000000</v>
      </c>
      <c r="J155" s="64">
        <f t="shared" si="12"/>
        <v>0</v>
      </c>
      <c r="K155" s="65">
        <f t="shared" si="8"/>
        <v>5000000</v>
      </c>
    </row>
    <row r="156" spans="1:11" ht="24.75" customHeight="1">
      <c r="A156" s="58" t="s">
        <v>356</v>
      </c>
      <c r="B156" s="59">
        <v>2</v>
      </c>
      <c r="C156" s="60"/>
      <c r="D156" s="118" t="s">
        <v>53</v>
      </c>
      <c r="E156" s="119" t="s">
        <v>404</v>
      </c>
      <c r="F156" s="164" t="s">
        <v>642</v>
      </c>
      <c r="G156" s="164" t="s">
        <v>333</v>
      </c>
      <c r="H156" s="120" t="s">
        <v>357</v>
      </c>
      <c r="I156" s="64">
        <v>5000000</v>
      </c>
      <c r="J156" s="67">
        <v>0</v>
      </c>
      <c r="K156" s="65">
        <f t="shared" si="8"/>
        <v>5000000</v>
      </c>
    </row>
    <row r="157" spans="1:11" ht="71.25" hidden="1" customHeight="1">
      <c r="A157" s="99" t="s">
        <v>407</v>
      </c>
      <c r="B157" s="100">
        <v>2</v>
      </c>
      <c r="C157" s="101"/>
      <c r="D157" s="102" t="s">
        <v>53</v>
      </c>
      <c r="E157" s="98" t="s">
        <v>404</v>
      </c>
      <c r="F157" s="98" t="s">
        <v>408</v>
      </c>
      <c r="G157" s="98" t="s">
        <v>318</v>
      </c>
      <c r="H157" s="94" t="s">
        <v>318</v>
      </c>
      <c r="I157" s="95">
        <f t="shared" si="12"/>
        <v>0</v>
      </c>
      <c r="J157" s="95">
        <f t="shared" si="12"/>
        <v>0</v>
      </c>
      <c r="K157" s="96">
        <f>IF(ISNUMBER(I157),I157,0)-IF(ISNUMBER(J157),J157,0)</f>
        <v>0</v>
      </c>
    </row>
    <row r="158" spans="1:11" ht="38.25" hidden="1" customHeight="1">
      <c r="A158" s="99" t="s">
        <v>409</v>
      </c>
      <c r="B158" s="100">
        <v>2</v>
      </c>
      <c r="C158" s="101"/>
      <c r="D158" s="102" t="s">
        <v>53</v>
      </c>
      <c r="E158" s="98" t="s">
        <v>404</v>
      </c>
      <c r="F158" s="98" t="s">
        <v>408</v>
      </c>
      <c r="G158" s="98" t="s">
        <v>406</v>
      </c>
      <c r="H158" s="94" t="s">
        <v>318</v>
      </c>
      <c r="I158" s="95">
        <f t="shared" si="12"/>
        <v>0</v>
      </c>
      <c r="J158" s="95">
        <f t="shared" si="12"/>
        <v>0</v>
      </c>
      <c r="K158" s="96">
        <f>IF(ISNUMBER(I158),I158,0)-IF(ISNUMBER(J158),J158,0)</f>
        <v>0</v>
      </c>
    </row>
    <row r="159" spans="1:11" ht="18" hidden="1" customHeight="1">
      <c r="A159" s="99" t="s">
        <v>327</v>
      </c>
      <c r="B159" s="100">
        <v>2</v>
      </c>
      <c r="C159" s="101"/>
      <c r="D159" s="102" t="s">
        <v>53</v>
      </c>
      <c r="E159" s="98" t="s">
        <v>404</v>
      </c>
      <c r="F159" s="98" t="s">
        <v>408</v>
      </c>
      <c r="G159" s="98" t="s">
        <v>406</v>
      </c>
      <c r="H159" s="94" t="s">
        <v>316</v>
      </c>
      <c r="I159" s="95">
        <f t="shared" si="12"/>
        <v>0</v>
      </c>
      <c r="J159" s="95">
        <f t="shared" si="12"/>
        <v>0</v>
      </c>
      <c r="K159" s="96">
        <f>IF(ISNUMBER(I159),I159,0)-IF(ISNUMBER(J159),J159,0)</f>
        <v>0</v>
      </c>
    </row>
    <row r="160" spans="1:11" ht="17.25" hidden="1" customHeight="1">
      <c r="A160" s="99" t="s">
        <v>347</v>
      </c>
      <c r="B160" s="100">
        <v>2</v>
      </c>
      <c r="C160" s="101"/>
      <c r="D160" s="102" t="s">
        <v>53</v>
      </c>
      <c r="E160" s="98" t="s">
        <v>404</v>
      </c>
      <c r="F160" s="98" t="s">
        <v>408</v>
      </c>
      <c r="G160" s="98" t="s">
        <v>406</v>
      </c>
      <c r="H160" s="94" t="s">
        <v>329</v>
      </c>
      <c r="I160" s="95">
        <f t="shared" si="12"/>
        <v>0</v>
      </c>
      <c r="J160" s="95">
        <f t="shared" si="12"/>
        <v>0</v>
      </c>
      <c r="K160" s="96">
        <f>IF(ISNUMBER(I160),I160,0)-IF(ISNUMBER(J160),J160,0)</f>
        <v>0</v>
      </c>
    </row>
    <row r="161" spans="1:11" ht="27.75" hidden="1" customHeight="1">
      <c r="A161" s="99" t="s">
        <v>356</v>
      </c>
      <c r="B161" s="100">
        <v>2</v>
      </c>
      <c r="C161" s="101"/>
      <c r="D161" s="102" t="s">
        <v>53</v>
      </c>
      <c r="E161" s="98" t="s">
        <v>404</v>
      </c>
      <c r="F161" s="98" t="s">
        <v>408</v>
      </c>
      <c r="G161" s="98" t="s">
        <v>406</v>
      </c>
      <c r="H161" s="94" t="s">
        <v>357</v>
      </c>
      <c r="I161" s="95">
        <v>0</v>
      </c>
      <c r="J161" s="97">
        <v>0</v>
      </c>
      <c r="K161" s="96">
        <f>IF(ISNUMBER(I161),I161,0)-IF(ISNUMBER(J161),J161,0)</f>
        <v>0</v>
      </c>
    </row>
    <row r="162" spans="1:11" ht="26.25" customHeight="1">
      <c r="A162" s="99" t="s">
        <v>594</v>
      </c>
      <c r="B162" s="100"/>
      <c r="C162" s="101"/>
      <c r="D162" s="102" t="s">
        <v>53</v>
      </c>
      <c r="E162" s="98" t="s">
        <v>404</v>
      </c>
      <c r="F162" s="98" t="s">
        <v>410</v>
      </c>
      <c r="G162" s="98"/>
      <c r="H162" s="94"/>
      <c r="I162" s="95">
        <f>I163</f>
        <v>9697115</v>
      </c>
      <c r="J162" s="95">
        <f>J163</f>
        <v>99490.709999999992</v>
      </c>
      <c r="K162" s="96">
        <f t="shared" ref="K162:K174" si="13">IF(ISNUMBER(I162),I162,0)-IF(ISNUMBER(J162),J162,0)</f>
        <v>9597624.2899999991</v>
      </c>
    </row>
    <row r="163" spans="1:11" ht="40.5" customHeight="1">
      <c r="A163" s="58" t="s">
        <v>346</v>
      </c>
      <c r="B163" s="59"/>
      <c r="C163" s="60"/>
      <c r="D163" s="118" t="s">
        <v>53</v>
      </c>
      <c r="E163" s="119" t="s">
        <v>404</v>
      </c>
      <c r="F163" s="98" t="s">
        <v>410</v>
      </c>
      <c r="G163" s="98" t="s">
        <v>333</v>
      </c>
      <c r="H163" s="94"/>
      <c r="I163" s="95">
        <f>I164+I168</f>
        <v>9697115</v>
      </c>
      <c r="J163" s="95">
        <f>J164+J168</f>
        <v>99490.709999999992</v>
      </c>
      <c r="K163" s="65">
        <f t="shared" si="13"/>
        <v>9597624.2899999991</v>
      </c>
    </row>
    <row r="164" spans="1:11">
      <c r="A164" s="58" t="s">
        <v>327</v>
      </c>
      <c r="B164" s="59"/>
      <c r="C164" s="60"/>
      <c r="D164" s="118" t="s">
        <v>53</v>
      </c>
      <c r="E164" s="119" t="s">
        <v>404</v>
      </c>
      <c r="F164" s="119" t="s">
        <v>410</v>
      </c>
      <c r="G164" s="98" t="s">
        <v>333</v>
      </c>
      <c r="H164" s="94" t="s">
        <v>316</v>
      </c>
      <c r="I164" s="95">
        <f>I165</f>
        <v>8897115</v>
      </c>
      <c r="J164" s="95">
        <f>J165</f>
        <v>45450.71</v>
      </c>
      <c r="K164" s="65">
        <f t="shared" si="13"/>
        <v>8851664.2899999991</v>
      </c>
    </row>
    <row r="165" spans="1:11">
      <c r="A165" s="99" t="s">
        <v>347</v>
      </c>
      <c r="B165" s="59"/>
      <c r="C165" s="60"/>
      <c r="D165" s="118" t="s">
        <v>53</v>
      </c>
      <c r="E165" s="119" t="s">
        <v>404</v>
      </c>
      <c r="F165" s="98" t="s">
        <v>410</v>
      </c>
      <c r="G165" s="98" t="s">
        <v>333</v>
      </c>
      <c r="H165" s="94" t="s">
        <v>329</v>
      </c>
      <c r="I165" s="95">
        <f>I166+I167</f>
        <v>8897115</v>
      </c>
      <c r="J165" s="95">
        <f>J166+J167</f>
        <v>45450.71</v>
      </c>
      <c r="K165" s="65">
        <f t="shared" si="13"/>
        <v>8851664.2899999991</v>
      </c>
    </row>
    <row r="166" spans="1:11" ht="22.5">
      <c r="A166" s="58" t="s">
        <v>356</v>
      </c>
      <c r="B166" s="59"/>
      <c r="C166" s="60"/>
      <c r="D166" s="118" t="s">
        <v>53</v>
      </c>
      <c r="E166" s="119" t="s">
        <v>404</v>
      </c>
      <c r="F166" s="119" t="s">
        <v>410</v>
      </c>
      <c r="G166" s="98" t="s">
        <v>333</v>
      </c>
      <c r="H166" s="94" t="s">
        <v>357</v>
      </c>
      <c r="I166" s="95">
        <v>8897115</v>
      </c>
      <c r="J166" s="95">
        <v>45450.71</v>
      </c>
      <c r="K166" s="65">
        <f t="shared" si="13"/>
        <v>8851664.2899999991</v>
      </c>
    </row>
    <row r="167" spans="1:11" hidden="1">
      <c r="A167" s="58" t="s">
        <v>330</v>
      </c>
      <c r="B167" s="59"/>
      <c r="C167" s="60"/>
      <c r="D167" s="118" t="s">
        <v>53</v>
      </c>
      <c r="E167" s="119" t="s">
        <v>404</v>
      </c>
      <c r="F167" s="119" t="s">
        <v>410</v>
      </c>
      <c r="G167" s="98" t="s">
        <v>333</v>
      </c>
      <c r="H167" s="94" t="s">
        <v>331</v>
      </c>
      <c r="I167" s="95">
        <v>0</v>
      </c>
      <c r="J167" s="95">
        <v>0</v>
      </c>
      <c r="K167" s="65">
        <f t="shared" si="13"/>
        <v>0</v>
      </c>
    </row>
    <row r="168" spans="1:11" ht="22.5">
      <c r="A168" s="58" t="s">
        <v>360</v>
      </c>
      <c r="B168" s="59"/>
      <c r="C168" s="60"/>
      <c r="D168" s="118" t="s">
        <v>53</v>
      </c>
      <c r="E168" s="119" t="s">
        <v>404</v>
      </c>
      <c r="F168" s="98" t="s">
        <v>410</v>
      </c>
      <c r="G168" s="98" t="s">
        <v>333</v>
      </c>
      <c r="H168" s="94" t="s">
        <v>361</v>
      </c>
      <c r="I168" s="95">
        <f>I169</f>
        <v>800000</v>
      </c>
      <c r="J168" s="95">
        <f>J169</f>
        <v>54040</v>
      </c>
      <c r="K168" s="65">
        <f t="shared" si="13"/>
        <v>745960</v>
      </c>
    </row>
    <row r="169" spans="1:11" ht="22.5">
      <c r="A169" s="58" t="s">
        <v>364</v>
      </c>
      <c r="B169" s="59"/>
      <c r="C169" s="60"/>
      <c r="D169" s="118" t="s">
        <v>53</v>
      </c>
      <c r="E169" s="119" t="s">
        <v>404</v>
      </c>
      <c r="F169" s="119" t="s">
        <v>410</v>
      </c>
      <c r="G169" s="98" t="s">
        <v>333</v>
      </c>
      <c r="H169" s="94" t="s">
        <v>365</v>
      </c>
      <c r="I169" s="95">
        <v>800000</v>
      </c>
      <c r="J169" s="95">
        <v>54040</v>
      </c>
      <c r="K169" s="65">
        <f t="shared" si="13"/>
        <v>745960</v>
      </c>
    </row>
    <row r="170" spans="1:11" ht="33.75">
      <c r="A170" s="99" t="s">
        <v>412</v>
      </c>
      <c r="B170" s="59"/>
      <c r="C170" s="60"/>
      <c r="D170" s="118" t="s">
        <v>53</v>
      </c>
      <c r="E170" s="119" t="s">
        <v>404</v>
      </c>
      <c r="F170" s="98" t="s">
        <v>413</v>
      </c>
      <c r="G170" s="98"/>
      <c r="H170" s="94"/>
      <c r="I170" s="95">
        <f>I171</f>
        <v>1073607.73</v>
      </c>
      <c r="J170" s="95">
        <f>J171</f>
        <v>703000</v>
      </c>
      <c r="K170" s="96">
        <f t="shared" si="13"/>
        <v>370607.73</v>
      </c>
    </row>
    <row r="171" spans="1:11" ht="33.75">
      <c r="A171" s="99" t="s">
        <v>389</v>
      </c>
      <c r="B171" s="100"/>
      <c r="C171" s="101"/>
      <c r="D171" s="102" t="s">
        <v>53</v>
      </c>
      <c r="E171" s="98" t="s">
        <v>404</v>
      </c>
      <c r="F171" s="98" t="s">
        <v>413</v>
      </c>
      <c r="G171" s="98" t="s">
        <v>333</v>
      </c>
      <c r="H171" s="94"/>
      <c r="I171" s="95">
        <f>I172</f>
        <v>1073607.73</v>
      </c>
      <c r="J171" s="95">
        <f t="shared" ref="J171" si="14">J172</f>
        <v>703000</v>
      </c>
      <c r="K171" s="96">
        <f t="shared" si="13"/>
        <v>370607.73</v>
      </c>
    </row>
    <row r="172" spans="1:11">
      <c r="A172" s="99" t="s">
        <v>327</v>
      </c>
      <c r="B172" s="100"/>
      <c r="C172" s="101"/>
      <c r="D172" s="102" t="s">
        <v>53</v>
      </c>
      <c r="E172" s="98" t="s">
        <v>404</v>
      </c>
      <c r="F172" s="98" t="s">
        <v>413</v>
      </c>
      <c r="G172" s="98" t="s">
        <v>333</v>
      </c>
      <c r="H172" s="94" t="s">
        <v>316</v>
      </c>
      <c r="I172" s="95">
        <f>I173</f>
        <v>1073607.73</v>
      </c>
      <c r="J172" s="95">
        <f>J173</f>
        <v>703000</v>
      </c>
      <c r="K172" s="96">
        <f t="shared" si="13"/>
        <v>370607.73</v>
      </c>
    </row>
    <row r="173" spans="1:11">
      <c r="A173" s="99" t="s">
        <v>347</v>
      </c>
      <c r="B173" s="100"/>
      <c r="C173" s="101"/>
      <c r="D173" s="102" t="s">
        <v>53</v>
      </c>
      <c r="E173" s="98" t="s">
        <v>404</v>
      </c>
      <c r="F173" s="98" t="s">
        <v>413</v>
      </c>
      <c r="G173" s="98" t="s">
        <v>333</v>
      </c>
      <c r="H173" s="94" t="s">
        <v>329</v>
      </c>
      <c r="I173" s="95">
        <f>I174+I175</f>
        <v>1073607.73</v>
      </c>
      <c r="J173" s="95">
        <f>J174+J175</f>
        <v>703000</v>
      </c>
      <c r="K173" s="96">
        <f t="shared" si="13"/>
        <v>370607.73</v>
      </c>
    </row>
    <row r="174" spans="1:11" ht="22.5">
      <c r="A174" s="99" t="s">
        <v>356</v>
      </c>
      <c r="B174" s="100"/>
      <c r="C174" s="101"/>
      <c r="D174" s="102" t="s">
        <v>53</v>
      </c>
      <c r="E174" s="98" t="s">
        <v>404</v>
      </c>
      <c r="F174" s="98" t="s">
        <v>413</v>
      </c>
      <c r="G174" s="98" t="s">
        <v>333</v>
      </c>
      <c r="H174" s="94" t="s">
        <v>357</v>
      </c>
      <c r="I174" s="95">
        <v>715607.73</v>
      </c>
      <c r="J174" s="95">
        <v>345000</v>
      </c>
      <c r="K174" s="96">
        <f t="shared" si="13"/>
        <v>370607.73</v>
      </c>
    </row>
    <row r="175" spans="1:11">
      <c r="A175" s="99" t="s">
        <v>330</v>
      </c>
      <c r="B175" s="100"/>
      <c r="C175" s="101"/>
      <c r="D175" s="102" t="s">
        <v>53</v>
      </c>
      <c r="E175" s="98" t="s">
        <v>404</v>
      </c>
      <c r="F175" s="98" t="s">
        <v>413</v>
      </c>
      <c r="G175" s="98" t="s">
        <v>333</v>
      </c>
      <c r="H175" s="94" t="s">
        <v>331</v>
      </c>
      <c r="I175" s="95">
        <v>358000</v>
      </c>
      <c r="J175" s="95">
        <v>358000</v>
      </c>
      <c r="K175" s="96">
        <f t="shared" si="8"/>
        <v>0</v>
      </c>
    </row>
    <row r="176" spans="1:11" ht="29.25" customHeight="1">
      <c r="A176" s="99" t="s">
        <v>649</v>
      </c>
      <c r="B176" s="100"/>
      <c r="C176" s="101"/>
      <c r="D176" s="102" t="s">
        <v>53</v>
      </c>
      <c r="E176" s="98" t="s">
        <v>404</v>
      </c>
      <c r="F176" s="98" t="s">
        <v>648</v>
      </c>
      <c r="G176" s="98"/>
      <c r="H176" s="94"/>
      <c r="I176" s="95">
        <f t="shared" ref="I176:J178" si="15">I177</f>
        <v>2423900</v>
      </c>
      <c r="J176" s="95">
        <f t="shared" si="15"/>
        <v>0</v>
      </c>
      <c r="K176" s="96">
        <f t="shared" si="8"/>
        <v>2423900</v>
      </c>
    </row>
    <row r="177" spans="1:11">
      <c r="A177" s="99" t="s">
        <v>327</v>
      </c>
      <c r="B177" s="100"/>
      <c r="C177" s="101"/>
      <c r="D177" s="102" t="s">
        <v>53</v>
      </c>
      <c r="E177" s="98" t="s">
        <v>404</v>
      </c>
      <c r="F177" s="98" t="s">
        <v>648</v>
      </c>
      <c r="G177" s="98" t="s">
        <v>406</v>
      </c>
      <c r="H177" s="94" t="s">
        <v>316</v>
      </c>
      <c r="I177" s="95">
        <f t="shared" si="15"/>
        <v>2423900</v>
      </c>
      <c r="J177" s="95">
        <f t="shared" si="15"/>
        <v>0</v>
      </c>
      <c r="K177" s="96">
        <f t="shared" si="8"/>
        <v>2423900</v>
      </c>
    </row>
    <row r="178" spans="1:11">
      <c r="A178" s="99" t="s">
        <v>347</v>
      </c>
      <c r="B178" s="100"/>
      <c r="C178" s="101"/>
      <c r="D178" s="102" t="s">
        <v>53</v>
      </c>
      <c r="E178" s="98" t="s">
        <v>404</v>
      </c>
      <c r="F178" s="98" t="s">
        <v>648</v>
      </c>
      <c r="G178" s="98" t="s">
        <v>406</v>
      </c>
      <c r="H178" s="94" t="s">
        <v>329</v>
      </c>
      <c r="I178" s="95">
        <f t="shared" si="15"/>
        <v>2423900</v>
      </c>
      <c r="J178" s="95">
        <f t="shared" si="15"/>
        <v>0</v>
      </c>
      <c r="K178" s="96">
        <f t="shared" si="8"/>
        <v>2423900</v>
      </c>
    </row>
    <row r="179" spans="1:11" ht="22.5">
      <c r="A179" s="99" t="s">
        <v>356</v>
      </c>
      <c r="B179" s="100"/>
      <c r="C179" s="101"/>
      <c r="D179" s="102" t="s">
        <v>53</v>
      </c>
      <c r="E179" s="98" t="s">
        <v>404</v>
      </c>
      <c r="F179" s="98" t="s">
        <v>648</v>
      </c>
      <c r="G179" s="98" t="s">
        <v>406</v>
      </c>
      <c r="H179" s="94" t="s">
        <v>357</v>
      </c>
      <c r="I179" s="95">
        <v>2423900</v>
      </c>
      <c r="J179" s="95">
        <v>0</v>
      </c>
      <c r="K179" s="96">
        <f t="shared" si="8"/>
        <v>2423900</v>
      </c>
    </row>
    <row r="180" spans="1:11" ht="38.25" customHeight="1">
      <c r="A180" s="58" t="s">
        <v>414</v>
      </c>
      <c r="B180" s="59"/>
      <c r="C180" s="60"/>
      <c r="D180" s="118" t="s">
        <v>53</v>
      </c>
      <c r="E180" s="119" t="s">
        <v>404</v>
      </c>
      <c r="F180" s="119" t="s">
        <v>415</v>
      </c>
      <c r="G180" s="119"/>
      <c r="H180" s="120"/>
      <c r="I180" s="64">
        <f t="shared" ref="I180:J183" si="16">I181</f>
        <v>14109613</v>
      </c>
      <c r="J180" s="64">
        <f t="shared" si="16"/>
        <v>0</v>
      </c>
      <c r="K180" s="65">
        <f t="shared" si="8"/>
        <v>14109613</v>
      </c>
    </row>
    <row r="181" spans="1:11" ht="38.25" customHeight="1">
      <c r="A181" s="58" t="s">
        <v>346</v>
      </c>
      <c r="B181" s="59"/>
      <c r="C181" s="60"/>
      <c r="D181" s="118" t="s">
        <v>53</v>
      </c>
      <c r="E181" s="119" t="s">
        <v>404</v>
      </c>
      <c r="F181" s="119" t="s">
        <v>415</v>
      </c>
      <c r="G181" s="119" t="s">
        <v>333</v>
      </c>
      <c r="H181" s="120"/>
      <c r="I181" s="64">
        <f t="shared" si="16"/>
        <v>14109613</v>
      </c>
      <c r="J181" s="64">
        <f t="shared" si="16"/>
        <v>0</v>
      </c>
      <c r="K181" s="65">
        <f t="shared" si="8"/>
        <v>14109613</v>
      </c>
    </row>
    <row r="182" spans="1:11">
      <c r="A182" s="58" t="s">
        <v>327</v>
      </c>
      <c r="B182" s="59"/>
      <c r="C182" s="60"/>
      <c r="D182" s="118" t="s">
        <v>53</v>
      </c>
      <c r="E182" s="119" t="s">
        <v>404</v>
      </c>
      <c r="F182" s="119" t="s">
        <v>415</v>
      </c>
      <c r="G182" s="119" t="s">
        <v>333</v>
      </c>
      <c r="H182" s="120" t="s">
        <v>316</v>
      </c>
      <c r="I182" s="64">
        <f t="shared" si="16"/>
        <v>14109613</v>
      </c>
      <c r="J182" s="64">
        <f t="shared" si="16"/>
        <v>0</v>
      </c>
      <c r="K182" s="65">
        <f t="shared" si="8"/>
        <v>14109613</v>
      </c>
    </row>
    <row r="183" spans="1:11">
      <c r="A183" s="99" t="s">
        <v>347</v>
      </c>
      <c r="B183" s="59"/>
      <c r="C183" s="60"/>
      <c r="D183" s="118" t="s">
        <v>53</v>
      </c>
      <c r="E183" s="119" t="s">
        <v>404</v>
      </c>
      <c r="F183" s="119" t="s">
        <v>415</v>
      </c>
      <c r="G183" s="119" t="s">
        <v>333</v>
      </c>
      <c r="H183" s="120" t="s">
        <v>329</v>
      </c>
      <c r="I183" s="64">
        <f t="shared" si="16"/>
        <v>14109613</v>
      </c>
      <c r="J183" s="64">
        <f t="shared" si="16"/>
        <v>0</v>
      </c>
      <c r="K183" s="65">
        <f t="shared" si="8"/>
        <v>14109613</v>
      </c>
    </row>
    <row r="184" spans="1:11" ht="22.5">
      <c r="A184" s="58" t="s">
        <v>356</v>
      </c>
      <c r="B184" s="59"/>
      <c r="C184" s="60"/>
      <c r="D184" s="118" t="s">
        <v>53</v>
      </c>
      <c r="E184" s="119" t="s">
        <v>404</v>
      </c>
      <c r="F184" s="119" t="s">
        <v>415</v>
      </c>
      <c r="G184" s="119" t="s">
        <v>333</v>
      </c>
      <c r="H184" s="120" t="s">
        <v>357</v>
      </c>
      <c r="I184" s="64">
        <v>14109613</v>
      </c>
      <c r="J184" s="64">
        <v>0</v>
      </c>
      <c r="K184" s="65">
        <f t="shared" si="8"/>
        <v>14109613</v>
      </c>
    </row>
    <row r="185" spans="1:11" ht="22.5">
      <c r="A185" s="99" t="s">
        <v>416</v>
      </c>
      <c r="B185" s="100">
        <v>2</v>
      </c>
      <c r="C185" s="101"/>
      <c r="D185" s="102" t="s">
        <v>53</v>
      </c>
      <c r="E185" s="98" t="s">
        <v>417</v>
      </c>
      <c r="F185" s="98" t="s">
        <v>318</v>
      </c>
      <c r="G185" s="98" t="s">
        <v>318</v>
      </c>
      <c r="H185" s="94" t="s">
        <v>318</v>
      </c>
      <c r="I185" s="95">
        <f>I186+I191</f>
        <v>200000</v>
      </c>
      <c r="J185" s="95">
        <f>J186+J191</f>
        <v>18000</v>
      </c>
      <c r="K185" s="96">
        <f t="shared" si="8"/>
        <v>182000</v>
      </c>
    </row>
    <row r="186" spans="1:11" ht="22.5">
      <c r="A186" s="99" t="s">
        <v>418</v>
      </c>
      <c r="B186" s="59">
        <v>2</v>
      </c>
      <c r="C186" s="60"/>
      <c r="D186" s="118" t="s">
        <v>53</v>
      </c>
      <c r="E186" s="119" t="s">
        <v>417</v>
      </c>
      <c r="F186" s="119" t="s">
        <v>419</v>
      </c>
      <c r="G186" s="119" t="s">
        <v>318</v>
      </c>
      <c r="H186" s="120" t="s">
        <v>318</v>
      </c>
      <c r="I186" s="64">
        <f t="shared" ref="I186:J189" si="17">I187</f>
        <v>200000</v>
      </c>
      <c r="J186" s="64">
        <f t="shared" si="17"/>
        <v>18000</v>
      </c>
      <c r="K186" s="65">
        <f t="shared" si="8"/>
        <v>182000</v>
      </c>
    </row>
    <row r="187" spans="1:11" ht="41.25" customHeight="1">
      <c r="A187" s="58" t="s">
        <v>346</v>
      </c>
      <c r="B187" s="59">
        <v>2</v>
      </c>
      <c r="C187" s="60"/>
      <c r="D187" s="118" t="s">
        <v>53</v>
      </c>
      <c r="E187" s="119" t="s">
        <v>417</v>
      </c>
      <c r="F187" s="119" t="s">
        <v>419</v>
      </c>
      <c r="G187" s="119" t="s">
        <v>333</v>
      </c>
      <c r="H187" s="120" t="s">
        <v>318</v>
      </c>
      <c r="I187" s="64">
        <f t="shared" si="17"/>
        <v>200000</v>
      </c>
      <c r="J187" s="64">
        <f t="shared" si="17"/>
        <v>18000</v>
      </c>
      <c r="K187" s="65">
        <f t="shared" si="8"/>
        <v>182000</v>
      </c>
    </row>
    <row r="188" spans="1:11">
      <c r="A188" s="58" t="s">
        <v>327</v>
      </c>
      <c r="B188" s="59">
        <v>2</v>
      </c>
      <c r="C188" s="60"/>
      <c r="D188" s="118" t="s">
        <v>53</v>
      </c>
      <c r="E188" s="119" t="s">
        <v>417</v>
      </c>
      <c r="F188" s="119" t="s">
        <v>419</v>
      </c>
      <c r="G188" s="119" t="s">
        <v>333</v>
      </c>
      <c r="H188" s="120" t="s">
        <v>316</v>
      </c>
      <c r="I188" s="64">
        <f t="shared" si="17"/>
        <v>200000</v>
      </c>
      <c r="J188" s="64">
        <f t="shared" si="17"/>
        <v>18000</v>
      </c>
      <c r="K188" s="65">
        <f t="shared" si="8"/>
        <v>182000</v>
      </c>
    </row>
    <row r="189" spans="1:11">
      <c r="A189" s="99" t="s">
        <v>347</v>
      </c>
      <c r="B189" s="59">
        <v>2</v>
      </c>
      <c r="C189" s="60"/>
      <c r="D189" s="118" t="s">
        <v>53</v>
      </c>
      <c r="E189" s="119" t="s">
        <v>417</v>
      </c>
      <c r="F189" s="119" t="s">
        <v>419</v>
      </c>
      <c r="G189" s="119" t="s">
        <v>333</v>
      </c>
      <c r="H189" s="120" t="s">
        <v>329</v>
      </c>
      <c r="I189" s="64">
        <f t="shared" si="17"/>
        <v>200000</v>
      </c>
      <c r="J189" s="64">
        <f t="shared" si="17"/>
        <v>18000</v>
      </c>
      <c r="K189" s="65">
        <f t="shared" si="8"/>
        <v>182000</v>
      </c>
    </row>
    <row r="190" spans="1:11">
      <c r="A190" s="58" t="s">
        <v>330</v>
      </c>
      <c r="B190" s="59">
        <v>2</v>
      </c>
      <c r="C190" s="60"/>
      <c r="D190" s="118" t="s">
        <v>53</v>
      </c>
      <c r="E190" s="119" t="s">
        <v>417</v>
      </c>
      <c r="F190" s="119" t="s">
        <v>419</v>
      </c>
      <c r="G190" s="119" t="s">
        <v>333</v>
      </c>
      <c r="H190" s="120" t="s">
        <v>331</v>
      </c>
      <c r="I190" s="64">
        <v>200000</v>
      </c>
      <c r="J190" s="67">
        <v>18000</v>
      </c>
      <c r="K190" s="65">
        <f t="shared" si="8"/>
        <v>182000</v>
      </c>
    </row>
    <row r="191" spans="1:11" ht="22.5" hidden="1">
      <c r="A191" s="58" t="s">
        <v>420</v>
      </c>
      <c r="B191" s="59"/>
      <c r="C191" s="60"/>
      <c r="D191" s="118" t="s">
        <v>53</v>
      </c>
      <c r="E191" s="119" t="s">
        <v>417</v>
      </c>
      <c r="F191" s="119" t="s">
        <v>421</v>
      </c>
      <c r="G191" s="119"/>
      <c r="H191" s="120"/>
      <c r="I191" s="64">
        <f t="shared" ref="I191:J194" si="18">I192</f>
        <v>0</v>
      </c>
      <c r="J191" s="64">
        <f t="shared" si="18"/>
        <v>0</v>
      </c>
      <c r="K191" s="65">
        <f t="shared" si="8"/>
        <v>0</v>
      </c>
    </row>
    <row r="192" spans="1:11" ht="45" hidden="1">
      <c r="A192" s="58" t="s">
        <v>346</v>
      </c>
      <c r="B192" s="59"/>
      <c r="C192" s="60"/>
      <c r="D192" s="118" t="s">
        <v>53</v>
      </c>
      <c r="E192" s="119" t="s">
        <v>417</v>
      </c>
      <c r="F192" s="119" t="s">
        <v>421</v>
      </c>
      <c r="G192" s="119" t="s">
        <v>333</v>
      </c>
      <c r="H192" s="120"/>
      <c r="I192" s="64">
        <f t="shared" si="18"/>
        <v>0</v>
      </c>
      <c r="J192" s="64">
        <f t="shared" si="18"/>
        <v>0</v>
      </c>
      <c r="K192" s="65">
        <f t="shared" si="8"/>
        <v>0</v>
      </c>
    </row>
    <row r="193" spans="1:11" hidden="1">
      <c r="A193" s="58" t="s">
        <v>327</v>
      </c>
      <c r="B193" s="59"/>
      <c r="C193" s="60"/>
      <c r="D193" s="118" t="s">
        <v>53</v>
      </c>
      <c r="E193" s="119" t="s">
        <v>417</v>
      </c>
      <c r="F193" s="119" t="s">
        <v>421</v>
      </c>
      <c r="G193" s="119" t="s">
        <v>333</v>
      </c>
      <c r="H193" s="120" t="s">
        <v>316</v>
      </c>
      <c r="I193" s="64">
        <f t="shared" si="18"/>
        <v>0</v>
      </c>
      <c r="J193" s="64">
        <f t="shared" si="18"/>
        <v>0</v>
      </c>
      <c r="K193" s="65">
        <f t="shared" si="8"/>
        <v>0</v>
      </c>
    </row>
    <row r="194" spans="1:11" hidden="1">
      <c r="A194" s="99" t="s">
        <v>347</v>
      </c>
      <c r="B194" s="59"/>
      <c r="C194" s="60"/>
      <c r="D194" s="118" t="s">
        <v>53</v>
      </c>
      <c r="E194" s="119" t="s">
        <v>417</v>
      </c>
      <c r="F194" s="119" t="s">
        <v>421</v>
      </c>
      <c r="G194" s="119" t="s">
        <v>333</v>
      </c>
      <c r="H194" s="120" t="s">
        <v>329</v>
      </c>
      <c r="I194" s="64">
        <f t="shared" si="18"/>
        <v>0</v>
      </c>
      <c r="J194" s="64">
        <f t="shared" si="18"/>
        <v>0</v>
      </c>
      <c r="K194" s="65">
        <f t="shared" si="8"/>
        <v>0</v>
      </c>
    </row>
    <row r="195" spans="1:11" hidden="1">
      <c r="A195" s="58" t="s">
        <v>330</v>
      </c>
      <c r="B195" s="59"/>
      <c r="C195" s="60"/>
      <c r="D195" s="118" t="s">
        <v>53</v>
      </c>
      <c r="E195" s="119" t="s">
        <v>417</v>
      </c>
      <c r="F195" s="119" t="s">
        <v>421</v>
      </c>
      <c r="G195" s="119" t="s">
        <v>333</v>
      </c>
      <c r="H195" s="120" t="s">
        <v>331</v>
      </c>
      <c r="I195" s="64">
        <v>0</v>
      </c>
      <c r="J195" s="64">
        <v>0</v>
      </c>
      <c r="K195" s="65">
        <f t="shared" si="8"/>
        <v>0</v>
      </c>
    </row>
    <row r="196" spans="1:11" ht="22.5">
      <c r="A196" s="99" t="s">
        <v>422</v>
      </c>
      <c r="B196" s="100"/>
      <c r="C196" s="101"/>
      <c r="D196" s="102" t="s">
        <v>53</v>
      </c>
      <c r="E196" s="98" t="s">
        <v>423</v>
      </c>
      <c r="F196" s="98"/>
      <c r="G196" s="98"/>
      <c r="H196" s="94"/>
      <c r="I196" s="95">
        <f>I197+I219+I303</f>
        <v>32976386.200000003</v>
      </c>
      <c r="J196" s="95">
        <f>J197+J219+J303</f>
        <v>18980787.800000001</v>
      </c>
      <c r="K196" s="96">
        <f t="shared" si="8"/>
        <v>13995598.400000002</v>
      </c>
    </row>
    <row r="197" spans="1:11">
      <c r="A197" s="58" t="s">
        <v>424</v>
      </c>
      <c r="B197" s="59">
        <v>2</v>
      </c>
      <c r="C197" s="60"/>
      <c r="D197" s="118" t="s">
        <v>53</v>
      </c>
      <c r="E197" s="119" t="s">
        <v>425</v>
      </c>
      <c r="F197" s="119" t="s">
        <v>318</v>
      </c>
      <c r="G197" s="119" t="s">
        <v>318</v>
      </c>
      <c r="H197" s="120" t="s">
        <v>318</v>
      </c>
      <c r="I197" s="64">
        <f>I198</f>
        <v>1508557.3699999999</v>
      </c>
      <c r="J197" s="64">
        <f>J198</f>
        <v>823767.98</v>
      </c>
      <c r="K197" s="65">
        <f t="shared" si="8"/>
        <v>684789.3899999999</v>
      </c>
    </row>
    <row r="198" spans="1:11" ht="22.5">
      <c r="A198" s="58" t="s">
        <v>426</v>
      </c>
      <c r="B198" s="59"/>
      <c r="C198" s="60"/>
      <c r="D198" s="148" t="s">
        <v>53</v>
      </c>
      <c r="E198" s="149" t="s">
        <v>425</v>
      </c>
      <c r="F198" s="149" t="s">
        <v>427</v>
      </c>
      <c r="G198" s="149"/>
      <c r="H198" s="150"/>
      <c r="I198" s="64">
        <f>I199+I203+I208</f>
        <v>1508557.3699999999</v>
      </c>
      <c r="J198" s="64">
        <f>J199+J203+J208</f>
        <v>823767.98</v>
      </c>
      <c r="K198" s="65">
        <f t="shared" si="8"/>
        <v>684789.3899999999</v>
      </c>
    </row>
    <row r="199" spans="1:11" s="66" customFormat="1" ht="37.5" customHeight="1">
      <c r="A199" s="58" t="s">
        <v>409</v>
      </c>
      <c r="B199" s="59"/>
      <c r="C199" s="60"/>
      <c r="D199" s="154" t="s">
        <v>53</v>
      </c>
      <c r="E199" s="155" t="s">
        <v>425</v>
      </c>
      <c r="F199" s="155" t="s">
        <v>427</v>
      </c>
      <c r="G199" s="155" t="s">
        <v>406</v>
      </c>
      <c r="H199" s="156"/>
      <c r="I199" s="64">
        <f t="shared" ref="I199:J201" si="19">I200</f>
        <v>1210314.71</v>
      </c>
      <c r="J199" s="64">
        <f t="shared" si="19"/>
        <v>525525.31999999995</v>
      </c>
      <c r="K199" s="65">
        <f t="shared" si="8"/>
        <v>684789.39</v>
      </c>
    </row>
    <row r="200" spans="1:11">
      <c r="A200" s="58" t="s">
        <v>327</v>
      </c>
      <c r="B200" s="59"/>
      <c r="C200" s="60"/>
      <c r="D200" s="154" t="s">
        <v>53</v>
      </c>
      <c r="E200" s="155" t="s">
        <v>425</v>
      </c>
      <c r="F200" s="155" t="s">
        <v>427</v>
      </c>
      <c r="G200" s="155" t="s">
        <v>406</v>
      </c>
      <c r="H200" s="156" t="s">
        <v>316</v>
      </c>
      <c r="I200" s="64">
        <f t="shared" si="19"/>
        <v>1210314.71</v>
      </c>
      <c r="J200" s="64">
        <f t="shared" si="19"/>
        <v>525525.31999999995</v>
      </c>
      <c r="K200" s="65">
        <f t="shared" si="8"/>
        <v>684789.39</v>
      </c>
    </row>
    <row r="201" spans="1:11">
      <c r="A201" s="58" t="s">
        <v>347</v>
      </c>
      <c r="B201" s="59"/>
      <c r="C201" s="60"/>
      <c r="D201" s="154" t="s">
        <v>53</v>
      </c>
      <c r="E201" s="155" t="s">
        <v>425</v>
      </c>
      <c r="F201" s="155" t="s">
        <v>427</v>
      </c>
      <c r="G201" s="155" t="s">
        <v>406</v>
      </c>
      <c r="H201" s="156" t="s">
        <v>329</v>
      </c>
      <c r="I201" s="64">
        <f t="shared" si="19"/>
        <v>1210314.71</v>
      </c>
      <c r="J201" s="64">
        <f t="shared" si="19"/>
        <v>525525.31999999995</v>
      </c>
      <c r="K201" s="65">
        <f t="shared" si="8"/>
        <v>684789.39</v>
      </c>
    </row>
    <row r="202" spans="1:11" ht="22.5">
      <c r="A202" s="58" t="s">
        <v>356</v>
      </c>
      <c r="B202" s="59"/>
      <c r="C202" s="60"/>
      <c r="D202" s="154" t="s">
        <v>53</v>
      </c>
      <c r="E202" s="155" t="s">
        <v>425</v>
      </c>
      <c r="F202" s="155" t="s">
        <v>427</v>
      </c>
      <c r="G202" s="155" t="s">
        <v>406</v>
      </c>
      <c r="H202" s="156" t="s">
        <v>357</v>
      </c>
      <c r="I202" s="64">
        <v>1210314.71</v>
      </c>
      <c r="J202" s="64">
        <v>525525.31999999995</v>
      </c>
      <c r="K202" s="65">
        <f t="shared" si="8"/>
        <v>684789.39</v>
      </c>
    </row>
    <row r="203" spans="1:11" ht="36" hidden="1" customHeight="1">
      <c r="A203" s="58" t="s">
        <v>346</v>
      </c>
      <c r="B203" s="59"/>
      <c r="C203" s="60"/>
      <c r="D203" s="148" t="s">
        <v>53</v>
      </c>
      <c r="E203" s="149" t="s">
        <v>425</v>
      </c>
      <c r="F203" s="149" t="s">
        <v>427</v>
      </c>
      <c r="G203" s="149" t="s">
        <v>333</v>
      </c>
      <c r="H203" s="150"/>
      <c r="I203" s="64">
        <f t="shared" ref="I203:J205" si="20">I204</f>
        <v>0</v>
      </c>
      <c r="J203" s="64">
        <f t="shared" si="20"/>
        <v>0</v>
      </c>
      <c r="K203" s="65">
        <f t="shared" si="8"/>
        <v>0</v>
      </c>
    </row>
    <row r="204" spans="1:11" hidden="1">
      <c r="A204" s="58" t="s">
        <v>327</v>
      </c>
      <c r="B204" s="59"/>
      <c r="C204" s="60"/>
      <c r="D204" s="148" t="s">
        <v>53</v>
      </c>
      <c r="E204" s="149" t="s">
        <v>425</v>
      </c>
      <c r="F204" s="149" t="s">
        <v>427</v>
      </c>
      <c r="G204" s="149" t="s">
        <v>333</v>
      </c>
      <c r="H204" s="150" t="s">
        <v>316</v>
      </c>
      <c r="I204" s="64">
        <f t="shared" si="20"/>
        <v>0</v>
      </c>
      <c r="J204" s="64">
        <f t="shared" si="20"/>
        <v>0</v>
      </c>
      <c r="K204" s="65">
        <f t="shared" si="8"/>
        <v>0</v>
      </c>
    </row>
    <row r="205" spans="1:11" hidden="1">
      <c r="A205" s="58" t="s">
        <v>347</v>
      </c>
      <c r="B205" s="59"/>
      <c r="C205" s="60"/>
      <c r="D205" s="148" t="s">
        <v>53</v>
      </c>
      <c r="E205" s="149" t="s">
        <v>425</v>
      </c>
      <c r="F205" s="149" t="s">
        <v>427</v>
      </c>
      <c r="G205" s="149" t="s">
        <v>333</v>
      </c>
      <c r="H205" s="150" t="s">
        <v>329</v>
      </c>
      <c r="I205" s="64">
        <f t="shared" si="20"/>
        <v>0</v>
      </c>
      <c r="J205" s="64">
        <f t="shared" si="20"/>
        <v>0</v>
      </c>
      <c r="K205" s="65">
        <f t="shared" si="8"/>
        <v>0</v>
      </c>
    </row>
    <row r="206" spans="1:11" ht="22.5" hidden="1">
      <c r="A206" s="58" t="s">
        <v>356</v>
      </c>
      <c r="B206" s="59"/>
      <c r="C206" s="60"/>
      <c r="D206" s="148" t="s">
        <v>53</v>
      </c>
      <c r="E206" s="149" t="s">
        <v>425</v>
      </c>
      <c r="F206" s="149" t="s">
        <v>427</v>
      </c>
      <c r="G206" s="149" t="s">
        <v>333</v>
      </c>
      <c r="H206" s="150" t="s">
        <v>357</v>
      </c>
      <c r="I206" s="64">
        <v>0</v>
      </c>
      <c r="J206" s="64">
        <v>0</v>
      </c>
      <c r="K206" s="65">
        <f t="shared" si="8"/>
        <v>0</v>
      </c>
    </row>
    <row r="207" spans="1:11" ht="22.5">
      <c r="A207" s="58" t="s">
        <v>426</v>
      </c>
      <c r="B207" s="59">
        <v>2</v>
      </c>
      <c r="C207" s="60"/>
      <c r="D207" s="118" t="s">
        <v>53</v>
      </c>
      <c r="E207" s="119" t="s">
        <v>425</v>
      </c>
      <c r="F207" s="119" t="s">
        <v>427</v>
      </c>
      <c r="G207" s="119" t="s">
        <v>318</v>
      </c>
      <c r="H207" s="120" t="s">
        <v>318</v>
      </c>
      <c r="I207" s="64">
        <f t="shared" ref="I207:J209" si="21">I208</f>
        <v>298242.65999999997</v>
      </c>
      <c r="J207" s="64">
        <f t="shared" si="21"/>
        <v>298242.65999999997</v>
      </c>
      <c r="K207" s="65">
        <f t="shared" si="8"/>
        <v>0</v>
      </c>
    </row>
    <row r="208" spans="1:11" ht="48" customHeight="1">
      <c r="A208" s="58" t="s">
        <v>428</v>
      </c>
      <c r="B208" s="59">
        <v>2</v>
      </c>
      <c r="C208" s="60"/>
      <c r="D208" s="118" t="s">
        <v>53</v>
      </c>
      <c r="E208" s="119" t="s">
        <v>425</v>
      </c>
      <c r="F208" s="119" t="s">
        <v>427</v>
      </c>
      <c r="G208" s="119" t="s">
        <v>142</v>
      </c>
      <c r="H208" s="120" t="s">
        <v>318</v>
      </c>
      <c r="I208" s="64">
        <f t="shared" si="21"/>
        <v>298242.65999999997</v>
      </c>
      <c r="J208" s="64">
        <f t="shared" si="21"/>
        <v>298242.65999999997</v>
      </c>
      <c r="K208" s="65">
        <f t="shared" si="8"/>
        <v>0</v>
      </c>
    </row>
    <row r="209" spans="1:11">
      <c r="A209" s="58" t="s">
        <v>327</v>
      </c>
      <c r="B209" s="59">
        <v>2</v>
      </c>
      <c r="C209" s="60"/>
      <c r="D209" s="118" t="s">
        <v>53</v>
      </c>
      <c r="E209" s="119" t="s">
        <v>425</v>
      </c>
      <c r="F209" s="119" t="s">
        <v>427</v>
      </c>
      <c r="G209" s="119" t="s">
        <v>142</v>
      </c>
      <c r="H209" s="120" t="s">
        <v>316</v>
      </c>
      <c r="I209" s="64">
        <f t="shared" si="21"/>
        <v>298242.65999999997</v>
      </c>
      <c r="J209" s="64">
        <f t="shared" si="21"/>
        <v>298242.65999999997</v>
      </c>
      <c r="K209" s="65">
        <f t="shared" si="8"/>
        <v>0</v>
      </c>
    </row>
    <row r="210" spans="1:11" ht="22.5">
      <c r="A210" s="99" t="s">
        <v>429</v>
      </c>
      <c r="B210" s="59">
        <v>2</v>
      </c>
      <c r="C210" s="60"/>
      <c r="D210" s="118" t="s">
        <v>53</v>
      </c>
      <c r="E210" s="119" t="s">
        <v>425</v>
      </c>
      <c r="F210" s="119" t="s">
        <v>427</v>
      </c>
      <c r="G210" s="119" t="s">
        <v>142</v>
      </c>
      <c r="H210" s="120" t="s">
        <v>430</v>
      </c>
      <c r="I210" s="64">
        <f>I212+I211</f>
        <v>298242.65999999997</v>
      </c>
      <c r="J210" s="64">
        <f>J212+J211</f>
        <v>298242.65999999997</v>
      </c>
      <c r="K210" s="65">
        <f t="shared" si="8"/>
        <v>0</v>
      </c>
    </row>
    <row r="211" spans="1:11" ht="33.75" hidden="1">
      <c r="A211" s="58" t="s">
        <v>431</v>
      </c>
      <c r="B211" s="59"/>
      <c r="C211" s="60"/>
      <c r="D211" s="118" t="s">
        <v>53</v>
      </c>
      <c r="E211" s="119" t="s">
        <v>425</v>
      </c>
      <c r="F211" s="119" t="s">
        <v>427</v>
      </c>
      <c r="G211" s="119" t="s">
        <v>142</v>
      </c>
      <c r="H211" s="120" t="s">
        <v>432</v>
      </c>
      <c r="I211" s="64">
        <v>0</v>
      </c>
      <c r="J211" s="64">
        <v>0</v>
      </c>
      <c r="K211" s="65">
        <f t="shared" si="8"/>
        <v>0</v>
      </c>
    </row>
    <row r="212" spans="1:11" ht="45">
      <c r="A212" s="58" t="s">
        <v>433</v>
      </c>
      <c r="B212" s="59">
        <v>2</v>
      </c>
      <c r="C212" s="60"/>
      <c r="D212" s="118" t="s">
        <v>53</v>
      </c>
      <c r="E212" s="119" t="s">
        <v>425</v>
      </c>
      <c r="F212" s="119" t="s">
        <v>427</v>
      </c>
      <c r="G212" s="119" t="s">
        <v>142</v>
      </c>
      <c r="H212" s="120" t="s">
        <v>434</v>
      </c>
      <c r="I212" s="64">
        <v>298242.65999999997</v>
      </c>
      <c r="J212" s="64">
        <v>298242.65999999997</v>
      </c>
      <c r="K212" s="65">
        <f t="shared" si="8"/>
        <v>0</v>
      </c>
    </row>
    <row r="213" spans="1:11" ht="56.25" hidden="1">
      <c r="A213" s="58" t="s">
        <v>435</v>
      </c>
      <c r="B213" s="59">
        <v>2</v>
      </c>
      <c r="C213" s="60"/>
      <c r="D213" s="118" t="s">
        <v>53</v>
      </c>
      <c r="E213" s="119" t="s">
        <v>425</v>
      </c>
      <c r="F213" s="119" t="s">
        <v>436</v>
      </c>
      <c r="G213" s="119" t="s">
        <v>318</v>
      </c>
      <c r="H213" s="120" t="s">
        <v>318</v>
      </c>
      <c r="I213" s="64">
        <f t="shared" ref="I213:J215" si="22">I214</f>
        <v>0</v>
      </c>
      <c r="J213" s="64">
        <f t="shared" si="22"/>
        <v>0</v>
      </c>
      <c r="K213" s="65">
        <f t="shared" si="8"/>
        <v>0</v>
      </c>
    </row>
    <row r="214" spans="1:11" ht="45" hidden="1">
      <c r="A214" s="58" t="s">
        <v>437</v>
      </c>
      <c r="B214" s="59">
        <v>2</v>
      </c>
      <c r="C214" s="60"/>
      <c r="D214" s="118" t="s">
        <v>53</v>
      </c>
      <c r="E214" s="119" t="s">
        <v>425</v>
      </c>
      <c r="F214" s="119" t="s">
        <v>436</v>
      </c>
      <c r="G214" s="119" t="s">
        <v>142</v>
      </c>
      <c r="H214" s="120" t="s">
        <v>318</v>
      </c>
      <c r="I214" s="64">
        <f t="shared" si="22"/>
        <v>0</v>
      </c>
      <c r="J214" s="64">
        <f t="shared" si="22"/>
        <v>0</v>
      </c>
      <c r="K214" s="65">
        <f t="shared" si="8"/>
        <v>0</v>
      </c>
    </row>
    <row r="215" spans="1:11" hidden="1">
      <c r="A215" s="58" t="s">
        <v>327</v>
      </c>
      <c r="B215" s="59">
        <v>2</v>
      </c>
      <c r="C215" s="60"/>
      <c r="D215" s="118" t="s">
        <v>53</v>
      </c>
      <c r="E215" s="119" t="s">
        <v>425</v>
      </c>
      <c r="F215" s="119" t="s">
        <v>436</v>
      </c>
      <c r="G215" s="119" t="s">
        <v>142</v>
      </c>
      <c r="H215" s="120" t="s">
        <v>316</v>
      </c>
      <c r="I215" s="64">
        <f t="shared" si="22"/>
        <v>0</v>
      </c>
      <c r="J215" s="64">
        <f t="shared" si="22"/>
        <v>0</v>
      </c>
      <c r="K215" s="65">
        <f t="shared" si="8"/>
        <v>0</v>
      </c>
    </row>
    <row r="216" spans="1:11" ht="22.5" hidden="1">
      <c r="A216" s="99" t="s">
        <v>429</v>
      </c>
      <c r="B216" s="59">
        <v>2</v>
      </c>
      <c r="C216" s="60"/>
      <c r="D216" s="118" t="s">
        <v>53</v>
      </c>
      <c r="E216" s="119" t="s">
        <v>425</v>
      </c>
      <c r="F216" s="119" t="s">
        <v>436</v>
      </c>
      <c r="G216" s="119" t="s">
        <v>142</v>
      </c>
      <c r="H216" s="120" t="s">
        <v>430</v>
      </c>
      <c r="I216" s="64">
        <f>I217+I218</f>
        <v>0</v>
      </c>
      <c r="J216" s="64">
        <f>J217+J218</f>
        <v>0</v>
      </c>
      <c r="K216" s="65">
        <f t="shared" si="8"/>
        <v>0</v>
      </c>
    </row>
    <row r="217" spans="1:11" ht="33.75" hidden="1">
      <c r="A217" s="58" t="s">
        <v>438</v>
      </c>
      <c r="B217" s="59"/>
      <c r="C217" s="60"/>
      <c r="D217" s="118" t="s">
        <v>53</v>
      </c>
      <c r="E217" s="119" t="s">
        <v>425</v>
      </c>
      <c r="F217" s="119" t="s">
        <v>436</v>
      </c>
      <c r="G217" s="119" t="s">
        <v>142</v>
      </c>
      <c r="H217" s="120" t="s">
        <v>432</v>
      </c>
      <c r="I217" s="64">
        <v>0</v>
      </c>
      <c r="J217" s="64">
        <v>0</v>
      </c>
      <c r="K217" s="65">
        <f t="shared" si="8"/>
        <v>0</v>
      </c>
    </row>
    <row r="218" spans="1:11" ht="45" hidden="1">
      <c r="A218" s="58" t="s">
        <v>439</v>
      </c>
      <c r="B218" s="59">
        <v>2</v>
      </c>
      <c r="C218" s="60"/>
      <c r="D218" s="118" t="s">
        <v>53</v>
      </c>
      <c r="E218" s="119" t="s">
        <v>425</v>
      </c>
      <c r="F218" s="119" t="s">
        <v>436</v>
      </c>
      <c r="G218" s="119" t="s">
        <v>142</v>
      </c>
      <c r="H218" s="120" t="s">
        <v>434</v>
      </c>
      <c r="I218" s="64">
        <v>0</v>
      </c>
      <c r="J218" s="67">
        <v>0</v>
      </c>
      <c r="K218" s="65">
        <f t="shared" si="8"/>
        <v>0</v>
      </c>
    </row>
    <row r="219" spans="1:11">
      <c r="A219" s="99" t="s">
        <v>440</v>
      </c>
      <c r="B219" s="100">
        <v>2</v>
      </c>
      <c r="C219" s="101"/>
      <c r="D219" s="102" t="s">
        <v>53</v>
      </c>
      <c r="E219" s="98" t="s">
        <v>441</v>
      </c>
      <c r="F219" s="98" t="s">
        <v>318</v>
      </c>
      <c r="G219" s="98" t="s">
        <v>318</v>
      </c>
      <c r="H219" s="94" t="s">
        <v>318</v>
      </c>
      <c r="I219" s="95">
        <f>I241+I220+I298+I293+I264+I277+I286</f>
        <v>17655197.399999999</v>
      </c>
      <c r="J219" s="95">
        <f>J241+J220+J298+J293+J264+J277+J286</f>
        <v>12967938.02</v>
      </c>
      <c r="K219" s="65">
        <f t="shared" si="8"/>
        <v>4687259.379999999</v>
      </c>
    </row>
    <row r="220" spans="1:11" ht="22.5">
      <c r="A220" s="99" t="s">
        <v>595</v>
      </c>
      <c r="B220" s="100"/>
      <c r="C220" s="101"/>
      <c r="D220" s="102" t="s">
        <v>53</v>
      </c>
      <c r="E220" s="98" t="s">
        <v>441</v>
      </c>
      <c r="F220" s="98" t="s">
        <v>442</v>
      </c>
      <c r="G220" s="98"/>
      <c r="H220" s="94"/>
      <c r="I220" s="95">
        <f>I221+I228+I237</f>
        <v>1469549.96</v>
      </c>
      <c r="J220" s="95">
        <f>J221+J228+J237</f>
        <v>895215.59</v>
      </c>
      <c r="K220" s="96">
        <f t="shared" si="8"/>
        <v>574334.37</v>
      </c>
    </row>
    <row r="221" spans="1:11" ht="39" customHeight="1">
      <c r="A221" s="99" t="s">
        <v>409</v>
      </c>
      <c r="B221" s="100"/>
      <c r="C221" s="101"/>
      <c r="D221" s="102" t="s">
        <v>53</v>
      </c>
      <c r="E221" s="98" t="s">
        <v>441</v>
      </c>
      <c r="F221" s="98" t="s">
        <v>442</v>
      </c>
      <c r="G221" s="98" t="s">
        <v>406</v>
      </c>
      <c r="H221" s="94"/>
      <c r="I221" s="95">
        <f>I222+I226</f>
        <v>581414.37</v>
      </c>
      <c r="J221" s="95">
        <f>J222+J226</f>
        <v>7080</v>
      </c>
      <c r="K221" s="96">
        <f t="shared" si="8"/>
        <v>574334.37</v>
      </c>
    </row>
    <row r="222" spans="1:11">
      <c r="A222" s="99" t="s">
        <v>327</v>
      </c>
      <c r="B222" s="100"/>
      <c r="C222" s="101"/>
      <c r="D222" s="102" t="s">
        <v>53</v>
      </c>
      <c r="E222" s="98" t="s">
        <v>441</v>
      </c>
      <c r="F222" s="98" t="s">
        <v>442</v>
      </c>
      <c r="G222" s="98" t="s">
        <v>406</v>
      </c>
      <c r="H222" s="94" t="s">
        <v>316</v>
      </c>
      <c r="I222" s="95">
        <f>I223</f>
        <v>581414.37</v>
      </c>
      <c r="J222" s="95">
        <f>J223</f>
        <v>7080</v>
      </c>
      <c r="K222" s="96">
        <f t="shared" si="8"/>
        <v>574334.37</v>
      </c>
    </row>
    <row r="223" spans="1:11">
      <c r="A223" s="99" t="s">
        <v>347</v>
      </c>
      <c r="B223" s="100"/>
      <c r="C223" s="101"/>
      <c r="D223" s="102" t="s">
        <v>53</v>
      </c>
      <c r="E223" s="98" t="s">
        <v>441</v>
      </c>
      <c r="F223" s="98" t="s">
        <v>442</v>
      </c>
      <c r="G223" s="98" t="s">
        <v>406</v>
      </c>
      <c r="H223" s="94" t="s">
        <v>329</v>
      </c>
      <c r="I223" s="95">
        <f>I224+I225</f>
        <v>581414.37</v>
      </c>
      <c r="J223" s="95">
        <f>J224+J225</f>
        <v>7080</v>
      </c>
      <c r="K223" s="96">
        <f t="shared" si="8"/>
        <v>574334.37</v>
      </c>
    </row>
    <row r="224" spans="1:11" ht="22.5">
      <c r="A224" s="99" t="s">
        <v>356</v>
      </c>
      <c r="B224" s="100"/>
      <c r="C224" s="101"/>
      <c r="D224" s="102" t="s">
        <v>53</v>
      </c>
      <c r="E224" s="98" t="s">
        <v>441</v>
      </c>
      <c r="F224" s="98" t="s">
        <v>442</v>
      </c>
      <c r="G224" s="98" t="s">
        <v>406</v>
      </c>
      <c r="H224" s="94" t="s">
        <v>357</v>
      </c>
      <c r="I224" s="95">
        <v>574334.37</v>
      </c>
      <c r="J224" s="95">
        <v>0</v>
      </c>
      <c r="K224" s="96">
        <f t="shared" si="8"/>
        <v>574334.37</v>
      </c>
    </row>
    <row r="225" spans="1:11">
      <c r="A225" s="99" t="s">
        <v>330</v>
      </c>
      <c r="B225" s="100"/>
      <c r="C225" s="101"/>
      <c r="D225" s="102" t="s">
        <v>53</v>
      </c>
      <c r="E225" s="98" t="s">
        <v>441</v>
      </c>
      <c r="F225" s="98" t="s">
        <v>442</v>
      </c>
      <c r="G225" s="98" t="s">
        <v>406</v>
      </c>
      <c r="H225" s="94" t="s">
        <v>331</v>
      </c>
      <c r="I225" s="95">
        <v>7080</v>
      </c>
      <c r="J225" s="95">
        <v>7080</v>
      </c>
      <c r="K225" s="96">
        <f t="shared" si="8"/>
        <v>0</v>
      </c>
    </row>
    <row r="226" spans="1:11" ht="22.5" hidden="1">
      <c r="A226" s="99" t="s">
        <v>360</v>
      </c>
      <c r="B226" s="100"/>
      <c r="C226" s="101"/>
      <c r="D226" s="102" t="s">
        <v>53</v>
      </c>
      <c r="E226" s="98" t="s">
        <v>441</v>
      </c>
      <c r="F226" s="98" t="s">
        <v>442</v>
      </c>
      <c r="G226" s="98" t="s">
        <v>406</v>
      </c>
      <c r="H226" s="94" t="s">
        <v>361</v>
      </c>
      <c r="I226" s="95">
        <f>I227</f>
        <v>0</v>
      </c>
      <c r="J226" s="95">
        <f>J227</f>
        <v>0</v>
      </c>
      <c r="K226" s="65">
        <f t="shared" si="8"/>
        <v>0</v>
      </c>
    </row>
    <row r="227" spans="1:11" s="66" customFormat="1" ht="22.5" hidden="1">
      <c r="A227" s="58" t="s">
        <v>362</v>
      </c>
      <c r="B227" s="59"/>
      <c r="C227" s="60"/>
      <c r="D227" s="151" t="s">
        <v>53</v>
      </c>
      <c r="E227" s="152" t="s">
        <v>441</v>
      </c>
      <c r="F227" s="152" t="s">
        <v>442</v>
      </c>
      <c r="G227" s="152" t="s">
        <v>406</v>
      </c>
      <c r="H227" s="153" t="s">
        <v>363</v>
      </c>
      <c r="I227" s="64">
        <v>0</v>
      </c>
      <c r="J227" s="64">
        <v>0</v>
      </c>
      <c r="K227" s="65">
        <f t="shared" si="8"/>
        <v>0</v>
      </c>
    </row>
    <row r="228" spans="1:11" ht="33.75" hidden="1">
      <c r="A228" s="58" t="s">
        <v>389</v>
      </c>
      <c r="B228" s="59">
        <v>2</v>
      </c>
      <c r="C228" s="60"/>
      <c r="D228" s="118" t="s">
        <v>53</v>
      </c>
      <c r="E228" s="119" t="s">
        <v>441</v>
      </c>
      <c r="F228" s="119" t="s">
        <v>442</v>
      </c>
      <c r="G228" s="119" t="s">
        <v>333</v>
      </c>
      <c r="H228" s="120" t="s">
        <v>318</v>
      </c>
      <c r="I228" s="64">
        <f>I229</f>
        <v>0</v>
      </c>
      <c r="J228" s="64">
        <f>J229</f>
        <v>0</v>
      </c>
      <c r="K228" s="65">
        <f>IF(ISNUMBER(I228),I228,0)-IF(ISNUMBER(J228),J228,0)</f>
        <v>0</v>
      </c>
    </row>
    <row r="229" spans="1:11" hidden="1">
      <c r="A229" s="58" t="s">
        <v>327</v>
      </c>
      <c r="B229" s="59">
        <v>2</v>
      </c>
      <c r="C229" s="60"/>
      <c r="D229" s="118" t="s">
        <v>53</v>
      </c>
      <c r="E229" s="119" t="s">
        <v>441</v>
      </c>
      <c r="F229" s="119" t="s">
        <v>442</v>
      </c>
      <c r="G229" s="119" t="s">
        <v>333</v>
      </c>
      <c r="H229" s="120" t="s">
        <v>316</v>
      </c>
      <c r="I229" s="64">
        <f>I230</f>
        <v>0</v>
      </c>
      <c r="J229" s="64">
        <f>J230</f>
        <v>0</v>
      </c>
      <c r="K229" s="65">
        <f>IF(ISNUMBER(I229),I229,0)-IF(ISNUMBER(J229),J229,0)</f>
        <v>0</v>
      </c>
    </row>
    <row r="230" spans="1:11" hidden="1">
      <c r="A230" s="99" t="s">
        <v>347</v>
      </c>
      <c r="B230" s="100">
        <v>2</v>
      </c>
      <c r="C230" s="101"/>
      <c r="D230" s="102" t="s">
        <v>53</v>
      </c>
      <c r="E230" s="98" t="s">
        <v>441</v>
      </c>
      <c r="F230" s="98" t="s">
        <v>442</v>
      </c>
      <c r="G230" s="98" t="s">
        <v>333</v>
      </c>
      <c r="H230" s="94" t="s">
        <v>329</v>
      </c>
      <c r="I230" s="95">
        <f>I232+I231</f>
        <v>0</v>
      </c>
      <c r="J230" s="95">
        <f>J232+J231</f>
        <v>0</v>
      </c>
      <c r="K230" s="96">
        <f>IF(ISNUMBER(I230),I230,0)-IF(ISNUMBER(J230),J230,0)</f>
        <v>0</v>
      </c>
    </row>
    <row r="231" spans="1:11" hidden="1">
      <c r="A231" s="58" t="s">
        <v>411</v>
      </c>
      <c r="B231" s="59">
        <v>2</v>
      </c>
      <c r="C231" s="60"/>
      <c r="D231" s="118" t="s">
        <v>53</v>
      </c>
      <c r="E231" s="119" t="s">
        <v>441</v>
      </c>
      <c r="F231" s="119" t="s">
        <v>442</v>
      </c>
      <c r="G231" s="119" t="s">
        <v>333</v>
      </c>
      <c r="H231" s="120" t="s">
        <v>357</v>
      </c>
      <c r="I231" s="64">
        <f>0</f>
        <v>0</v>
      </c>
      <c r="J231" s="67">
        <v>0</v>
      </c>
      <c r="K231" s="65">
        <f>IF(ISNUMBER(I231),I231,0)-IF(ISNUMBER(J231),J231,0)</f>
        <v>0</v>
      </c>
    </row>
    <row r="232" spans="1:11" hidden="1">
      <c r="A232" s="58" t="s">
        <v>330</v>
      </c>
      <c r="B232" s="59">
        <v>2</v>
      </c>
      <c r="C232" s="60"/>
      <c r="D232" s="118" t="s">
        <v>53</v>
      </c>
      <c r="E232" s="119" t="s">
        <v>441</v>
      </c>
      <c r="F232" s="119" t="s">
        <v>442</v>
      </c>
      <c r="G232" s="119" t="s">
        <v>333</v>
      </c>
      <c r="H232" s="120" t="s">
        <v>331</v>
      </c>
      <c r="I232" s="64">
        <v>0</v>
      </c>
      <c r="J232" s="67">
        <v>0</v>
      </c>
      <c r="K232" s="65">
        <f>IF(ISNUMBER(I232),I232,0)-IF(ISNUMBER(J232),J232,0)</f>
        <v>0</v>
      </c>
    </row>
    <row r="233" spans="1:11" ht="45" hidden="1">
      <c r="A233" s="58" t="s">
        <v>443</v>
      </c>
      <c r="B233" s="59"/>
      <c r="C233" s="60"/>
      <c r="D233" s="118" t="s">
        <v>53</v>
      </c>
      <c r="E233" s="119" t="s">
        <v>441</v>
      </c>
      <c r="F233" s="119" t="s">
        <v>442</v>
      </c>
      <c r="G233" s="119" t="s">
        <v>444</v>
      </c>
      <c r="H233" s="120"/>
      <c r="I233" s="64">
        <f t="shared" ref="I233:J235" si="23">I234</f>
        <v>0</v>
      </c>
      <c r="J233" s="64">
        <f t="shared" si="23"/>
        <v>0</v>
      </c>
      <c r="K233" s="65">
        <f t="shared" si="8"/>
        <v>0</v>
      </c>
    </row>
    <row r="234" spans="1:11" hidden="1">
      <c r="A234" s="58" t="s">
        <v>327</v>
      </c>
      <c r="B234" s="59"/>
      <c r="C234" s="60"/>
      <c r="D234" s="118" t="s">
        <v>53</v>
      </c>
      <c r="E234" s="119" t="s">
        <v>441</v>
      </c>
      <c r="F234" s="119" t="s">
        <v>442</v>
      </c>
      <c r="G234" s="119" t="s">
        <v>444</v>
      </c>
      <c r="H234" s="120" t="s">
        <v>316</v>
      </c>
      <c r="I234" s="64">
        <f t="shared" si="23"/>
        <v>0</v>
      </c>
      <c r="J234" s="64">
        <f t="shared" si="23"/>
        <v>0</v>
      </c>
      <c r="K234" s="65">
        <f t="shared" si="8"/>
        <v>0</v>
      </c>
    </row>
    <row r="235" spans="1:11" hidden="1">
      <c r="A235" s="58" t="s">
        <v>371</v>
      </c>
      <c r="B235" s="59"/>
      <c r="C235" s="60"/>
      <c r="D235" s="118" t="s">
        <v>53</v>
      </c>
      <c r="E235" s="119" t="s">
        <v>441</v>
      </c>
      <c r="F235" s="119" t="s">
        <v>442</v>
      </c>
      <c r="G235" s="119" t="s">
        <v>444</v>
      </c>
      <c r="H235" s="120" t="s">
        <v>329</v>
      </c>
      <c r="I235" s="64">
        <f t="shared" si="23"/>
        <v>0</v>
      </c>
      <c r="J235" s="64">
        <f t="shared" si="23"/>
        <v>0</v>
      </c>
      <c r="K235" s="65">
        <f t="shared" si="8"/>
        <v>0</v>
      </c>
    </row>
    <row r="236" spans="1:11" hidden="1">
      <c r="A236" s="58" t="s">
        <v>330</v>
      </c>
      <c r="B236" s="59"/>
      <c r="C236" s="60"/>
      <c r="D236" s="118" t="s">
        <v>53</v>
      </c>
      <c r="E236" s="119" t="s">
        <v>441</v>
      </c>
      <c r="F236" s="119" t="s">
        <v>442</v>
      </c>
      <c r="G236" s="119" t="s">
        <v>444</v>
      </c>
      <c r="H236" s="120" t="s">
        <v>331</v>
      </c>
      <c r="I236" s="64">
        <v>0</v>
      </c>
      <c r="J236" s="64">
        <v>0</v>
      </c>
      <c r="K236" s="65">
        <f t="shared" si="8"/>
        <v>0</v>
      </c>
    </row>
    <row r="237" spans="1:11" ht="56.25">
      <c r="A237" s="99" t="s">
        <v>428</v>
      </c>
      <c r="B237" s="59">
        <v>2</v>
      </c>
      <c r="C237" s="60"/>
      <c r="D237" s="118" t="s">
        <v>53</v>
      </c>
      <c r="E237" s="119" t="s">
        <v>441</v>
      </c>
      <c r="F237" s="119" t="s">
        <v>442</v>
      </c>
      <c r="G237" s="119" t="s">
        <v>142</v>
      </c>
      <c r="H237" s="120" t="s">
        <v>318</v>
      </c>
      <c r="I237" s="64">
        <f t="shared" ref="I237:J239" si="24">I238</f>
        <v>888135.59</v>
      </c>
      <c r="J237" s="64">
        <f t="shared" si="24"/>
        <v>888135.59</v>
      </c>
      <c r="K237" s="65">
        <f t="shared" si="8"/>
        <v>0</v>
      </c>
    </row>
    <row r="238" spans="1:11">
      <c r="A238" s="58" t="s">
        <v>327</v>
      </c>
      <c r="B238" s="59">
        <v>2</v>
      </c>
      <c r="C238" s="60"/>
      <c r="D238" s="118" t="s">
        <v>53</v>
      </c>
      <c r="E238" s="119" t="s">
        <v>441</v>
      </c>
      <c r="F238" s="119" t="s">
        <v>442</v>
      </c>
      <c r="G238" s="119" t="s">
        <v>142</v>
      </c>
      <c r="H238" s="120" t="s">
        <v>316</v>
      </c>
      <c r="I238" s="64">
        <f t="shared" si="24"/>
        <v>888135.59</v>
      </c>
      <c r="J238" s="64">
        <f t="shared" si="24"/>
        <v>888135.59</v>
      </c>
      <c r="K238" s="65">
        <f t="shared" si="8"/>
        <v>0</v>
      </c>
    </row>
    <row r="239" spans="1:11" ht="22.5">
      <c r="A239" s="99" t="s">
        <v>429</v>
      </c>
      <c r="B239" s="59">
        <v>2</v>
      </c>
      <c r="C239" s="60"/>
      <c r="D239" s="118" t="s">
        <v>53</v>
      </c>
      <c r="E239" s="119" t="s">
        <v>441</v>
      </c>
      <c r="F239" s="119" t="s">
        <v>442</v>
      </c>
      <c r="G239" s="119" t="s">
        <v>142</v>
      </c>
      <c r="H239" s="120" t="s">
        <v>430</v>
      </c>
      <c r="I239" s="64">
        <f t="shared" si="24"/>
        <v>888135.59</v>
      </c>
      <c r="J239" s="64">
        <f t="shared" si="24"/>
        <v>888135.59</v>
      </c>
      <c r="K239" s="65">
        <f t="shared" si="8"/>
        <v>0</v>
      </c>
    </row>
    <row r="240" spans="1:11" ht="33.75">
      <c r="A240" s="58" t="s">
        <v>438</v>
      </c>
      <c r="B240" s="59">
        <v>2</v>
      </c>
      <c r="C240" s="60"/>
      <c r="D240" s="118" t="s">
        <v>53</v>
      </c>
      <c r="E240" s="119" t="s">
        <v>441</v>
      </c>
      <c r="F240" s="119" t="s">
        <v>442</v>
      </c>
      <c r="G240" s="119" t="s">
        <v>142</v>
      </c>
      <c r="H240" s="120" t="s">
        <v>432</v>
      </c>
      <c r="I240" s="64">
        <v>888135.59</v>
      </c>
      <c r="J240" s="67">
        <v>888135.59</v>
      </c>
      <c r="K240" s="65">
        <f t="shared" si="8"/>
        <v>0</v>
      </c>
    </row>
    <row r="241" spans="1:11" ht="22.5">
      <c r="A241" s="58" t="s">
        <v>596</v>
      </c>
      <c r="B241" s="59">
        <v>2</v>
      </c>
      <c r="C241" s="60"/>
      <c r="D241" s="118" t="s">
        <v>53</v>
      </c>
      <c r="E241" s="119" t="s">
        <v>441</v>
      </c>
      <c r="F241" s="119" t="s">
        <v>445</v>
      </c>
      <c r="G241" s="119"/>
      <c r="H241" s="120" t="s">
        <v>318</v>
      </c>
      <c r="I241" s="64">
        <f>I242+I249+I254+I258+I261</f>
        <v>1300000</v>
      </c>
      <c r="J241" s="64">
        <f>J242+J249+J254+J258+J261</f>
        <v>0</v>
      </c>
      <c r="K241" s="65">
        <f t="shared" si="8"/>
        <v>1300000</v>
      </c>
    </row>
    <row r="242" spans="1:11" ht="39.75" customHeight="1">
      <c r="A242" s="58" t="s">
        <v>409</v>
      </c>
      <c r="B242" s="59"/>
      <c r="C242" s="60"/>
      <c r="D242" s="118" t="s">
        <v>53</v>
      </c>
      <c r="E242" s="119" t="s">
        <v>441</v>
      </c>
      <c r="F242" s="119" t="s">
        <v>445</v>
      </c>
      <c r="G242" s="119" t="s">
        <v>406</v>
      </c>
      <c r="H242" s="120"/>
      <c r="I242" s="64">
        <f>I243</f>
        <v>1300000</v>
      </c>
      <c r="J242" s="64">
        <f>J243</f>
        <v>0</v>
      </c>
      <c r="K242" s="65">
        <f t="shared" si="8"/>
        <v>1300000</v>
      </c>
    </row>
    <row r="243" spans="1:11">
      <c r="A243" s="58" t="s">
        <v>327</v>
      </c>
      <c r="B243" s="59">
        <v>2</v>
      </c>
      <c r="C243" s="60"/>
      <c r="D243" s="118" t="s">
        <v>53</v>
      </c>
      <c r="E243" s="119" t="s">
        <v>441</v>
      </c>
      <c r="F243" s="119" t="s">
        <v>445</v>
      </c>
      <c r="G243" s="119" t="s">
        <v>406</v>
      </c>
      <c r="H243" s="120" t="s">
        <v>316</v>
      </c>
      <c r="I243" s="64">
        <f>I244</f>
        <v>1300000</v>
      </c>
      <c r="J243" s="64">
        <f>J244</f>
        <v>0</v>
      </c>
      <c r="K243" s="65">
        <f t="shared" si="8"/>
        <v>1300000</v>
      </c>
    </row>
    <row r="244" spans="1:11">
      <c r="A244" s="99" t="s">
        <v>347</v>
      </c>
      <c r="B244" s="59">
        <v>2</v>
      </c>
      <c r="C244" s="60"/>
      <c r="D244" s="118" t="s">
        <v>53</v>
      </c>
      <c r="E244" s="119" t="s">
        <v>441</v>
      </c>
      <c r="F244" s="119" t="s">
        <v>445</v>
      </c>
      <c r="G244" s="119" t="s">
        <v>406</v>
      </c>
      <c r="H244" s="120" t="s">
        <v>329</v>
      </c>
      <c r="I244" s="64">
        <f>I245+I246</f>
        <v>1300000</v>
      </c>
      <c r="J244" s="64">
        <f>J245+J246</f>
        <v>0</v>
      </c>
      <c r="K244" s="65">
        <f>IF(ISNUMBER(I244),I244,0)-IF(ISNUMBER(J244),J244,0)</f>
        <v>1300000</v>
      </c>
    </row>
    <row r="245" spans="1:11" ht="22.5">
      <c r="A245" s="58" t="s">
        <v>356</v>
      </c>
      <c r="B245" s="59">
        <v>2</v>
      </c>
      <c r="C245" s="60"/>
      <c r="D245" s="118" t="s">
        <v>53</v>
      </c>
      <c r="E245" s="119" t="s">
        <v>441</v>
      </c>
      <c r="F245" s="119" t="s">
        <v>445</v>
      </c>
      <c r="G245" s="119" t="s">
        <v>406</v>
      </c>
      <c r="H245" s="120" t="s">
        <v>357</v>
      </c>
      <c r="I245" s="64">
        <v>1300000</v>
      </c>
      <c r="J245" s="67">
        <v>0</v>
      </c>
      <c r="K245" s="65">
        <f>IF(ISNUMBER(I245),I245,0)-IF(ISNUMBER(J245),J245,0)</f>
        <v>1300000</v>
      </c>
    </row>
    <row r="246" spans="1:11" hidden="1">
      <c r="A246" s="58" t="s">
        <v>330</v>
      </c>
      <c r="B246" s="59">
        <v>2</v>
      </c>
      <c r="C246" s="60"/>
      <c r="D246" s="118" t="s">
        <v>53</v>
      </c>
      <c r="E246" s="119" t="s">
        <v>441</v>
      </c>
      <c r="F246" s="119" t="s">
        <v>445</v>
      </c>
      <c r="G246" s="119" t="s">
        <v>406</v>
      </c>
      <c r="H246" s="120" t="s">
        <v>331</v>
      </c>
      <c r="I246" s="64">
        <v>0</v>
      </c>
      <c r="J246" s="67">
        <v>0</v>
      </c>
      <c r="K246" s="65">
        <f>IF(ISNUMBER(I246),I246,0)-IF(ISNUMBER(J246),J246,0)</f>
        <v>0</v>
      </c>
    </row>
    <row r="247" spans="1:11" ht="22.5" hidden="1">
      <c r="A247" s="58" t="s">
        <v>360</v>
      </c>
      <c r="B247" s="59">
        <v>2</v>
      </c>
      <c r="C247" s="60"/>
      <c r="D247" s="118" t="s">
        <v>53</v>
      </c>
      <c r="E247" s="119" t="s">
        <v>441</v>
      </c>
      <c r="F247" s="119" t="s">
        <v>445</v>
      </c>
      <c r="G247" s="119" t="s">
        <v>406</v>
      </c>
      <c r="H247" s="120" t="s">
        <v>361</v>
      </c>
      <c r="I247" s="64"/>
      <c r="J247" s="67"/>
      <c r="K247" s="65">
        <f>IF(ISNUMBER(I247),I247,0)-IF(ISNUMBER(J247),J247,0)</f>
        <v>0</v>
      </c>
    </row>
    <row r="248" spans="1:11" ht="22.5" hidden="1">
      <c r="A248" s="58" t="s">
        <v>362</v>
      </c>
      <c r="B248" s="59">
        <v>2</v>
      </c>
      <c r="C248" s="60"/>
      <c r="D248" s="118" t="s">
        <v>53</v>
      </c>
      <c r="E248" s="119" t="s">
        <v>441</v>
      </c>
      <c r="F248" s="119" t="s">
        <v>445</v>
      </c>
      <c r="G248" s="119" t="s">
        <v>406</v>
      </c>
      <c r="H248" s="120" t="s">
        <v>363</v>
      </c>
      <c r="I248" s="64"/>
      <c r="J248" s="67"/>
      <c r="K248" s="65">
        <f>IF(ISNUMBER(I248),I248,0)-IF(ISNUMBER(J248),J248,0)</f>
        <v>0</v>
      </c>
    </row>
    <row r="249" spans="1:11" ht="33.75" hidden="1">
      <c r="A249" s="58" t="s">
        <v>389</v>
      </c>
      <c r="B249" s="59">
        <v>2</v>
      </c>
      <c r="C249" s="60"/>
      <c r="D249" s="118" t="s">
        <v>53</v>
      </c>
      <c r="E249" s="119" t="s">
        <v>441</v>
      </c>
      <c r="F249" s="119" t="s">
        <v>445</v>
      </c>
      <c r="G249" s="119" t="s">
        <v>333</v>
      </c>
      <c r="H249" s="120" t="s">
        <v>318</v>
      </c>
      <c r="I249" s="64">
        <f>I250</f>
        <v>0</v>
      </c>
      <c r="J249" s="64">
        <f>J250</f>
        <v>0</v>
      </c>
      <c r="K249" s="65">
        <f t="shared" ref="K249:K320" si="25">IF(ISNUMBER(I249),I249,0)-IF(ISNUMBER(J249),J249,0)</f>
        <v>0</v>
      </c>
    </row>
    <row r="250" spans="1:11" hidden="1">
      <c r="A250" s="58" t="s">
        <v>327</v>
      </c>
      <c r="B250" s="59">
        <v>2</v>
      </c>
      <c r="C250" s="60"/>
      <c r="D250" s="118" t="s">
        <v>53</v>
      </c>
      <c r="E250" s="119" t="s">
        <v>441</v>
      </c>
      <c r="F250" s="119" t="s">
        <v>445</v>
      </c>
      <c r="G250" s="119" t="s">
        <v>333</v>
      </c>
      <c r="H250" s="120" t="s">
        <v>316</v>
      </c>
      <c r="I250" s="64">
        <f>I251</f>
        <v>0</v>
      </c>
      <c r="J250" s="64">
        <f>J251</f>
        <v>0</v>
      </c>
      <c r="K250" s="65">
        <f t="shared" si="25"/>
        <v>0</v>
      </c>
    </row>
    <row r="251" spans="1:11" hidden="1">
      <c r="A251" s="99" t="s">
        <v>347</v>
      </c>
      <c r="B251" s="59">
        <v>2</v>
      </c>
      <c r="C251" s="60"/>
      <c r="D251" s="118" t="s">
        <v>53</v>
      </c>
      <c r="E251" s="119" t="s">
        <v>441</v>
      </c>
      <c r="F251" s="119" t="s">
        <v>445</v>
      </c>
      <c r="G251" s="119" t="s">
        <v>333</v>
      </c>
      <c r="H251" s="120" t="s">
        <v>329</v>
      </c>
      <c r="I251" s="64">
        <f>I252+I253</f>
        <v>0</v>
      </c>
      <c r="J251" s="64">
        <f>J252+J253</f>
        <v>0</v>
      </c>
      <c r="K251" s="65">
        <f t="shared" si="25"/>
        <v>0</v>
      </c>
    </row>
    <row r="252" spans="1:11" ht="22.5" hidden="1">
      <c r="A252" s="58" t="s">
        <v>356</v>
      </c>
      <c r="B252" s="59">
        <v>2</v>
      </c>
      <c r="C252" s="60"/>
      <c r="D252" s="118" t="s">
        <v>53</v>
      </c>
      <c r="E252" s="119" t="s">
        <v>441</v>
      </c>
      <c r="F252" s="119" t="s">
        <v>445</v>
      </c>
      <c r="G252" s="119" t="s">
        <v>333</v>
      </c>
      <c r="H252" s="120" t="s">
        <v>357</v>
      </c>
      <c r="I252" s="64">
        <v>0</v>
      </c>
      <c r="J252" s="67">
        <v>0</v>
      </c>
      <c r="K252" s="65">
        <f t="shared" si="25"/>
        <v>0</v>
      </c>
    </row>
    <row r="253" spans="1:11" hidden="1">
      <c r="A253" s="58" t="s">
        <v>330</v>
      </c>
      <c r="B253" s="59"/>
      <c r="C253" s="60"/>
      <c r="D253" s="118" t="s">
        <v>53</v>
      </c>
      <c r="E253" s="119" t="s">
        <v>441</v>
      </c>
      <c r="F253" s="119" t="s">
        <v>445</v>
      </c>
      <c r="G253" s="119" t="s">
        <v>333</v>
      </c>
      <c r="H253" s="120" t="s">
        <v>331</v>
      </c>
      <c r="I253" s="64">
        <v>0</v>
      </c>
      <c r="J253" s="64">
        <v>0</v>
      </c>
      <c r="K253" s="65">
        <f t="shared" si="25"/>
        <v>0</v>
      </c>
    </row>
    <row r="254" spans="1:11" ht="45" hidden="1">
      <c r="A254" s="58" t="s">
        <v>437</v>
      </c>
      <c r="B254" s="59"/>
      <c r="C254" s="60"/>
      <c r="D254" s="118" t="s">
        <v>53</v>
      </c>
      <c r="E254" s="119" t="s">
        <v>441</v>
      </c>
      <c r="F254" s="119" t="s">
        <v>445</v>
      </c>
      <c r="G254" s="119" t="s">
        <v>142</v>
      </c>
      <c r="H254" s="120"/>
      <c r="I254" s="64">
        <f t="shared" ref="I254:J256" si="26">I255</f>
        <v>0</v>
      </c>
      <c r="J254" s="64">
        <f t="shared" si="26"/>
        <v>0</v>
      </c>
      <c r="K254" s="65">
        <f t="shared" si="25"/>
        <v>0</v>
      </c>
    </row>
    <row r="255" spans="1:11" hidden="1">
      <c r="A255" s="58" t="s">
        <v>327</v>
      </c>
      <c r="B255" s="59"/>
      <c r="C255" s="60"/>
      <c r="D255" s="118" t="s">
        <v>53</v>
      </c>
      <c r="E255" s="119" t="s">
        <v>441</v>
      </c>
      <c r="F255" s="119" t="s">
        <v>445</v>
      </c>
      <c r="G255" s="119" t="s">
        <v>142</v>
      </c>
      <c r="H255" s="120" t="s">
        <v>316</v>
      </c>
      <c r="I255" s="64">
        <f t="shared" si="26"/>
        <v>0</v>
      </c>
      <c r="J255" s="64">
        <f t="shared" si="26"/>
        <v>0</v>
      </c>
      <c r="K255" s="65">
        <f t="shared" si="25"/>
        <v>0</v>
      </c>
    </row>
    <row r="256" spans="1:11" ht="22.5" hidden="1">
      <c r="A256" s="99" t="s">
        <v>429</v>
      </c>
      <c r="B256" s="59"/>
      <c r="C256" s="60"/>
      <c r="D256" s="118" t="s">
        <v>53</v>
      </c>
      <c r="E256" s="119" t="s">
        <v>441</v>
      </c>
      <c r="F256" s="119" t="s">
        <v>445</v>
      </c>
      <c r="G256" s="119" t="s">
        <v>142</v>
      </c>
      <c r="H256" s="120" t="s">
        <v>430</v>
      </c>
      <c r="I256" s="64">
        <f t="shared" si="26"/>
        <v>0</v>
      </c>
      <c r="J256" s="64">
        <f t="shared" si="26"/>
        <v>0</v>
      </c>
      <c r="K256" s="65">
        <f t="shared" si="25"/>
        <v>0</v>
      </c>
    </row>
    <row r="257" spans="1:11" ht="35.25" hidden="1" customHeight="1">
      <c r="A257" s="58" t="s">
        <v>438</v>
      </c>
      <c r="B257" s="59"/>
      <c r="C257" s="60"/>
      <c r="D257" s="118" t="s">
        <v>53</v>
      </c>
      <c r="E257" s="119" t="s">
        <v>441</v>
      </c>
      <c r="F257" s="119" t="s">
        <v>445</v>
      </c>
      <c r="G257" s="119" t="s">
        <v>142</v>
      </c>
      <c r="H257" s="120" t="s">
        <v>432</v>
      </c>
      <c r="I257" s="64">
        <v>0</v>
      </c>
      <c r="J257" s="64">
        <v>0</v>
      </c>
      <c r="K257" s="65">
        <f t="shared" si="25"/>
        <v>0</v>
      </c>
    </row>
    <row r="258" spans="1:11" ht="118.5" hidden="1" customHeight="1">
      <c r="A258" s="137" t="s">
        <v>446</v>
      </c>
      <c r="B258" s="59">
        <v>2</v>
      </c>
      <c r="C258" s="60"/>
      <c r="D258" s="118" t="s">
        <v>53</v>
      </c>
      <c r="E258" s="119" t="s">
        <v>441</v>
      </c>
      <c r="F258" s="119" t="s">
        <v>445</v>
      </c>
      <c r="G258" s="119" t="s">
        <v>447</v>
      </c>
      <c r="H258" s="120" t="s">
        <v>318</v>
      </c>
      <c r="I258" s="64">
        <f>I259</f>
        <v>0</v>
      </c>
      <c r="J258" s="64">
        <f>J259</f>
        <v>0</v>
      </c>
      <c r="K258" s="65">
        <f t="shared" si="25"/>
        <v>0</v>
      </c>
    </row>
    <row r="259" spans="1:11" hidden="1">
      <c r="A259" s="58" t="s">
        <v>327</v>
      </c>
      <c r="B259" s="59">
        <v>2</v>
      </c>
      <c r="C259" s="60"/>
      <c r="D259" s="118" t="s">
        <v>53</v>
      </c>
      <c r="E259" s="119" t="s">
        <v>441</v>
      </c>
      <c r="F259" s="119" t="s">
        <v>445</v>
      </c>
      <c r="G259" s="119" t="s">
        <v>447</v>
      </c>
      <c r="H259" s="120" t="s">
        <v>316</v>
      </c>
      <c r="I259" s="64">
        <f>I260</f>
        <v>0</v>
      </c>
      <c r="J259" s="64">
        <f>J260</f>
        <v>0</v>
      </c>
      <c r="K259" s="65">
        <f t="shared" si="25"/>
        <v>0</v>
      </c>
    </row>
    <row r="260" spans="1:11" hidden="1">
      <c r="A260" s="58" t="s">
        <v>358</v>
      </c>
      <c r="B260" s="59">
        <v>2</v>
      </c>
      <c r="C260" s="60"/>
      <c r="D260" s="118" t="s">
        <v>53</v>
      </c>
      <c r="E260" s="119" t="s">
        <v>441</v>
      </c>
      <c r="F260" s="119" t="s">
        <v>445</v>
      </c>
      <c r="G260" s="119" t="s">
        <v>447</v>
      </c>
      <c r="H260" s="120" t="s">
        <v>359</v>
      </c>
      <c r="I260" s="95">
        <v>0</v>
      </c>
      <c r="J260" s="67">
        <v>0</v>
      </c>
      <c r="K260" s="65">
        <f t="shared" si="25"/>
        <v>0</v>
      </c>
    </row>
    <row r="261" spans="1:11" ht="22.5" hidden="1">
      <c r="A261" s="58" t="s">
        <v>448</v>
      </c>
      <c r="B261" s="59"/>
      <c r="C261" s="60"/>
      <c r="D261" s="118" t="s">
        <v>53</v>
      </c>
      <c r="E261" s="119" t="s">
        <v>441</v>
      </c>
      <c r="F261" s="119" t="s">
        <v>445</v>
      </c>
      <c r="G261" s="119" t="s">
        <v>367</v>
      </c>
      <c r="H261" s="120"/>
      <c r="I261" s="64">
        <f>I262</f>
        <v>0</v>
      </c>
      <c r="J261" s="64">
        <f>J262</f>
        <v>0</v>
      </c>
      <c r="K261" s="96">
        <f t="shared" si="25"/>
        <v>0</v>
      </c>
    </row>
    <row r="262" spans="1:11" hidden="1">
      <c r="A262" s="58" t="s">
        <v>327</v>
      </c>
      <c r="B262" s="59"/>
      <c r="C262" s="60"/>
      <c r="D262" s="118" t="s">
        <v>53</v>
      </c>
      <c r="E262" s="119" t="s">
        <v>441</v>
      </c>
      <c r="F262" s="119" t="s">
        <v>445</v>
      </c>
      <c r="G262" s="119" t="s">
        <v>367</v>
      </c>
      <c r="H262" s="120" t="s">
        <v>316</v>
      </c>
      <c r="I262" s="64">
        <f>I263</f>
        <v>0</v>
      </c>
      <c r="J262" s="64">
        <f>J263</f>
        <v>0</v>
      </c>
      <c r="K262" s="96">
        <f t="shared" si="25"/>
        <v>0</v>
      </c>
    </row>
    <row r="263" spans="1:11" hidden="1">
      <c r="A263" s="58" t="s">
        <v>358</v>
      </c>
      <c r="B263" s="59"/>
      <c r="C263" s="60"/>
      <c r="D263" s="118" t="s">
        <v>53</v>
      </c>
      <c r="E263" s="119" t="s">
        <v>441</v>
      </c>
      <c r="F263" s="119" t="s">
        <v>445</v>
      </c>
      <c r="G263" s="119" t="s">
        <v>367</v>
      </c>
      <c r="H263" s="120" t="s">
        <v>359</v>
      </c>
      <c r="I263" s="64">
        <v>0</v>
      </c>
      <c r="J263" s="64">
        <v>0</v>
      </c>
      <c r="K263" s="96">
        <f t="shared" si="25"/>
        <v>0</v>
      </c>
    </row>
    <row r="264" spans="1:11" ht="14.25" customHeight="1">
      <c r="A264" s="58" t="s">
        <v>597</v>
      </c>
      <c r="B264" s="59"/>
      <c r="C264" s="60"/>
      <c r="D264" s="118" t="s">
        <v>53</v>
      </c>
      <c r="E264" s="119" t="s">
        <v>441</v>
      </c>
      <c r="F264" s="119" t="s">
        <v>449</v>
      </c>
      <c r="G264" s="119"/>
      <c r="H264" s="120"/>
      <c r="I264" s="64">
        <f>I265+I269+I273</f>
        <v>130900</v>
      </c>
      <c r="J264" s="64">
        <f>J265+J269+J273</f>
        <v>52194.99</v>
      </c>
      <c r="K264" s="96">
        <f t="shared" si="25"/>
        <v>78705.010000000009</v>
      </c>
    </row>
    <row r="265" spans="1:11" s="66" customFormat="1" ht="38.25" customHeight="1">
      <c r="A265" s="58" t="s">
        <v>409</v>
      </c>
      <c r="B265" s="59"/>
      <c r="C265" s="60"/>
      <c r="D265" s="154" t="s">
        <v>53</v>
      </c>
      <c r="E265" s="155" t="s">
        <v>441</v>
      </c>
      <c r="F265" s="155" t="s">
        <v>449</v>
      </c>
      <c r="G265" s="155" t="s">
        <v>406</v>
      </c>
      <c r="H265" s="156"/>
      <c r="I265" s="64">
        <f t="shared" ref="I265:J267" si="27">I266</f>
        <v>5900</v>
      </c>
      <c r="J265" s="64">
        <f t="shared" si="27"/>
        <v>5900</v>
      </c>
      <c r="K265" s="65">
        <f t="shared" si="25"/>
        <v>0</v>
      </c>
    </row>
    <row r="266" spans="1:11" ht="14.25" customHeight="1">
      <c r="A266" s="58" t="s">
        <v>327</v>
      </c>
      <c r="B266" s="59"/>
      <c r="C266" s="60"/>
      <c r="D266" s="154" t="s">
        <v>53</v>
      </c>
      <c r="E266" s="155" t="s">
        <v>441</v>
      </c>
      <c r="F266" s="155" t="s">
        <v>449</v>
      </c>
      <c r="G266" s="155" t="s">
        <v>406</v>
      </c>
      <c r="H266" s="156" t="s">
        <v>316</v>
      </c>
      <c r="I266" s="64">
        <f t="shared" si="27"/>
        <v>5900</v>
      </c>
      <c r="J266" s="64">
        <f t="shared" si="27"/>
        <v>5900</v>
      </c>
      <c r="K266" s="96">
        <f t="shared" si="25"/>
        <v>0</v>
      </c>
    </row>
    <row r="267" spans="1:11" ht="14.25" customHeight="1">
      <c r="A267" s="58" t="s">
        <v>347</v>
      </c>
      <c r="B267" s="59"/>
      <c r="C267" s="60"/>
      <c r="D267" s="154" t="s">
        <v>53</v>
      </c>
      <c r="E267" s="155" t="s">
        <v>441</v>
      </c>
      <c r="F267" s="155" t="s">
        <v>449</v>
      </c>
      <c r="G267" s="155" t="s">
        <v>406</v>
      </c>
      <c r="H267" s="156" t="s">
        <v>329</v>
      </c>
      <c r="I267" s="64">
        <f t="shared" si="27"/>
        <v>5900</v>
      </c>
      <c r="J267" s="64">
        <f t="shared" si="27"/>
        <v>5900</v>
      </c>
      <c r="K267" s="96">
        <f t="shared" si="25"/>
        <v>0</v>
      </c>
    </row>
    <row r="268" spans="1:11" ht="14.25" customHeight="1">
      <c r="A268" s="58" t="s">
        <v>330</v>
      </c>
      <c r="B268" s="59"/>
      <c r="C268" s="60"/>
      <c r="D268" s="154" t="s">
        <v>53</v>
      </c>
      <c r="E268" s="155" t="s">
        <v>441</v>
      </c>
      <c r="F268" s="155" t="s">
        <v>449</v>
      </c>
      <c r="G268" s="155" t="s">
        <v>406</v>
      </c>
      <c r="H268" s="156" t="s">
        <v>331</v>
      </c>
      <c r="I268" s="64">
        <v>5900</v>
      </c>
      <c r="J268" s="64">
        <v>5900</v>
      </c>
      <c r="K268" s="96">
        <f t="shared" si="25"/>
        <v>0</v>
      </c>
    </row>
    <row r="269" spans="1:11" ht="34.5" customHeight="1">
      <c r="A269" s="58" t="s">
        <v>389</v>
      </c>
      <c r="B269" s="59"/>
      <c r="C269" s="60"/>
      <c r="D269" s="118" t="s">
        <v>53</v>
      </c>
      <c r="E269" s="119" t="s">
        <v>441</v>
      </c>
      <c r="F269" s="119" t="s">
        <v>449</v>
      </c>
      <c r="G269" s="119" t="s">
        <v>333</v>
      </c>
      <c r="H269" s="120"/>
      <c r="I269" s="64">
        <f t="shared" ref="I269:J271" si="28">I270</f>
        <v>0</v>
      </c>
      <c r="J269" s="64">
        <f t="shared" si="28"/>
        <v>0</v>
      </c>
      <c r="K269" s="96">
        <f t="shared" si="25"/>
        <v>0</v>
      </c>
    </row>
    <row r="270" spans="1:11">
      <c r="A270" s="58" t="s">
        <v>327</v>
      </c>
      <c r="B270" s="59"/>
      <c r="C270" s="60"/>
      <c r="D270" s="118" t="s">
        <v>53</v>
      </c>
      <c r="E270" s="119" t="s">
        <v>441</v>
      </c>
      <c r="F270" s="119" t="s">
        <v>449</v>
      </c>
      <c r="G270" s="119" t="s">
        <v>333</v>
      </c>
      <c r="H270" s="120" t="s">
        <v>316</v>
      </c>
      <c r="I270" s="64">
        <f t="shared" si="28"/>
        <v>0</v>
      </c>
      <c r="J270" s="64">
        <f t="shared" si="28"/>
        <v>0</v>
      </c>
      <c r="K270" s="96">
        <f t="shared" si="25"/>
        <v>0</v>
      </c>
    </row>
    <row r="271" spans="1:11">
      <c r="A271" s="58" t="s">
        <v>347</v>
      </c>
      <c r="B271" s="59"/>
      <c r="C271" s="60"/>
      <c r="D271" s="118" t="s">
        <v>53</v>
      </c>
      <c r="E271" s="119" t="s">
        <v>441</v>
      </c>
      <c r="F271" s="119" t="s">
        <v>449</v>
      </c>
      <c r="G271" s="119" t="s">
        <v>333</v>
      </c>
      <c r="H271" s="120" t="s">
        <v>329</v>
      </c>
      <c r="I271" s="64">
        <f t="shared" si="28"/>
        <v>0</v>
      </c>
      <c r="J271" s="64">
        <f t="shared" si="28"/>
        <v>0</v>
      </c>
      <c r="K271" s="96">
        <f t="shared" si="25"/>
        <v>0</v>
      </c>
    </row>
    <row r="272" spans="1:11">
      <c r="A272" s="58" t="s">
        <v>330</v>
      </c>
      <c r="B272" s="59"/>
      <c r="C272" s="60"/>
      <c r="D272" s="118" t="s">
        <v>53</v>
      </c>
      <c r="E272" s="119" t="s">
        <v>441</v>
      </c>
      <c r="F272" s="119" t="s">
        <v>449</v>
      </c>
      <c r="G272" s="119" t="s">
        <v>333</v>
      </c>
      <c r="H272" s="120" t="s">
        <v>331</v>
      </c>
      <c r="I272" s="64">
        <v>0</v>
      </c>
      <c r="J272" s="64">
        <v>0</v>
      </c>
      <c r="K272" s="96">
        <f t="shared" si="25"/>
        <v>0</v>
      </c>
    </row>
    <row r="273" spans="1:11" ht="45">
      <c r="A273" s="58" t="s">
        <v>437</v>
      </c>
      <c r="B273" s="59"/>
      <c r="C273" s="60"/>
      <c r="D273" s="148" t="s">
        <v>53</v>
      </c>
      <c r="E273" s="149" t="s">
        <v>441</v>
      </c>
      <c r="F273" s="149" t="s">
        <v>449</v>
      </c>
      <c r="G273" s="149" t="s">
        <v>142</v>
      </c>
      <c r="H273" s="150"/>
      <c r="I273" s="64">
        <f t="shared" ref="I273:J275" si="29">I274</f>
        <v>125000</v>
      </c>
      <c r="J273" s="64">
        <f t="shared" si="29"/>
        <v>46294.99</v>
      </c>
      <c r="K273" s="96">
        <f t="shared" si="25"/>
        <v>78705.010000000009</v>
      </c>
    </row>
    <row r="274" spans="1:11">
      <c r="A274" s="58" t="s">
        <v>327</v>
      </c>
      <c r="B274" s="59"/>
      <c r="C274" s="60"/>
      <c r="D274" s="148" t="s">
        <v>53</v>
      </c>
      <c r="E274" s="149" t="s">
        <v>441</v>
      </c>
      <c r="F274" s="149" t="s">
        <v>449</v>
      </c>
      <c r="G274" s="149" t="s">
        <v>142</v>
      </c>
      <c r="H274" s="150" t="s">
        <v>316</v>
      </c>
      <c r="I274" s="64">
        <f t="shared" si="29"/>
        <v>125000</v>
      </c>
      <c r="J274" s="64">
        <f t="shared" si="29"/>
        <v>46294.99</v>
      </c>
      <c r="K274" s="96">
        <f t="shared" si="25"/>
        <v>78705.010000000009</v>
      </c>
    </row>
    <row r="275" spans="1:11" ht="22.5">
      <c r="A275" s="58" t="s">
        <v>429</v>
      </c>
      <c r="B275" s="59"/>
      <c r="C275" s="60"/>
      <c r="D275" s="148" t="s">
        <v>53</v>
      </c>
      <c r="E275" s="149" t="s">
        <v>441</v>
      </c>
      <c r="F275" s="149" t="s">
        <v>449</v>
      </c>
      <c r="G275" s="149" t="s">
        <v>142</v>
      </c>
      <c r="H275" s="150" t="s">
        <v>430</v>
      </c>
      <c r="I275" s="64">
        <f t="shared" si="29"/>
        <v>125000</v>
      </c>
      <c r="J275" s="64">
        <f t="shared" si="29"/>
        <v>46294.99</v>
      </c>
      <c r="K275" s="96">
        <f t="shared" si="25"/>
        <v>78705.010000000009</v>
      </c>
    </row>
    <row r="276" spans="1:11" ht="33.75">
      <c r="A276" s="58" t="s">
        <v>438</v>
      </c>
      <c r="B276" s="59"/>
      <c r="C276" s="60"/>
      <c r="D276" s="148" t="s">
        <v>53</v>
      </c>
      <c r="E276" s="149" t="s">
        <v>441</v>
      </c>
      <c r="F276" s="149" t="s">
        <v>449</v>
      </c>
      <c r="G276" s="149" t="s">
        <v>142</v>
      </c>
      <c r="H276" s="150" t="s">
        <v>432</v>
      </c>
      <c r="I276" s="64">
        <v>125000</v>
      </c>
      <c r="J276" s="64">
        <v>46294.99</v>
      </c>
      <c r="K276" s="96">
        <f t="shared" si="25"/>
        <v>78705.010000000009</v>
      </c>
    </row>
    <row r="277" spans="1:11" ht="18" customHeight="1">
      <c r="A277" s="58" t="s">
        <v>598</v>
      </c>
      <c r="B277" s="59"/>
      <c r="C277" s="60"/>
      <c r="D277" s="145" t="s">
        <v>53</v>
      </c>
      <c r="E277" s="146" t="s">
        <v>441</v>
      </c>
      <c r="F277" s="146" t="s">
        <v>569</v>
      </c>
      <c r="G277" s="146"/>
      <c r="H277" s="147"/>
      <c r="I277" s="64">
        <f>I278+I282</f>
        <v>11505883.439999999</v>
      </c>
      <c r="J277" s="64">
        <f>J278+J282</f>
        <v>11505883.439999999</v>
      </c>
      <c r="K277" s="96">
        <f t="shared" si="25"/>
        <v>0</v>
      </c>
    </row>
    <row r="278" spans="1:11" ht="34.5" customHeight="1">
      <c r="A278" s="58" t="s">
        <v>389</v>
      </c>
      <c r="B278" s="59"/>
      <c r="C278" s="60"/>
      <c r="D278" s="145" t="s">
        <v>53</v>
      </c>
      <c r="E278" s="146" t="s">
        <v>441</v>
      </c>
      <c r="F278" s="146" t="s">
        <v>569</v>
      </c>
      <c r="G278" s="146" t="s">
        <v>333</v>
      </c>
      <c r="H278" s="147"/>
      <c r="I278" s="64">
        <f t="shared" ref="I278:J280" si="30">I279</f>
        <v>1705883.44</v>
      </c>
      <c r="J278" s="64">
        <f t="shared" si="30"/>
        <v>1705883.44</v>
      </c>
      <c r="K278" s="96">
        <f t="shared" si="25"/>
        <v>0</v>
      </c>
    </row>
    <row r="279" spans="1:11">
      <c r="A279" s="58" t="s">
        <v>327</v>
      </c>
      <c r="B279" s="59"/>
      <c r="C279" s="60"/>
      <c r="D279" s="145" t="s">
        <v>53</v>
      </c>
      <c r="E279" s="146" t="s">
        <v>441</v>
      </c>
      <c r="F279" s="146" t="s">
        <v>569</v>
      </c>
      <c r="G279" s="146" t="s">
        <v>333</v>
      </c>
      <c r="H279" s="147" t="s">
        <v>316</v>
      </c>
      <c r="I279" s="64">
        <f t="shared" si="30"/>
        <v>1705883.44</v>
      </c>
      <c r="J279" s="64">
        <f t="shared" si="30"/>
        <v>1705883.44</v>
      </c>
      <c r="K279" s="96">
        <f t="shared" si="25"/>
        <v>0</v>
      </c>
    </row>
    <row r="280" spans="1:11">
      <c r="A280" s="58" t="s">
        <v>347</v>
      </c>
      <c r="B280" s="59"/>
      <c r="C280" s="60"/>
      <c r="D280" s="145" t="s">
        <v>53</v>
      </c>
      <c r="E280" s="146" t="s">
        <v>441</v>
      </c>
      <c r="F280" s="146" t="s">
        <v>569</v>
      </c>
      <c r="G280" s="146" t="s">
        <v>333</v>
      </c>
      <c r="H280" s="147" t="s">
        <v>329</v>
      </c>
      <c r="I280" s="64">
        <f t="shared" si="30"/>
        <v>1705883.44</v>
      </c>
      <c r="J280" s="64">
        <f t="shared" si="30"/>
        <v>1705883.44</v>
      </c>
      <c r="K280" s="96">
        <f t="shared" si="25"/>
        <v>0</v>
      </c>
    </row>
    <row r="281" spans="1:11">
      <c r="A281" s="58" t="s">
        <v>330</v>
      </c>
      <c r="B281" s="59"/>
      <c r="C281" s="60"/>
      <c r="D281" s="145" t="s">
        <v>53</v>
      </c>
      <c r="E281" s="146" t="s">
        <v>441</v>
      </c>
      <c r="F281" s="146" t="s">
        <v>569</v>
      </c>
      <c r="G281" s="146" t="s">
        <v>333</v>
      </c>
      <c r="H281" s="147" t="s">
        <v>331</v>
      </c>
      <c r="I281" s="64">
        <v>1705883.44</v>
      </c>
      <c r="J281" s="64">
        <v>1705883.44</v>
      </c>
      <c r="K281" s="96">
        <f t="shared" si="25"/>
        <v>0</v>
      </c>
    </row>
    <row r="282" spans="1:11" ht="45">
      <c r="A282" s="58" t="s">
        <v>437</v>
      </c>
      <c r="B282" s="59"/>
      <c r="C282" s="60"/>
      <c r="D282" s="145" t="s">
        <v>53</v>
      </c>
      <c r="E282" s="146" t="s">
        <v>441</v>
      </c>
      <c r="F282" s="146" t="s">
        <v>569</v>
      </c>
      <c r="G282" s="146" t="s">
        <v>142</v>
      </c>
      <c r="H282" s="147"/>
      <c r="I282" s="64">
        <f t="shared" ref="I282:J284" si="31">I283</f>
        <v>9800000</v>
      </c>
      <c r="J282" s="64">
        <f t="shared" si="31"/>
        <v>9800000</v>
      </c>
      <c r="K282" s="96">
        <f t="shared" si="25"/>
        <v>0</v>
      </c>
    </row>
    <row r="283" spans="1:11">
      <c r="A283" s="58" t="s">
        <v>327</v>
      </c>
      <c r="B283" s="59"/>
      <c r="C283" s="60"/>
      <c r="D283" s="145" t="s">
        <v>53</v>
      </c>
      <c r="E283" s="146" t="s">
        <v>441</v>
      </c>
      <c r="F283" s="146" t="s">
        <v>569</v>
      </c>
      <c r="G283" s="146" t="s">
        <v>142</v>
      </c>
      <c r="H283" s="147" t="s">
        <v>316</v>
      </c>
      <c r="I283" s="64">
        <f t="shared" si="31"/>
        <v>9800000</v>
      </c>
      <c r="J283" s="64">
        <f t="shared" si="31"/>
        <v>9800000</v>
      </c>
      <c r="K283" s="96">
        <f t="shared" si="25"/>
        <v>0</v>
      </c>
    </row>
    <row r="284" spans="1:11" ht="22.5">
      <c r="A284" s="58" t="s">
        <v>429</v>
      </c>
      <c r="B284" s="59"/>
      <c r="C284" s="60"/>
      <c r="D284" s="145" t="s">
        <v>53</v>
      </c>
      <c r="E284" s="146" t="s">
        <v>441</v>
      </c>
      <c r="F284" s="146" t="s">
        <v>569</v>
      </c>
      <c r="G284" s="146" t="s">
        <v>142</v>
      </c>
      <c r="H284" s="147" t="s">
        <v>430</v>
      </c>
      <c r="I284" s="64">
        <f t="shared" si="31"/>
        <v>9800000</v>
      </c>
      <c r="J284" s="64">
        <f t="shared" si="31"/>
        <v>9800000</v>
      </c>
      <c r="K284" s="96">
        <f t="shared" si="25"/>
        <v>0</v>
      </c>
    </row>
    <row r="285" spans="1:11" ht="33.75">
      <c r="A285" s="58" t="s">
        <v>438</v>
      </c>
      <c r="B285" s="59"/>
      <c r="C285" s="60"/>
      <c r="D285" s="145" t="s">
        <v>53</v>
      </c>
      <c r="E285" s="146" t="s">
        <v>441</v>
      </c>
      <c r="F285" s="146" t="s">
        <v>569</v>
      </c>
      <c r="G285" s="146" t="s">
        <v>142</v>
      </c>
      <c r="H285" s="147" t="s">
        <v>432</v>
      </c>
      <c r="I285" s="64">
        <v>9800000</v>
      </c>
      <c r="J285" s="64">
        <v>9800000</v>
      </c>
      <c r="K285" s="96">
        <f t="shared" si="25"/>
        <v>0</v>
      </c>
    </row>
    <row r="286" spans="1:11" ht="24" customHeight="1">
      <c r="A286" s="58" t="s">
        <v>571</v>
      </c>
      <c r="B286" s="59"/>
      <c r="C286" s="60"/>
      <c r="D286" s="145" t="s">
        <v>53</v>
      </c>
      <c r="E286" s="146" t="s">
        <v>441</v>
      </c>
      <c r="F286" s="146" t="s">
        <v>570</v>
      </c>
      <c r="G286" s="146"/>
      <c r="H286" s="147"/>
      <c r="I286" s="64">
        <f t="shared" ref="I286:J291" si="32">I287</f>
        <v>1886000</v>
      </c>
      <c r="J286" s="64">
        <f t="shared" si="32"/>
        <v>144780</v>
      </c>
      <c r="K286" s="96">
        <f t="shared" si="25"/>
        <v>1741220</v>
      </c>
    </row>
    <row r="287" spans="1:11" ht="33.75">
      <c r="A287" s="58" t="s">
        <v>389</v>
      </c>
      <c r="B287" s="59"/>
      <c r="C287" s="60"/>
      <c r="D287" s="145" t="s">
        <v>53</v>
      </c>
      <c r="E287" s="146" t="s">
        <v>441</v>
      </c>
      <c r="F287" s="146" t="s">
        <v>570</v>
      </c>
      <c r="G287" s="146" t="s">
        <v>333</v>
      </c>
      <c r="H287" s="147"/>
      <c r="I287" s="64">
        <f>I288+I291</f>
        <v>1886000</v>
      </c>
      <c r="J287" s="64">
        <f>J288+J291</f>
        <v>144780</v>
      </c>
      <c r="K287" s="96">
        <f t="shared" si="25"/>
        <v>1741220</v>
      </c>
    </row>
    <row r="288" spans="1:11" s="66" customFormat="1">
      <c r="A288" s="58" t="s">
        <v>327</v>
      </c>
      <c r="B288" s="59"/>
      <c r="C288" s="60"/>
      <c r="D288" s="154" t="s">
        <v>53</v>
      </c>
      <c r="E288" s="155" t="s">
        <v>441</v>
      </c>
      <c r="F288" s="155" t="s">
        <v>570</v>
      </c>
      <c r="G288" s="155" t="s">
        <v>333</v>
      </c>
      <c r="H288" s="156" t="s">
        <v>316</v>
      </c>
      <c r="I288" s="64">
        <f>I289</f>
        <v>144780</v>
      </c>
      <c r="J288" s="64">
        <f>J289</f>
        <v>144780</v>
      </c>
      <c r="K288" s="65">
        <f t="shared" si="25"/>
        <v>0</v>
      </c>
    </row>
    <row r="289" spans="1:11">
      <c r="A289" s="58" t="s">
        <v>347</v>
      </c>
      <c r="B289" s="59"/>
      <c r="C289" s="60"/>
      <c r="D289" s="154" t="s">
        <v>53</v>
      </c>
      <c r="E289" s="155" t="s">
        <v>441</v>
      </c>
      <c r="F289" s="155" t="s">
        <v>570</v>
      </c>
      <c r="G289" s="155" t="s">
        <v>333</v>
      </c>
      <c r="H289" s="156" t="s">
        <v>329</v>
      </c>
      <c r="I289" s="64">
        <f>I290</f>
        <v>144780</v>
      </c>
      <c r="J289" s="64">
        <f>J290</f>
        <v>144780</v>
      </c>
      <c r="K289" s="96">
        <f t="shared" si="25"/>
        <v>0</v>
      </c>
    </row>
    <row r="290" spans="1:11">
      <c r="A290" s="58" t="s">
        <v>330</v>
      </c>
      <c r="B290" s="59"/>
      <c r="C290" s="60"/>
      <c r="D290" s="154" t="s">
        <v>53</v>
      </c>
      <c r="E290" s="155" t="s">
        <v>441</v>
      </c>
      <c r="F290" s="155" t="s">
        <v>570</v>
      </c>
      <c r="G290" s="155" t="s">
        <v>333</v>
      </c>
      <c r="H290" s="156" t="s">
        <v>331</v>
      </c>
      <c r="I290" s="64">
        <v>144780</v>
      </c>
      <c r="J290" s="64">
        <v>144780</v>
      </c>
      <c r="K290" s="96">
        <f t="shared" si="25"/>
        <v>0</v>
      </c>
    </row>
    <row r="291" spans="1:11" ht="22.5">
      <c r="A291" s="58" t="s">
        <v>360</v>
      </c>
      <c r="B291" s="59"/>
      <c r="C291" s="60"/>
      <c r="D291" s="145" t="s">
        <v>53</v>
      </c>
      <c r="E291" s="146" t="s">
        <v>441</v>
      </c>
      <c r="F291" s="146" t="s">
        <v>570</v>
      </c>
      <c r="G291" s="146" t="s">
        <v>333</v>
      </c>
      <c r="H291" s="147" t="s">
        <v>361</v>
      </c>
      <c r="I291" s="64">
        <f t="shared" si="32"/>
        <v>1741220</v>
      </c>
      <c r="J291" s="64">
        <f t="shared" si="32"/>
        <v>0</v>
      </c>
      <c r="K291" s="96">
        <f t="shared" si="25"/>
        <v>1741220</v>
      </c>
    </row>
    <row r="292" spans="1:11" ht="22.5">
      <c r="A292" s="58" t="s">
        <v>362</v>
      </c>
      <c r="B292" s="59"/>
      <c r="C292" s="60"/>
      <c r="D292" s="145" t="s">
        <v>53</v>
      </c>
      <c r="E292" s="146" t="s">
        <v>441</v>
      </c>
      <c r="F292" s="146" t="s">
        <v>570</v>
      </c>
      <c r="G292" s="146" t="s">
        <v>333</v>
      </c>
      <c r="H292" s="147" t="s">
        <v>363</v>
      </c>
      <c r="I292" s="64">
        <v>1741220</v>
      </c>
      <c r="J292" s="64">
        <v>0</v>
      </c>
      <c r="K292" s="96">
        <f t="shared" si="25"/>
        <v>1741220</v>
      </c>
    </row>
    <row r="293" spans="1:11" ht="33.75">
      <c r="A293" s="58" t="s">
        <v>450</v>
      </c>
      <c r="B293" s="59"/>
      <c r="C293" s="60"/>
      <c r="D293" s="118" t="s">
        <v>53</v>
      </c>
      <c r="E293" s="119" t="s">
        <v>441</v>
      </c>
      <c r="F293" s="119" t="s">
        <v>451</v>
      </c>
      <c r="G293" s="119"/>
      <c r="H293" s="120"/>
      <c r="I293" s="64">
        <f t="shared" ref="I293:J296" si="33">I294</f>
        <v>993000</v>
      </c>
      <c r="J293" s="64">
        <f t="shared" si="33"/>
        <v>0</v>
      </c>
      <c r="K293" s="96">
        <f t="shared" si="25"/>
        <v>993000</v>
      </c>
    </row>
    <row r="294" spans="1:11" ht="39" customHeight="1">
      <c r="A294" s="58" t="s">
        <v>409</v>
      </c>
      <c r="B294" s="59"/>
      <c r="C294" s="60"/>
      <c r="D294" s="118" t="s">
        <v>53</v>
      </c>
      <c r="E294" s="119" t="s">
        <v>441</v>
      </c>
      <c r="F294" s="119" t="s">
        <v>451</v>
      </c>
      <c r="G294" s="119" t="s">
        <v>406</v>
      </c>
      <c r="H294" s="120"/>
      <c r="I294" s="64">
        <f t="shared" si="33"/>
        <v>993000</v>
      </c>
      <c r="J294" s="64">
        <f t="shared" si="33"/>
        <v>0</v>
      </c>
      <c r="K294" s="96">
        <f t="shared" si="25"/>
        <v>993000</v>
      </c>
    </row>
    <row r="295" spans="1:11">
      <c r="A295" s="58" t="s">
        <v>327</v>
      </c>
      <c r="B295" s="59"/>
      <c r="C295" s="60"/>
      <c r="D295" s="118" t="s">
        <v>53</v>
      </c>
      <c r="E295" s="119" t="s">
        <v>441</v>
      </c>
      <c r="F295" s="119" t="s">
        <v>451</v>
      </c>
      <c r="G295" s="119" t="s">
        <v>406</v>
      </c>
      <c r="H295" s="120" t="s">
        <v>316</v>
      </c>
      <c r="I295" s="64">
        <f t="shared" si="33"/>
        <v>993000</v>
      </c>
      <c r="J295" s="64">
        <f t="shared" si="33"/>
        <v>0</v>
      </c>
      <c r="K295" s="96">
        <f t="shared" si="25"/>
        <v>993000</v>
      </c>
    </row>
    <row r="296" spans="1:11">
      <c r="A296" s="58" t="s">
        <v>347</v>
      </c>
      <c r="B296" s="59"/>
      <c r="C296" s="60"/>
      <c r="D296" s="118" t="s">
        <v>53</v>
      </c>
      <c r="E296" s="119" t="s">
        <v>441</v>
      </c>
      <c r="F296" s="119" t="s">
        <v>451</v>
      </c>
      <c r="G296" s="119" t="s">
        <v>406</v>
      </c>
      <c r="H296" s="120" t="s">
        <v>329</v>
      </c>
      <c r="I296" s="64">
        <f t="shared" si="33"/>
        <v>993000</v>
      </c>
      <c r="J296" s="64">
        <f t="shared" si="33"/>
        <v>0</v>
      </c>
      <c r="K296" s="96">
        <f t="shared" si="25"/>
        <v>993000</v>
      </c>
    </row>
    <row r="297" spans="1:11" ht="22.5">
      <c r="A297" s="58" t="s">
        <v>356</v>
      </c>
      <c r="B297" s="59"/>
      <c r="C297" s="60"/>
      <c r="D297" s="118" t="s">
        <v>53</v>
      </c>
      <c r="E297" s="119" t="s">
        <v>441</v>
      </c>
      <c r="F297" s="119" t="s">
        <v>451</v>
      </c>
      <c r="G297" s="119" t="s">
        <v>406</v>
      </c>
      <c r="H297" s="120" t="s">
        <v>357</v>
      </c>
      <c r="I297" s="64">
        <v>993000</v>
      </c>
      <c r="J297" s="64">
        <v>0</v>
      </c>
      <c r="K297" s="96">
        <f t="shared" si="25"/>
        <v>993000</v>
      </c>
    </row>
    <row r="298" spans="1:11" ht="36.75" customHeight="1">
      <c r="A298" s="99" t="s">
        <v>452</v>
      </c>
      <c r="B298" s="100"/>
      <c r="C298" s="101"/>
      <c r="D298" s="102" t="s">
        <v>53</v>
      </c>
      <c r="E298" s="98" t="s">
        <v>441</v>
      </c>
      <c r="F298" s="98" t="s">
        <v>453</v>
      </c>
      <c r="G298" s="98"/>
      <c r="H298" s="94"/>
      <c r="I298" s="95">
        <f t="shared" ref="I298:J301" si="34">I299</f>
        <v>369864</v>
      </c>
      <c r="J298" s="95">
        <f t="shared" si="34"/>
        <v>369864</v>
      </c>
      <c r="K298" s="65">
        <f t="shared" si="25"/>
        <v>0</v>
      </c>
    </row>
    <row r="299" spans="1:11" ht="40.5" customHeight="1">
      <c r="A299" s="58" t="s">
        <v>409</v>
      </c>
      <c r="B299" s="59"/>
      <c r="C299" s="60"/>
      <c r="D299" s="118" t="s">
        <v>53</v>
      </c>
      <c r="E299" s="119" t="s">
        <v>441</v>
      </c>
      <c r="F299" s="119" t="s">
        <v>453</v>
      </c>
      <c r="G299" s="119" t="s">
        <v>406</v>
      </c>
      <c r="H299" s="120"/>
      <c r="I299" s="64">
        <f t="shared" si="34"/>
        <v>369864</v>
      </c>
      <c r="J299" s="64">
        <f t="shared" si="34"/>
        <v>369864</v>
      </c>
      <c r="K299" s="65">
        <f t="shared" si="25"/>
        <v>0</v>
      </c>
    </row>
    <row r="300" spans="1:11">
      <c r="A300" s="58" t="s">
        <v>327</v>
      </c>
      <c r="B300" s="59"/>
      <c r="C300" s="60"/>
      <c r="D300" s="118" t="s">
        <v>53</v>
      </c>
      <c r="E300" s="119" t="s">
        <v>441</v>
      </c>
      <c r="F300" s="119" t="s">
        <v>453</v>
      </c>
      <c r="G300" s="119" t="s">
        <v>406</v>
      </c>
      <c r="H300" s="120" t="s">
        <v>316</v>
      </c>
      <c r="I300" s="64">
        <f t="shared" si="34"/>
        <v>369864</v>
      </c>
      <c r="J300" s="64">
        <f t="shared" si="34"/>
        <v>369864</v>
      </c>
      <c r="K300" s="65">
        <f t="shared" si="25"/>
        <v>0</v>
      </c>
    </row>
    <row r="301" spans="1:11">
      <c r="A301" s="58" t="s">
        <v>347</v>
      </c>
      <c r="B301" s="59"/>
      <c r="C301" s="60"/>
      <c r="D301" s="118" t="s">
        <v>53</v>
      </c>
      <c r="E301" s="119" t="s">
        <v>441</v>
      </c>
      <c r="F301" s="119" t="s">
        <v>453</v>
      </c>
      <c r="G301" s="119" t="s">
        <v>406</v>
      </c>
      <c r="H301" s="120" t="s">
        <v>329</v>
      </c>
      <c r="I301" s="64">
        <f t="shared" si="34"/>
        <v>369864</v>
      </c>
      <c r="J301" s="64">
        <f t="shared" si="34"/>
        <v>369864</v>
      </c>
      <c r="K301" s="65">
        <f t="shared" si="25"/>
        <v>0</v>
      </c>
    </row>
    <row r="302" spans="1:11" ht="22.5">
      <c r="A302" s="58" t="s">
        <v>356</v>
      </c>
      <c r="B302" s="59"/>
      <c r="C302" s="60"/>
      <c r="D302" s="118" t="s">
        <v>53</v>
      </c>
      <c r="E302" s="119" t="s">
        <v>441</v>
      </c>
      <c r="F302" s="119" t="s">
        <v>453</v>
      </c>
      <c r="G302" s="119" t="s">
        <v>406</v>
      </c>
      <c r="H302" s="120" t="s">
        <v>357</v>
      </c>
      <c r="I302" s="64">
        <v>369864</v>
      </c>
      <c r="J302" s="64">
        <v>369864</v>
      </c>
      <c r="K302" s="65">
        <f t="shared" si="25"/>
        <v>0</v>
      </c>
    </row>
    <row r="303" spans="1:11">
      <c r="A303" s="58" t="s">
        <v>454</v>
      </c>
      <c r="B303" s="59">
        <v>2</v>
      </c>
      <c r="C303" s="60"/>
      <c r="D303" s="118" t="s">
        <v>53</v>
      </c>
      <c r="E303" s="119" t="s">
        <v>455</v>
      </c>
      <c r="F303" s="119" t="s">
        <v>318</v>
      </c>
      <c r="G303" s="119" t="s">
        <v>318</v>
      </c>
      <c r="H303" s="120" t="s">
        <v>318</v>
      </c>
      <c r="I303" s="64">
        <f>I304+I309+I320+I325+I333+I340+I357</f>
        <v>13812631.430000002</v>
      </c>
      <c r="J303" s="64">
        <f>J304+J309+J320+J325+J333+J340+J357</f>
        <v>5189081.8</v>
      </c>
      <c r="K303" s="65">
        <f t="shared" si="25"/>
        <v>8623549.6300000027</v>
      </c>
    </row>
    <row r="304" spans="1:11" ht="22.5">
      <c r="A304" s="58" t="s">
        <v>573</v>
      </c>
      <c r="B304" s="59"/>
      <c r="C304" s="60"/>
      <c r="D304" s="145" t="s">
        <v>53</v>
      </c>
      <c r="E304" s="146" t="s">
        <v>455</v>
      </c>
      <c r="F304" s="146" t="s">
        <v>572</v>
      </c>
      <c r="G304" s="146"/>
      <c r="H304" s="147"/>
      <c r="I304" s="64">
        <f t="shared" ref="I304:J307" si="35">I305</f>
        <v>152376.54</v>
      </c>
      <c r="J304" s="64">
        <f t="shared" si="35"/>
        <v>152376.54</v>
      </c>
      <c r="K304" s="65">
        <f t="shared" si="25"/>
        <v>0</v>
      </c>
    </row>
    <row r="305" spans="1:11" ht="45">
      <c r="A305" s="58" t="s">
        <v>437</v>
      </c>
      <c r="B305" s="59"/>
      <c r="C305" s="60"/>
      <c r="D305" s="145" t="s">
        <v>53</v>
      </c>
      <c r="E305" s="146" t="s">
        <v>455</v>
      </c>
      <c r="F305" s="146" t="s">
        <v>572</v>
      </c>
      <c r="G305" s="146" t="s">
        <v>142</v>
      </c>
      <c r="H305" s="147"/>
      <c r="I305" s="64">
        <f t="shared" si="35"/>
        <v>152376.54</v>
      </c>
      <c r="J305" s="64">
        <f t="shared" si="35"/>
        <v>152376.54</v>
      </c>
      <c r="K305" s="65">
        <f t="shared" si="25"/>
        <v>0</v>
      </c>
    </row>
    <row r="306" spans="1:11">
      <c r="A306" s="58" t="s">
        <v>327</v>
      </c>
      <c r="B306" s="59"/>
      <c r="C306" s="60"/>
      <c r="D306" s="145" t="s">
        <v>53</v>
      </c>
      <c r="E306" s="146" t="s">
        <v>455</v>
      </c>
      <c r="F306" s="146" t="s">
        <v>572</v>
      </c>
      <c r="G306" s="146" t="s">
        <v>142</v>
      </c>
      <c r="H306" s="147" t="s">
        <v>316</v>
      </c>
      <c r="I306" s="64">
        <f t="shared" si="35"/>
        <v>152376.54</v>
      </c>
      <c r="J306" s="64">
        <f t="shared" si="35"/>
        <v>152376.54</v>
      </c>
      <c r="K306" s="65">
        <f t="shared" si="25"/>
        <v>0</v>
      </c>
    </row>
    <row r="307" spans="1:11" ht="22.5">
      <c r="A307" s="58" t="s">
        <v>429</v>
      </c>
      <c r="B307" s="59"/>
      <c r="C307" s="60"/>
      <c r="D307" s="145" t="s">
        <v>53</v>
      </c>
      <c r="E307" s="146" t="s">
        <v>455</v>
      </c>
      <c r="F307" s="146" t="s">
        <v>572</v>
      </c>
      <c r="G307" s="146" t="s">
        <v>142</v>
      </c>
      <c r="H307" s="147" t="s">
        <v>430</v>
      </c>
      <c r="I307" s="64">
        <f t="shared" si="35"/>
        <v>152376.54</v>
      </c>
      <c r="J307" s="64">
        <f t="shared" si="35"/>
        <v>152376.54</v>
      </c>
      <c r="K307" s="65">
        <f t="shared" si="25"/>
        <v>0</v>
      </c>
    </row>
    <row r="308" spans="1:11" ht="33.75">
      <c r="A308" s="58" t="s">
        <v>438</v>
      </c>
      <c r="B308" s="59"/>
      <c r="C308" s="60"/>
      <c r="D308" s="145" t="s">
        <v>53</v>
      </c>
      <c r="E308" s="146" t="s">
        <v>455</v>
      </c>
      <c r="F308" s="146" t="s">
        <v>572</v>
      </c>
      <c r="G308" s="146" t="s">
        <v>142</v>
      </c>
      <c r="H308" s="147" t="s">
        <v>432</v>
      </c>
      <c r="I308" s="64">
        <v>152376.54</v>
      </c>
      <c r="J308" s="64">
        <v>152376.54</v>
      </c>
      <c r="K308" s="65">
        <f t="shared" si="25"/>
        <v>0</v>
      </c>
    </row>
    <row r="309" spans="1:11" ht="45">
      <c r="A309" s="58" t="s">
        <v>599</v>
      </c>
      <c r="B309" s="59">
        <v>2</v>
      </c>
      <c r="C309" s="60"/>
      <c r="D309" s="118" t="s">
        <v>53</v>
      </c>
      <c r="E309" s="119" t="s">
        <v>455</v>
      </c>
      <c r="F309" s="119" t="s">
        <v>456</v>
      </c>
      <c r="G309" s="119" t="s">
        <v>318</v>
      </c>
      <c r="H309" s="120" t="s">
        <v>318</v>
      </c>
      <c r="I309" s="64">
        <f>I310+I314+I317</f>
        <v>4541610.1500000004</v>
      </c>
      <c r="J309" s="64">
        <f>J310+J314+J317</f>
        <v>1693258.46</v>
      </c>
      <c r="K309" s="65">
        <f t="shared" si="25"/>
        <v>2848351.6900000004</v>
      </c>
    </row>
    <row r="310" spans="1:11" ht="41.25" customHeight="1">
      <c r="A310" s="58" t="s">
        <v>346</v>
      </c>
      <c r="B310" s="59">
        <v>2</v>
      </c>
      <c r="C310" s="60"/>
      <c r="D310" s="118" t="s">
        <v>53</v>
      </c>
      <c r="E310" s="119" t="s">
        <v>455</v>
      </c>
      <c r="F310" s="119" t="s">
        <v>456</v>
      </c>
      <c r="G310" s="119" t="s">
        <v>333</v>
      </c>
      <c r="H310" s="120" t="s">
        <v>318</v>
      </c>
      <c r="I310" s="64">
        <f t="shared" ref="I310:J312" si="36">I311</f>
        <v>4541239.37</v>
      </c>
      <c r="J310" s="64">
        <f t="shared" si="36"/>
        <v>1692887.68</v>
      </c>
      <c r="K310" s="65">
        <f t="shared" si="25"/>
        <v>2848351.6900000004</v>
      </c>
    </row>
    <row r="311" spans="1:11">
      <c r="A311" s="58" t="s">
        <v>327</v>
      </c>
      <c r="B311" s="59">
        <v>2</v>
      </c>
      <c r="C311" s="60"/>
      <c r="D311" s="118" t="s">
        <v>53</v>
      </c>
      <c r="E311" s="119" t="s">
        <v>455</v>
      </c>
      <c r="F311" s="119" t="s">
        <v>456</v>
      </c>
      <c r="G311" s="119" t="s">
        <v>333</v>
      </c>
      <c r="H311" s="120" t="s">
        <v>316</v>
      </c>
      <c r="I311" s="64">
        <f t="shared" si="36"/>
        <v>4541239.37</v>
      </c>
      <c r="J311" s="64">
        <f t="shared" si="36"/>
        <v>1692887.68</v>
      </c>
      <c r="K311" s="65">
        <f t="shared" si="25"/>
        <v>2848351.6900000004</v>
      </c>
    </row>
    <row r="312" spans="1:11">
      <c r="A312" s="99" t="s">
        <v>347</v>
      </c>
      <c r="B312" s="59">
        <v>2</v>
      </c>
      <c r="C312" s="60"/>
      <c r="D312" s="118" t="s">
        <v>53</v>
      </c>
      <c r="E312" s="119" t="s">
        <v>455</v>
      </c>
      <c r="F312" s="119" t="s">
        <v>456</v>
      </c>
      <c r="G312" s="119" t="s">
        <v>333</v>
      </c>
      <c r="H312" s="120" t="s">
        <v>329</v>
      </c>
      <c r="I312" s="64">
        <f t="shared" si="36"/>
        <v>4541239.37</v>
      </c>
      <c r="J312" s="64">
        <f t="shared" si="36"/>
        <v>1692887.68</v>
      </c>
      <c r="K312" s="65">
        <f t="shared" si="25"/>
        <v>2848351.6900000004</v>
      </c>
    </row>
    <row r="313" spans="1:11">
      <c r="A313" s="58" t="s">
        <v>330</v>
      </c>
      <c r="B313" s="59">
        <v>2</v>
      </c>
      <c r="C313" s="60"/>
      <c r="D313" s="118" t="s">
        <v>53</v>
      </c>
      <c r="E313" s="119" t="s">
        <v>455</v>
      </c>
      <c r="F313" s="119" t="s">
        <v>456</v>
      </c>
      <c r="G313" s="119" t="s">
        <v>333</v>
      </c>
      <c r="H313" s="120" t="s">
        <v>331</v>
      </c>
      <c r="I313" s="64">
        <v>4541239.37</v>
      </c>
      <c r="J313" s="67">
        <v>1692887.68</v>
      </c>
      <c r="K313" s="65">
        <f t="shared" si="25"/>
        <v>2848351.6900000004</v>
      </c>
    </row>
    <row r="314" spans="1:11" hidden="1">
      <c r="A314" s="58" t="s">
        <v>366</v>
      </c>
      <c r="B314" s="59"/>
      <c r="C314" s="60"/>
      <c r="D314" s="118" t="s">
        <v>53</v>
      </c>
      <c r="E314" s="119" t="s">
        <v>455</v>
      </c>
      <c r="F314" s="119" t="s">
        <v>456</v>
      </c>
      <c r="G314" s="119" t="s">
        <v>367</v>
      </c>
      <c r="H314" s="120"/>
      <c r="I314" s="64">
        <f>I315</f>
        <v>0</v>
      </c>
      <c r="J314" s="64">
        <f>J315</f>
        <v>0</v>
      </c>
      <c r="K314" s="65">
        <f t="shared" si="25"/>
        <v>0</v>
      </c>
    </row>
    <row r="315" spans="1:11" hidden="1">
      <c r="A315" s="58" t="s">
        <v>327</v>
      </c>
      <c r="B315" s="59"/>
      <c r="C315" s="60"/>
      <c r="D315" s="118" t="s">
        <v>53</v>
      </c>
      <c r="E315" s="119" t="s">
        <v>455</v>
      </c>
      <c r="F315" s="119" t="s">
        <v>456</v>
      </c>
      <c r="G315" s="119" t="s">
        <v>367</v>
      </c>
      <c r="H315" s="120" t="s">
        <v>316</v>
      </c>
      <c r="I315" s="64">
        <f>I316</f>
        <v>0</v>
      </c>
      <c r="J315" s="64">
        <f>J316</f>
        <v>0</v>
      </c>
      <c r="K315" s="65">
        <f t="shared" si="25"/>
        <v>0</v>
      </c>
    </row>
    <row r="316" spans="1:11" hidden="1">
      <c r="A316" s="58" t="s">
        <v>358</v>
      </c>
      <c r="B316" s="59"/>
      <c r="C316" s="60"/>
      <c r="D316" s="118" t="s">
        <v>53</v>
      </c>
      <c r="E316" s="119" t="s">
        <v>455</v>
      </c>
      <c r="F316" s="119" t="s">
        <v>456</v>
      </c>
      <c r="G316" s="119" t="s">
        <v>367</v>
      </c>
      <c r="H316" s="120" t="s">
        <v>359</v>
      </c>
      <c r="I316" s="64">
        <v>0</v>
      </c>
      <c r="J316" s="64">
        <v>0</v>
      </c>
      <c r="K316" s="65">
        <f t="shared" si="25"/>
        <v>0</v>
      </c>
    </row>
    <row r="317" spans="1:11" ht="15.75" customHeight="1">
      <c r="A317" s="58" t="s">
        <v>645</v>
      </c>
      <c r="B317" s="59"/>
      <c r="C317" s="60"/>
      <c r="D317" s="163" t="s">
        <v>53</v>
      </c>
      <c r="E317" s="164" t="s">
        <v>455</v>
      </c>
      <c r="F317" s="164" t="s">
        <v>456</v>
      </c>
      <c r="G317" s="164" t="s">
        <v>641</v>
      </c>
      <c r="H317" s="165"/>
      <c r="I317" s="64">
        <f>I318</f>
        <v>370.78</v>
      </c>
      <c r="J317" s="64">
        <f>J318</f>
        <v>370.78</v>
      </c>
      <c r="K317" s="65">
        <f t="shared" si="25"/>
        <v>0</v>
      </c>
    </row>
    <row r="318" spans="1:11">
      <c r="A318" s="58" t="s">
        <v>347</v>
      </c>
      <c r="B318" s="59"/>
      <c r="C318" s="60"/>
      <c r="D318" s="163" t="s">
        <v>53</v>
      </c>
      <c r="E318" s="164" t="s">
        <v>455</v>
      </c>
      <c r="F318" s="164" t="s">
        <v>456</v>
      </c>
      <c r="G318" s="164" t="s">
        <v>641</v>
      </c>
      <c r="H318" s="165" t="s">
        <v>316</v>
      </c>
      <c r="I318" s="64">
        <f>I319</f>
        <v>370.78</v>
      </c>
      <c r="J318" s="64">
        <f>J319</f>
        <v>370.78</v>
      </c>
      <c r="K318" s="65">
        <f t="shared" si="25"/>
        <v>0</v>
      </c>
    </row>
    <row r="319" spans="1:11">
      <c r="A319" s="58" t="s">
        <v>358</v>
      </c>
      <c r="B319" s="59"/>
      <c r="C319" s="60"/>
      <c r="D319" s="163" t="s">
        <v>53</v>
      </c>
      <c r="E319" s="164" t="s">
        <v>455</v>
      </c>
      <c r="F319" s="164" t="s">
        <v>456</v>
      </c>
      <c r="G319" s="164" t="s">
        <v>641</v>
      </c>
      <c r="H319" s="165" t="s">
        <v>359</v>
      </c>
      <c r="I319" s="64">
        <v>370.78</v>
      </c>
      <c r="J319" s="64">
        <v>370.78</v>
      </c>
      <c r="K319" s="65">
        <f t="shared" si="25"/>
        <v>0</v>
      </c>
    </row>
    <row r="320" spans="1:11" s="66" customFormat="1">
      <c r="A320" s="58" t="s">
        <v>619</v>
      </c>
      <c r="B320" s="59"/>
      <c r="C320" s="60"/>
      <c r="D320" s="154" t="s">
        <v>53</v>
      </c>
      <c r="E320" s="155" t="s">
        <v>455</v>
      </c>
      <c r="F320" s="155" t="s">
        <v>618</v>
      </c>
      <c r="G320" s="155"/>
      <c r="H320" s="156"/>
      <c r="I320" s="64">
        <f t="shared" ref="I320:J323" si="37">I321</f>
        <v>312049.84000000003</v>
      </c>
      <c r="J320" s="64">
        <f t="shared" si="37"/>
        <v>312049.84000000003</v>
      </c>
      <c r="K320" s="65">
        <f t="shared" si="25"/>
        <v>0</v>
      </c>
    </row>
    <row r="321" spans="1:11" ht="45">
      <c r="A321" s="58" t="s">
        <v>437</v>
      </c>
      <c r="B321" s="59"/>
      <c r="C321" s="60"/>
      <c r="D321" s="154" t="s">
        <v>53</v>
      </c>
      <c r="E321" s="155" t="s">
        <v>455</v>
      </c>
      <c r="F321" s="155" t="s">
        <v>618</v>
      </c>
      <c r="G321" s="155" t="s">
        <v>142</v>
      </c>
      <c r="H321" s="156"/>
      <c r="I321" s="64">
        <f t="shared" si="37"/>
        <v>312049.84000000003</v>
      </c>
      <c r="J321" s="64">
        <f t="shared" si="37"/>
        <v>312049.84000000003</v>
      </c>
      <c r="K321" s="65">
        <f t="shared" ref="K321:K324" si="38">IF(ISNUMBER(I321),I321,0)-IF(ISNUMBER(J321),J321,0)</f>
        <v>0</v>
      </c>
    </row>
    <row r="322" spans="1:11">
      <c r="A322" s="58" t="s">
        <v>327</v>
      </c>
      <c r="B322" s="59"/>
      <c r="C322" s="60"/>
      <c r="D322" s="154" t="s">
        <v>53</v>
      </c>
      <c r="E322" s="155" t="s">
        <v>455</v>
      </c>
      <c r="F322" s="155" t="s">
        <v>618</v>
      </c>
      <c r="G322" s="155" t="s">
        <v>142</v>
      </c>
      <c r="H322" s="156" t="s">
        <v>316</v>
      </c>
      <c r="I322" s="64">
        <f t="shared" si="37"/>
        <v>312049.84000000003</v>
      </c>
      <c r="J322" s="64">
        <f t="shared" si="37"/>
        <v>312049.84000000003</v>
      </c>
      <c r="K322" s="65">
        <f t="shared" si="38"/>
        <v>0</v>
      </c>
    </row>
    <row r="323" spans="1:11" ht="22.5">
      <c r="A323" s="58" t="s">
        <v>429</v>
      </c>
      <c r="B323" s="59"/>
      <c r="C323" s="60"/>
      <c r="D323" s="154" t="s">
        <v>53</v>
      </c>
      <c r="E323" s="155" t="s">
        <v>455</v>
      </c>
      <c r="F323" s="155" t="s">
        <v>618</v>
      </c>
      <c r="G323" s="155" t="s">
        <v>142</v>
      </c>
      <c r="H323" s="156" t="s">
        <v>430</v>
      </c>
      <c r="I323" s="64">
        <f t="shared" si="37"/>
        <v>312049.84000000003</v>
      </c>
      <c r="J323" s="64">
        <f t="shared" si="37"/>
        <v>312049.84000000003</v>
      </c>
      <c r="K323" s="65">
        <f t="shared" si="38"/>
        <v>0</v>
      </c>
    </row>
    <row r="324" spans="1:11" ht="33.75">
      <c r="A324" s="58" t="s">
        <v>438</v>
      </c>
      <c r="B324" s="59"/>
      <c r="C324" s="60"/>
      <c r="D324" s="154" t="s">
        <v>53</v>
      </c>
      <c r="E324" s="155" t="s">
        <v>455</v>
      </c>
      <c r="F324" s="155" t="s">
        <v>618</v>
      </c>
      <c r="G324" s="155" t="s">
        <v>142</v>
      </c>
      <c r="H324" s="156" t="s">
        <v>432</v>
      </c>
      <c r="I324" s="64">
        <v>312049.84000000003</v>
      </c>
      <c r="J324" s="64">
        <v>312049.84000000003</v>
      </c>
      <c r="K324" s="65">
        <f t="shared" si="38"/>
        <v>0</v>
      </c>
    </row>
    <row r="325" spans="1:11" ht="45">
      <c r="A325" s="58" t="s">
        <v>600</v>
      </c>
      <c r="B325" s="59">
        <v>2</v>
      </c>
      <c r="C325" s="60"/>
      <c r="D325" s="118" t="s">
        <v>53</v>
      </c>
      <c r="E325" s="119" t="s">
        <v>455</v>
      </c>
      <c r="F325" s="119" t="s">
        <v>457</v>
      </c>
      <c r="G325" s="119" t="s">
        <v>318</v>
      </c>
      <c r="H325" s="120" t="s">
        <v>318</v>
      </c>
      <c r="I325" s="64">
        <f>I326+I330</f>
        <v>250000</v>
      </c>
      <c r="J325" s="64">
        <f>J326+J330</f>
        <v>83535.14</v>
      </c>
      <c r="K325" s="65">
        <f t="shared" ref="K325:K372" si="39">IF(ISNUMBER(I325),I325,0)-IF(ISNUMBER(J325),J325,0)</f>
        <v>166464.85999999999</v>
      </c>
    </row>
    <row r="326" spans="1:11" ht="37.5" customHeight="1">
      <c r="A326" s="58" t="s">
        <v>346</v>
      </c>
      <c r="B326" s="59">
        <v>2</v>
      </c>
      <c r="C326" s="60"/>
      <c r="D326" s="118" t="s">
        <v>53</v>
      </c>
      <c r="E326" s="119" t="s">
        <v>455</v>
      </c>
      <c r="F326" s="119" t="s">
        <v>457</v>
      </c>
      <c r="G326" s="119" t="s">
        <v>333</v>
      </c>
      <c r="H326" s="120" t="s">
        <v>318</v>
      </c>
      <c r="I326" s="64">
        <f t="shared" ref="I326:J328" si="40">I327</f>
        <v>250000</v>
      </c>
      <c r="J326" s="64">
        <f t="shared" si="40"/>
        <v>83535.14</v>
      </c>
      <c r="K326" s="65">
        <f t="shared" si="39"/>
        <v>166464.85999999999</v>
      </c>
    </row>
    <row r="327" spans="1:11">
      <c r="A327" s="58" t="s">
        <v>327</v>
      </c>
      <c r="B327" s="59">
        <v>2</v>
      </c>
      <c r="C327" s="60"/>
      <c r="D327" s="118" t="s">
        <v>53</v>
      </c>
      <c r="E327" s="119" t="s">
        <v>455</v>
      </c>
      <c r="F327" s="119" t="s">
        <v>457</v>
      </c>
      <c r="G327" s="119" t="s">
        <v>333</v>
      </c>
      <c r="H327" s="120" t="s">
        <v>316</v>
      </c>
      <c r="I327" s="64">
        <f t="shared" si="40"/>
        <v>250000</v>
      </c>
      <c r="J327" s="64">
        <f t="shared" si="40"/>
        <v>83535.14</v>
      </c>
      <c r="K327" s="65">
        <f t="shared" si="39"/>
        <v>166464.85999999999</v>
      </c>
    </row>
    <row r="328" spans="1:11">
      <c r="A328" s="99" t="s">
        <v>347</v>
      </c>
      <c r="B328" s="59"/>
      <c r="C328" s="60"/>
      <c r="D328" s="118" t="s">
        <v>53</v>
      </c>
      <c r="E328" s="119" t="s">
        <v>455</v>
      </c>
      <c r="F328" s="119" t="s">
        <v>457</v>
      </c>
      <c r="G328" s="119" t="s">
        <v>333</v>
      </c>
      <c r="H328" s="120" t="s">
        <v>329</v>
      </c>
      <c r="I328" s="64">
        <f t="shared" si="40"/>
        <v>250000</v>
      </c>
      <c r="J328" s="64">
        <f t="shared" si="40"/>
        <v>83535.14</v>
      </c>
      <c r="K328" s="65">
        <f t="shared" si="39"/>
        <v>166464.85999999999</v>
      </c>
    </row>
    <row r="329" spans="1:11" ht="22.5">
      <c r="A329" s="58" t="s">
        <v>356</v>
      </c>
      <c r="B329" s="59"/>
      <c r="C329" s="60"/>
      <c r="D329" s="118" t="s">
        <v>53</v>
      </c>
      <c r="E329" s="119" t="s">
        <v>455</v>
      </c>
      <c r="F329" s="119" t="s">
        <v>457</v>
      </c>
      <c r="G329" s="119" t="s">
        <v>333</v>
      </c>
      <c r="H329" s="120" t="s">
        <v>357</v>
      </c>
      <c r="I329" s="64">
        <v>250000</v>
      </c>
      <c r="J329" s="64">
        <v>83535.14</v>
      </c>
      <c r="K329" s="65">
        <f t="shared" si="39"/>
        <v>166464.85999999999</v>
      </c>
    </row>
    <row r="330" spans="1:11" ht="45" hidden="1">
      <c r="A330" s="58" t="s">
        <v>437</v>
      </c>
      <c r="B330" s="59"/>
      <c r="C330" s="60"/>
      <c r="D330" s="118" t="s">
        <v>53</v>
      </c>
      <c r="E330" s="119" t="s">
        <v>455</v>
      </c>
      <c r="F330" s="119" t="s">
        <v>457</v>
      </c>
      <c r="G330" s="119" t="s">
        <v>142</v>
      </c>
      <c r="H330" s="120"/>
      <c r="I330" s="64">
        <f>I331</f>
        <v>0</v>
      </c>
      <c r="J330" s="64">
        <f>J331</f>
        <v>0</v>
      </c>
      <c r="K330" s="65">
        <f t="shared" si="39"/>
        <v>0</v>
      </c>
    </row>
    <row r="331" spans="1:11" ht="22.5" hidden="1">
      <c r="A331" s="58" t="s">
        <v>429</v>
      </c>
      <c r="B331" s="59"/>
      <c r="C331" s="60"/>
      <c r="D331" s="118" t="s">
        <v>53</v>
      </c>
      <c r="E331" s="119" t="s">
        <v>455</v>
      </c>
      <c r="F331" s="119" t="s">
        <v>457</v>
      </c>
      <c r="G331" s="119" t="s">
        <v>142</v>
      </c>
      <c r="H331" s="120" t="s">
        <v>430</v>
      </c>
      <c r="I331" s="64">
        <f>I332</f>
        <v>0</v>
      </c>
      <c r="J331" s="64">
        <f>J332</f>
        <v>0</v>
      </c>
      <c r="K331" s="65">
        <f t="shared" si="39"/>
        <v>0</v>
      </c>
    </row>
    <row r="332" spans="1:11" ht="33.75" hidden="1">
      <c r="A332" s="58" t="s">
        <v>438</v>
      </c>
      <c r="B332" s="59"/>
      <c r="C332" s="60"/>
      <c r="D332" s="118" t="s">
        <v>53</v>
      </c>
      <c r="E332" s="119" t="s">
        <v>455</v>
      </c>
      <c r="F332" s="119" t="s">
        <v>457</v>
      </c>
      <c r="G332" s="119" t="s">
        <v>142</v>
      </c>
      <c r="H332" s="120" t="s">
        <v>432</v>
      </c>
      <c r="I332" s="64">
        <v>0</v>
      </c>
      <c r="J332" s="64">
        <v>0</v>
      </c>
      <c r="K332" s="65">
        <f t="shared" si="39"/>
        <v>0</v>
      </c>
    </row>
    <row r="333" spans="1:11" ht="45">
      <c r="A333" s="58" t="s">
        <v>601</v>
      </c>
      <c r="B333" s="59">
        <v>2</v>
      </c>
      <c r="C333" s="60"/>
      <c r="D333" s="118" t="s">
        <v>53</v>
      </c>
      <c r="E333" s="119" t="s">
        <v>455</v>
      </c>
      <c r="F333" s="119" t="s">
        <v>458</v>
      </c>
      <c r="G333" s="119" t="s">
        <v>318</v>
      </c>
      <c r="H333" s="120" t="s">
        <v>318</v>
      </c>
      <c r="I333" s="64">
        <f>I334</f>
        <v>3089803.54</v>
      </c>
      <c r="J333" s="64">
        <f t="shared" ref="I333:J336" si="41">J334</f>
        <v>1273664.52</v>
      </c>
      <c r="K333" s="65">
        <f t="shared" si="39"/>
        <v>1816139.02</v>
      </c>
    </row>
    <row r="334" spans="1:11" ht="37.5" customHeight="1">
      <c r="A334" s="58" t="s">
        <v>346</v>
      </c>
      <c r="B334" s="59">
        <v>2</v>
      </c>
      <c r="C334" s="60"/>
      <c r="D334" s="118" t="s">
        <v>53</v>
      </c>
      <c r="E334" s="119" t="s">
        <v>455</v>
      </c>
      <c r="F334" s="119" t="s">
        <v>458</v>
      </c>
      <c r="G334" s="119" t="s">
        <v>333</v>
      </c>
      <c r="H334" s="120" t="s">
        <v>318</v>
      </c>
      <c r="I334" s="64">
        <f>I335+I338</f>
        <v>3089803.54</v>
      </c>
      <c r="J334" s="64">
        <f>J335+J338</f>
        <v>1273664.52</v>
      </c>
      <c r="K334" s="65">
        <f t="shared" si="39"/>
        <v>1816139.02</v>
      </c>
    </row>
    <row r="335" spans="1:11">
      <c r="A335" s="58" t="s">
        <v>327</v>
      </c>
      <c r="B335" s="59">
        <v>2</v>
      </c>
      <c r="C335" s="60"/>
      <c r="D335" s="118" t="s">
        <v>53</v>
      </c>
      <c r="E335" s="119" t="s">
        <v>455</v>
      </c>
      <c r="F335" s="119" t="s">
        <v>458</v>
      </c>
      <c r="G335" s="119" t="s">
        <v>333</v>
      </c>
      <c r="H335" s="120" t="s">
        <v>316</v>
      </c>
      <c r="I335" s="64">
        <f t="shared" si="41"/>
        <v>2989813.54</v>
      </c>
      <c r="J335" s="64">
        <f t="shared" si="41"/>
        <v>1173674.52</v>
      </c>
      <c r="K335" s="65">
        <f t="shared" si="39"/>
        <v>1816139.02</v>
      </c>
    </row>
    <row r="336" spans="1:11">
      <c r="A336" s="99" t="s">
        <v>347</v>
      </c>
      <c r="B336" s="59"/>
      <c r="C336" s="60"/>
      <c r="D336" s="118" t="s">
        <v>53</v>
      </c>
      <c r="E336" s="119" t="s">
        <v>455</v>
      </c>
      <c r="F336" s="119" t="s">
        <v>458</v>
      </c>
      <c r="G336" s="119" t="s">
        <v>333</v>
      </c>
      <c r="H336" s="120" t="s">
        <v>329</v>
      </c>
      <c r="I336" s="64">
        <f t="shared" si="41"/>
        <v>2989813.54</v>
      </c>
      <c r="J336" s="64">
        <f t="shared" si="41"/>
        <v>1173674.52</v>
      </c>
      <c r="K336" s="65">
        <f t="shared" si="39"/>
        <v>1816139.02</v>
      </c>
    </row>
    <row r="337" spans="1:11" ht="22.5">
      <c r="A337" s="58" t="s">
        <v>356</v>
      </c>
      <c r="B337" s="59"/>
      <c r="C337" s="60"/>
      <c r="D337" s="118" t="s">
        <v>53</v>
      </c>
      <c r="E337" s="119" t="s">
        <v>455</v>
      </c>
      <c r="F337" s="119" t="s">
        <v>458</v>
      </c>
      <c r="G337" s="119" t="s">
        <v>333</v>
      </c>
      <c r="H337" s="120" t="s">
        <v>357</v>
      </c>
      <c r="I337" s="64">
        <v>2989813.54</v>
      </c>
      <c r="J337" s="64">
        <v>1173674.52</v>
      </c>
      <c r="K337" s="65">
        <f t="shared" si="39"/>
        <v>1816139.02</v>
      </c>
    </row>
    <row r="338" spans="1:11" ht="22.5">
      <c r="A338" s="99" t="s">
        <v>360</v>
      </c>
      <c r="B338" s="100">
        <v>2</v>
      </c>
      <c r="C338" s="101"/>
      <c r="D338" s="102" t="s">
        <v>53</v>
      </c>
      <c r="E338" s="98" t="s">
        <v>455</v>
      </c>
      <c r="F338" s="98" t="s">
        <v>458</v>
      </c>
      <c r="G338" s="98" t="s">
        <v>333</v>
      </c>
      <c r="H338" s="94" t="s">
        <v>361</v>
      </c>
      <c r="I338" s="95">
        <f>I339</f>
        <v>99990</v>
      </c>
      <c r="J338" s="95">
        <f>J339</f>
        <v>99990</v>
      </c>
      <c r="K338" s="96">
        <f t="shared" si="39"/>
        <v>0</v>
      </c>
    </row>
    <row r="339" spans="1:11" ht="22.5">
      <c r="A339" s="99" t="s">
        <v>364</v>
      </c>
      <c r="B339" s="100">
        <v>2</v>
      </c>
      <c r="C339" s="101"/>
      <c r="D339" s="102" t="s">
        <v>53</v>
      </c>
      <c r="E339" s="98" t="s">
        <v>455</v>
      </c>
      <c r="F339" s="98" t="s">
        <v>458</v>
      </c>
      <c r="G339" s="98" t="s">
        <v>333</v>
      </c>
      <c r="H339" s="94" t="s">
        <v>365</v>
      </c>
      <c r="I339" s="95">
        <v>99990</v>
      </c>
      <c r="J339" s="97">
        <v>99990</v>
      </c>
      <c r="K339" s="96">
        <f t="shared" si="39"/>
        <v>0</v>
      </c>
    </row>
    <row r="340" spans="1:11" ht="45">
      <c r="A340" s="58" t="s">
        <v>602</v>
      </c>
      <c r="B340" s="59">
        <v>2</v>
      </c>
      <c r="C340" s="60"/>
      <c r="D340" s="118" t="s">
        <v>53</v>
      </c>
      <c r="E340" s="119" t="s">
        <v>455</v>
      </c>
      <c r="F340" s="119" t="s">
        <v>459</v>
      </c>
      <c r="G340" s="119" t="s">
        <v>318</v>
      </c>
      <c r="H340" s="120" t="s">
        <v>318</v>
      </c>
      <c r="I340" s="64">
        <f>I341+I350+I353</f>
        <v>3871811.31</v>
      </c>
      <c r="J340" s="64">
        <f>J341+J350+J353</f>
        <v>1384183.3</v>
      </c>
      <c r="K340" s="65">
        <f t="shared" si="39"/>
        <v>2487628.0099999998</v>
      </c>
    </row>
    <row r="341" spans="1:11" ht="38.25" customHeight="1">
      <c r="A341" s="58" t="s">
        <v>346</v>
      </c>
      <c r="B341" s="59">
        <v>2</v>
      </c>
      <c r="C341" s="60"/>
      <c r="D341" s="118" t="s">
        <v>53</v>
      </c>
      <c r="E341" s="119" t="s">
        <v>455</v>
      </c>
      <c r="F341" s="119" t="s">
        <v>459</v>
      </c>
      <c r="G341" s="119" t="s">
        <v>333</v>
      </c>
      <c r="H341" s="120" t="s">
        <v>318</v>
      </c>
      <c r="I341" s="64">
        <f>I342+I347</f>
        <v>3871811.31</v>
      </c>
      <c r="J341" s="64">
        <f>J342+J347</f>
        <v>1384183.3</v>
      </c>
      <c r="K341" s="65">
        <f t="shared" si="39"/>
        <v>2487628.0099999998</v>
      </c>
    </row>
    <row r="342" spans="1:11">
      <c r="A342" s="58" t="s">
        <v>327</v>
      </c>
      <c r="B342" s="59">
        <v>2</v>
      </c>
      <c r="C342" s="60"/>
      <c r="D342" s="118" t="s">
        <v>53</v>
      </c>
      <c r="E342" s="119" t="s">
        <v>455</v>
      </c>
      <c r="F342" s="119" t="s">
        <v>459</v>
      </c>
      <c r="G342" s="119" t="s">
        <v>333</v>
      </c>
      <c r="H342" s="120" t="s">
        <v>316</v>
      </c>
      <c r="I342" s="64">
        <f>I343+I346</f>
        <v>3871811.31</v>
      </c>
      <c r="J342" s="64">
        <f>J343+J346</f>
        <v>1384183.3</v>
      </c>
      <c r="K342" s="65">
        <f t="shared" si="39"/>
        <v>2487628.0099999998</v>
      </c>
    </row>
    <row r="343" spans="1:11">
      <c r="A343" s="99" t="s">
        <v>347</v>
      </c>
      <c r="B343" s="59">
        <v>2</v>
      </c>
      <c r="C343" s="60"/>
      <c r="D343" s="118" t="s">
        <v>53</v>
      </c>
      <c r="E343" s="119" t="s">
        <v>455</v>
      </c>
      <c r="F343" s="119" t="s">
        <v>459</v>
      </c>
      <c r="G343" s="119" t="s">
        <v>333</v>
      </c>
      <c r="H343" s="120" t="s">
        <v>329</v>
      </c>
      <c r="I343" s="64">
        <f>I344+I345</f>
        <v>3871811.31</v>
      </c>
      <c r="J343" s="64">
        <f>J344+J345</f>
        <v>1384183.3</v>
      </c>
      <c r="K343" s="65">
        <f t="shared" si="39"/>
        <v>2487628.0099999998</v>
      </c>
    </row>
    <row r="344" spans="1:11" ht="22.5">
      <c r="A344" s="58" t="s">
        <v>356</v>
      </c>
      <c r="B344" s="59">
        <v>2</v>
      </c>
      <c r="C344" s="60"/>
      <c r="D344" s="118" t="s">
        <v>53</v>
      </c>
      <c r="E344" s="119" t="s">
        <v>455</v>
      </c>
      <c r="F344" s="119" t="s">
        <v>459</v>
      </c>
      <c r="G344" s="119" t="s">
        <v>333</v>
      </c>
      <c r="H344" s="120" t="s">
        <v>357</v>
      </c>
      <c r="I344" s="64">
        <v>3571811.31</v>
      </c>
      <c r="J344" s="67">
        <v>1285283.3</v>
      </c>
      <c r="K344" s="65">
        <f t="shared" si="39"/>
        <v>2286528.0099999998</v>
      </c>
    </row>
    <row r="345" spans="1:11">
      <c r="A345" s="58" t="s">
        <v>330</v>
      </c>
      <c r="B345" s="59">
        <v>2</v>
      </c>
      <c r="C345" s="60"/>
      <c r="D345" s="118" t="s">
        <v>53</v>
      </c>
      <c r="E345" s="119" t="s">
        <v>455</v>
      </c>
      <c r="F345" s="119" t="s">
        <v>459</v>
      </c>
      <c r="G345" s="119" t="s">
        <v>333</v>
      </c>
      <c r="H345" s="120" t="s">
        <v>331</v>
      </c>
      <c r="I345" s="64">
        <v>300000</v>
      </c>
      <c r="J345" s="67">
        <v>98900</v>
      </c>
      <c r="K345" s="65">
        <f t="shared" si="39"/>
        <v>201100</v>
      </c>
    </row>
    <row r="346" spans="1:11" hidden="1">
      <c r="A346" s="58" t="s">
        <v>358</v>
      </c>
      <c r="B346" s="59">
        <v>2</v>
      </c>
      <c r="C346" s="60"/>
      <c r="D346" s="118" t="s">
        <v>53</v>
      </c>
      <c r="E346" s="119" t="s">
        <v>455</v>
      </c>
      <c r="F346" s="119" t="s">
        <v>459</v>
      </c>
      <c r="G346" s="119" t="s">
        <v>333</v>
      </c>
      <c r="H346" s="120" t="s">
        <v>359</v>
      </c>
      <c r="I346" s="64">
        <v>0</v>
      </c>
      <c r="J346" s="67">
        <v>0</v>
      </c>
      <c r="K346" s="65">
        <f t="shared" si="39"/>
        <v>0</v>
      </c>
    </row>
    <row r="347" spans="1:11" ht="22.5" hidden="1">
      <c r="A347" s="58" t="s">
        <v>360</v>
      </c>
      <c r="B347" s="59">
        <v>2</v>
      </c>
      <c r="C347" s="60"/>
      <c r="D347" s="118" t="s">
        <v>53</v>
      </c>
      <c r="E347" s="119" t="s">
        <v>455</v>
      </c>
      <c r="F347" s="119" t="s">
        <v>459</v>
      </c>
      <c r="G347" s="119" t="s">
        <v>333</v>
      </c>
      <c r="H347" s="120" t="s">
        <v>361</v>
      </c>
      <c r="I347" s="64">
        <f>I349+I348</f>
        <v>0</v>
      </c>
      <c r="J347" s="64">
        <f>J349+J348</f>
        <v>0</v>
      </c>
      <c r="K347" s="65">
        <f t="shared" si="39"/>
        <v>0</v>
      </c>
    </row>
    <row r="348" spans="1:11" ht="22.5" hidden="1">
      <c r="A348" s="58" t="s">
        <v>362</v>
      </c>
      <c r="B348" s="59">
        <v>2</v>
      </c>
      <c r="C348" s="60"/>
      <c r="D348" s="118" t="s">
        <v>53</v>
      </c>
      <c r="E348" s="119" t="s">
        <v>455</v>
      </c>
      <c r="F348" s="119" t="s">
        <v>459</v>
      </c>
      <c r="G348" s="119" t="s">
        <v>333</v>
      </c>
      <c r="H348" s="120" t="s">
        <v>363</v>
      </c>
      <c r="I348" s="64">
        <v>0</v>
      </c>
      <c r="J348" s="67">
        <v>0</v>
      </c>
      <c r="K348" s="65">
        <f t="shared" si="39"/>
        <v>0</v>
      </c>
    </row>
    <row r="349" spans="1:11" ht="22.5" hidden="1">
      <c r="A349" s="58" t="s">
        <v>364</v>
      </c>
      <c r="B349" s="59">
        <v>2</v>
      </c>
      <c r="C349" s="60"/>
      <c r="D349" s="118" t="s">
        <v>53</v>
      </c>
      <c r="E349" s="119" t="s">
        <v>455</v>
      </c>
      <c r="F349" s="119" t="s">
        <v>459</v>
      </c>
      <c r="G349" s="119" t="s">
        <v>333</v>
      </c>
      <c r="H349" s="120" t="s">
        <v>365</v>
      </c>
      <c r="I349" s="64">
        <v>0</v>
      </c>
      <c r="J349" s="67">
        <v>0</v>
      </c>
      <c r="K349" s="65">
        <f t="shared" si="39"/>
        <v>0</v>
      </c>
    </row>
    <row r="350" spans="1:11" hidden="1">
      <c r="A350" s="58" t="s">
        <v>460</v>
      </c>
      <c r="B350" s="59"/>
      <c r="C350" s="60"/>
      <c r="D350" s="118" t="s">
        <v>53</v>
      </c>
      <c r="E350" s="119" t="s">
        <v>455</v>
      </c>
      <c r="F350" s="119" t="s">
        <v>459</v>
      </c>
      <c r="G350" s="119" t="s">
        <v>461</v>
      </c>
      <c r="H350" s="120"/>
      <c r="I350" s="64">
        <f>I351</f>
        <v>0</v>
      </c>
      <c r="J350" s="64">
        <f>J351</f>
        <v>0</v>
      </c>
      <c r="K350" s="96">
        <f t="shared" si="39"/>
        <v>0</v>
      </c>
    </row>
    <row r="351" spans="1:11" hidden="1">
      <c r="A351" s="58" t="s">
        <v>327</v>
      </c>
      <c r="B351" s="59"/>
      <c r="C351" s="60"/>
      <c r="D351" s="118" t="s">
        <v>53</v>
      </c>
      <c r="E351" s="119" t="s">
        <v>455</v>
      </c>
      <c r="F351" s="119" t="s">
        <v>459</v>
      </c>
      <c r="G351" s="119" t="s">
        <v>461</v>
      </c>
      <c r="H351" s="120" t="s">
        <v>316</v>
      </c>
      <c r="I351" s="64">
        <f>I352</f>
        <v>0</v>
      </c>
      <c r="J351" s="64">
        <f>J352</f>
        <v>0</v>
      </c>
      <c r="K351" s="96">
        <f t="shared" si="39"/>
        <v>0</v>
      </c>
    </row>
    <row r="352" spans="1:11" hidden="1">
      <c r="A352" s="58" t="s">
        <v>358</v>
      </c>
      <c r="B352" s="59"/>
      <c r="C352" s="60"/>
      <c r="D352" s="118" t="s">
        <v>53</v>
      </c>
      <c r="E352" s="119" t="s">
        <v>455</v>
      </c>
      <c r="F352" s="119" t="s">
        <v>459</v>
      </c>
      <c r="G352" s="119" t="s">
        <v>461</v>
      </c>
      <c r="H352" s="120" t="s">
        <v>359</v>
      </c>
      <c r="I352" s="64">
        <v>0</v>
      </c>
      <c r="J352" s="64">
        <v>0</v>
      </c>
      <c r="K352" s="96">
        <f t="shared" si="39"/>
        <v>0</v>
      </c>
    </row>
    <row r="353" spans="1:11" ht="50.25" hidden="1" customHeight="1">
      <c r="A353" s="99" t="s">
        <v>428</v>
      </c>
      <c r="B353" s="100"/>
      <c r="C353" s="101"/>
      <c r="D353" s="102" t="s">
        <v>53</v>
      </c>
      <c r="E353" s="98" t="s">
        <v>455</v>
      </c>
      <c r="F353" s="98" t="s">
        <v>459</v>
      </c>
      <c r="G353" s="98" t="s">
        <v>142</v>
      </c>
      <c r="H353" s="94"/>
      <c r="I353" s="95">
        <f t="shared" ref="I353:J355" si="42">I354</f>
        <v>0</v>
      </c>
      <c r="J353" s="95">
        <f>J354</f>
        <v>0</v>
      </c>
      <c r="K353" s="96">
        <f t="shared" si="39"/>
        <v>0</v>
      </c>
    </row>
    <row r="354" spans="1:11" hidden="1">
      <c r="A354" s="99" t="s">
        <v>327</v>
      </c>
      <c r="B354" s="100"/>
      <c r="C354" s="101"/>
      <c r="D354" s="102" t="s">
        <v>53</v>
      </c>
      <c r="E354" s="98" t="s">
        <v>455</v>
      </c>
      <c r="F354" s="98" t="s">
        <v>459</v>
      </c>
      <c r="G354" s="98" t="s">
        <v>142</v>
      </c>
      <c r="H354" s="94" t="s">
        <v>316</v>
      </c>
      <c r="I354" s="95">
        <f t="shared" si="42"/>
        <v>0</v>
      </c>
      <c r="J354" s="95">
        <f t="shared" si="42"/>
        <v>0</v>
      </c>
      <c r="K354" s="96">
        <f t="shared" si="39"/>
        <v>0</v>
      </c>
    </row>
    <row r="355" spans="1:11" ht="22.5" hidden="1">
      <c r="A355" s="99" t="s">
        <v>429</v>
      </c>
      <c r="B355" s="100"/>
      <c r="C355" s="101"/>
      <c r="D355" s="102" t="s">
        <v>53</v>
      </c>
      <c r="E355" s="98" t="s">
        <v>455</v>
      </c>
      <c r="F355" s="98" t="s">
        <v>459</v>
      </c>
      <c r="G355" s="98" t="s">
        <v>142</v>
      </c>
      <c r="H355" s="94" t="s">
        <v>430</v>
      </c>
      <c r="I355" s="95">
        <f t="shared" si="42"/>
        <v>0</v>
      </c>
      <c r="J355" s="95">
        <f t="shared" si="42"/>
        <v>0</v>
      </c>
      <c r="K355" s="96">
        <f t="shared" si="39"/>
        <v>0</v>
      </c>
    </row>
    <row r="356" spans="1:11" ht="35.25" hidden="1" customHeight="1">
      <c r="A356" s="99" t="s">
        <v>438</v>
      </c>
      <c r="B356" s="100"/>
      <c r="C356" s="101"/>
      <c r="D356" s="102" t="s">
        <v>53</v>
      </c>
      <c r="E356" s="98" t="s">
        <v>455</v>
      </c>
      <c r="F356" s="98" t="s">
        <v>459</v>
      </c>
      <c r="G356" s="98" t="s">
        <v>142</v>
      </c>
      <c r="H356" s="94" t="s">
        <v>432</v>
      </c>
      <c r="I356" s="95">
        <v>0</v>
      </c>
      <c r="J356" s="95">
        <v>0</v>
      </c>
      <c r="K356" s="96">
        <f t="shared" si="39"/>
        <v>0</v>
      </c>
    </row>
    <row r="357" spans="1:11" ht="17.25" customHeight="1">
      <c r="A357" s="99" t="s">
        <v>575</v>
      </c>
      <c r="B357" s="100"/>
      <c r="C357" s="101"/>
      <c r="D357" s="102" t="s">
        <v>53</v>
      </c>
      <c r="E357" s="98" t="s">
        <v>455</v>
      </c>
      <c r="F357" s="98" t="s">
        <v>574</v>
      </c>
      <c r="G357" s="98"/>
      <c r="H357" s="94"/>
      <c r="I357" s="95">
        <f>I358+I364</f>
        <v>1594980.05</v>
      </c>
      <c r="J357" s="95">
        <f>J358+J364</f>
        <v>290014</v>
      </c>
      <c r="K357" s="65">
        <f t="shared" si="39"/>
        <v>1304966.05</v>
      </c>
    </row>
    <row r="358" spans="1:11" ht="36" customHeight="1">
      <c r="A358" s="99" t="s">
        <v>389</v>
      </c>
      <c r="B358" s="100"/>
      <c r="C358" s="101"/>
      <c r="D358" s="102" t="s">
        <v>53</v>
      </c>
      <c r="E358" s="98" t="s">
        <v>455</v>
      </c>
      <c r="F358" s="98" t="s">
        <v>574</v>
      </c>
      <c r="G358" s="98" t="s">
        <v>333</v>
      </c>
      <c r="H358" s="94"/>
      <c r="I358" s="95">
        <f>I359</f>
        <v>1551980.05</v>
      </c>
      <c r="J358" s="95">
        <f>J359</f>
        <v>247014</v>
      </c>
      <c r="K358" s="65">
        <f t="shared" si="39"/>
        <v>1304966.05</v>
      </c>
    </row>
    <row r="359" spans="1:11" ht="15.75" customHeight="1">
      <c r="A359" s="99" t="s">
        <v>327</v>
      </c>
      <c r="B359" s="100"/>
      <c r="C359" s="101"/>
      <c r="D359" s="102" t="s">
        <v>53</v>
      </c>
      <c r="E359" s="98" t="s">
        <v>455</v>
      </c>
      <c r="F359" s="98" t="s">
        <v>574</v>
      </c>
      <c r="G359" s="98" t="s">
        <v>333</v>
      </c>
      <c r="H359" s="94" t="s">
        <v>316</v>
      </c>
      <c r="I359" s="95">
        <f>I360+I363</f>
        <v>1551980.05</v>
      </c>
      <c r="J359" s="95">
        <f>J360+J363</f>
        <v>247014</v>
      </c>
      <c r="K359" s="65">
        <f t="shared" si="39"/>
        <v>1304966.05</v>
      </c>
    </row>
    <row r="360" spans="1:11" ht="15" customHeight="1">
      <c r="A360" s="99" t="s">
        <v>347</v>
      </c>
      <c r="B360" s="100"/>
      <c r="C360" s="101"/>
      <c r="D360" s="102" t="s">
        <v>53</v>
      </c>
      <c r="E360" s="98" t="s">
        <v>455</v>
      </c>
      <c r="F360" s="98" t="s">
        <v>574</v>
      </c>
      <c r="G360" s="98" t="s">
        <v>333</v>
      </c>
      <c r="H360" s="94" t="s">
        <v>329</v>
      </c>
      <c r="I360" s="95">
        <f>I361+I362</f>
        <v>1549980.05</v>
      </c>
      <c r="J360" s="95">
        <f>J361+J362</f>
        <v>247014</v>
      </c>
      <c r="K360" s="65">
        <f t="shared" si="39"/>
        <v>1302966.05</v>
      </c>
    </row>
    <row r="361" spans="1:11" ht="24" customHeight="1">
      <c r="A361" s="99" t="s">
        <v>356</v>
      </c>
      <c r="B361" s="100"/>
      <c r="C361" s="101"/>
      <c r="D361" s="102" t="s">
        <v>53</v>
      </c>
      <c r="E361" s="98" t="s">
        <v>455</v>
      </c>
      <c r="F361" s="98" t="s">
        <v>574</v>
      </c>
      <c r="G361" s="98" t="s">
        <v>333</v>
      </c>
      <c r="H361" s="94" t="s">
        <v>357</v>
      </c>
      <c r="I361" s="95">
        <v>649980.05000000005</v>
      </c>
      <c r="J361" s="95">
        <v>62497.5</v>
      </c>
      <c r="K361" s="65">
        <f t="shared" si="39"/>
        <v>587482.55000000005</v>
      </c>
    </row>
    <row r="362" spans="1:11" ht="16.5" customHeight="1">
      <c r="A362" s="99" t="s">
        <v>330</v>
      </c>
      <c r="B362" s="100"/>
      <c r="C362" s="101"/>
      <c r="D362" s="102" t="s">
        <v>53</v>
      </c>
      <c r="E362" s="98" t="s">
        <v>455</v>
      </c>
      <c r="F362" s="98" t="s">
        <v>574</v>
      </c>
      <c r="G362" s="98" t="s">
        <v>333</v>
      </c>
      <c r="H362" s="94" t="s">
        <v>331</v>
      </c>
      <c r="I362" s="95">
        <v>900000</v>
      </c>
      <c r="J362" s="95">
        <v>184516.5</v>
      </c>
      <c r="K362" s="65">
        <f t="shared" si="39"/>
        <v>715483.5</v>
      </c>
    </row>
    <row r="363" spans="1:11" ht="16.5" customHeight="1">
      <c r="A363" s="99" t="s">
        <v>358</v>
      </c>
      <c r="B363" s="100"/>
      <c r="C363" s="101"/>
      <c r="D363" s="102" t="s">
        <v>53</v>
      </c>
      <c r="E363" s="98" t="s">
        <v>455</v>
      </c>
      <c r="F363" s="98" t="s">
        <v>574</v>
      </c>
      <c r="G363" s="98" t="s">
        <v>333</v>
      </c>
      <c r="H363" s="94" t="s">
        <v>359</v>
      </c>
      <c r="I363" s="95">
        <v>2000</v>
      </c>
      <c r="J363" s="95">
        <v>0</v>
      </c>
      <c r="K363" s="65">
        <f t="shared" si="39"/>
        <v>2000</v>
      </c>
    </row>
    <row r="364" spans="1:11" s="66" customFormat="1" ht="16.5" customHeight="1">
      <c r="A364" s="58" t="s">
        <v>575</v>
      </c>
      <c r="B364" s="59"/>
      <c r="C364" s="60"/>
      <c r="D364" s="154" t="s">
        <v>53</v>
      </c>
      <c r="E364" s="155" t="s">
        <v>455</v>
      </c>
      <c r="F364" s="155" t="s">
        <v>574</v>
      </c>
      <c r="G364" s="155" t="s">
        <v>461</v>
      </c>
      <c r="H364" s="156"/>
      <c r="I364" s="64">
        <f>I365</f>
        <v>43000</v>
      </c>
      <c r="J364" s="64">
        <f>J365</f>
        <v>43000</v>
      </c>
      <c r="K364" s="65">
        <f t="shared" si="39"/>
        <v>0</v>
      </c>
    </row>
    <row r="365" spans="1:11" ht="16.5" customHeight="1">
      <c r="A365" s="99" t="s">
        <v>460</v>
      </c>
      <c r="B365" s="100"/>
      <c r="C365" s="101"/>
      <c r="D365" s="102" t="s">
        <v>53</v>
      </c>
      <c r="E365" s="98" t="s">
        <v>455</v>
      </c>
      <c r="F365" s="98" t="s">
        <v>574</v>
      </c>
      <c r="G365" s="98" t="s">
        <v>461</v>
      </c>
      <c r="H365" s="94" t="s">
        <v>316</v>
      </c>
      <c r="I365" s="95">
        <f>I366</f>
        <v>43000</v>
      </c>
      <c r="J365" s="95">
        <f>J366</f>
        <v>43000</v>
      </c>
      <c r="K365" s="65">
        <f t="shared" si="39"/>
        <v>0</v>
      </c>
    </row>
    <row r="366" spans="1:11" ht="16.5" customHeight="1">
      <c r="A366" s="99" t="s">
        <v>358</v>
      </c>
      <c r="B366" s="100"/>
      <c r="C366" s="101"/>
      <c r="D366" s="102" t="s">
        <v>53</v>
      </c>
      <c r="E366" s="98" t="s">
        <v>455</v>
      </c>
      <c r="F366" s="98" t="s">
        <v>574</v>
      </c>
      <c r="G366" s="98" t="s">
        <v>461</v>
      </c>
      <c r="H366" s="94" t="s">
        <v>359</v>
      </c>
      <c r="I366" s="95">
        <v>43000</v>
      </c>
      <c r="J366" s="95">
        <v>43000</v>
      </c>
      <c r="K366" s="65">
        <f t="shared" si="39"/>
        <v>0</v>
      </c>
    </row>
    <row r="367" spans="1:11" s="103" customFormat="1">
      <c r="A367" s="99" t="s">
        <v>462</v>
      </c>
      <c r="B367" s="100"/>
      <c r="C367" s="101"/>
      <c r="D367" s="102" t="s">
        <v>53</v>
      </c>
      <c r="E367" s="98" t="s">
        <v>463</v>
      </c>
      <c r="F367" s="98"/>
      <c r="G367" s="98"/>
      <c r="H367" s="94"/>
      <c r="I367" s="95">
        <f>I368</f>
        <v>150000</v>
      </c>
      <c r="J367" s="95">
        <f>J368</f>
        <v>0</v>
      </c>
      <c r="K367" s="96">
        <f t="shared" si="39"/>
        <v>150000</v>
      </c>
    </row>
    <row r="368" spans="1:11" ht="24.75" customHeight="1">
      <c r="A368" s="58" t="s">
        <v>464</v>
      </c>
      <c r="B368" s="59">
        <v>2</v>
      </c>
      <c r="C368" s="60"/>
      <c r="D368" s="118" t="s">
        <v>53</v>
      </c>
      <c r="E368" s="119" t="s">
        <v>465</v>
      </c>
      <c r="F368" s="119" t="s">
        <v>318</v>
      </c>
      <c r="G368" s="119" t="s">
        <v>318</v>
      </c>
      <c r="H368" s="120" t="s">
        <v>318</v>
      </c>
      <c r="I368" s="64">
        <f>I369</f>
        <v>150000</v>
      </c>
      <c r="J368" s="64">
        <f>J369</f>
        <v>0</v>
      </c>
      <c r="K368" s="65">
        <f t="shared" si="39"/>
        <v>150000</v>
      </c>
    </row>
    <row r="369" spans="1:11" ht="15.75" customHeight="1">
      <c r="A369" s="58" t="s">
        <v>603</v>
      </c>
      <c r="B369" s="59">
        <v>2</v>
      </c>
      <c r="C369" s="60"/>
      <c r="D369" s="118" t="s">
        <v>53</v>
      </c>
      <c r="E369" s="119" t="s">
        <v>465</v>
      </c>
      <c r="F369" s="146" t="s">
        <v>576</v>
      </c>
      <c r="G369" s="119" t="s">
        <v>318</v>
      </c>
      <c r="H369" s="120" t="s">
        <v>318</v>
      </c>
      <c r="I369" s="64">
        <f t="shared" ref="I369:J370" si="43">I370</f>
        <v>150000</v>
      </c>
      <c r="J369" s="64">
        <f t="shared" si="43"/>
        <v>0</v>
      </c>
      <c r="K369" s="65">
        <f t="shared" si="39"/>
        <v>150000</v>
      </c>
    </row>
    <row r="370" spans="1:11">
      <c r="A370" s="58" t="s">
        <v>466</v>
      </c>
      <c r="B370" s="59">
        <v>2</v>
      </c>
      <c r="C370" s="60"/>
      <c r="D370" s="118" t="s">
        <v>53</v>
      </c>
      <c r="E370" s="119" t="s">
        <v>465</v>
      </c>
      <c r="F370" s="146" t="s">
        <v>576</v>
      </c>
      <c r="G370" s="146" t="s">
        <v>333</v>
      </c>
      <c r="H370" s="120" t="s">
        <v>318</v>
      </c>
      <c r="I370" s="64">
        <f>I371</f>
        <v>150000</v>
      </c>
      <c r="J370" s="64">
        <f t="shared" si="43"/>
        <v>0</v>
      </c>
      <c r="K370" s="65">
        <f t="shared" si="39"/>
        <v>150000</v>
      </c>
    </row>
    <row r="371" spans="1:11">
      <c r="A371" s="58" t="s">
        <v>327</v>
      </c>
      <c r="B371" s="59">
        <v>2</v>
      </c>
      <c r="C371" s="60"/>
      <c r="D371" s="118" t="s">
        <v>53</v>
      </c>
      <c r="E371" s="119" t="s">
        <v>465</v>
      </c>
      <c r="F371" s="146" t="s">
        <v>576</v>
      </c>
      <c r="G371" s="146" t="s">
        <v>333</v>
      </c>
      <c r="H371" s="120" t="s">
        <v>316</v>
      </c>
      <c r="I371" s="64">
        <f>I372</f>
        <v>150000</v>
      </c>
      <c r="J371" s="64">
        <f>J372</f>
        <v>0</v>
      </c>
      <c r="K371" s="65">
        <f t="shared" si="39"/>
        <v>150000</v>
      </c>
    </row>
    <row r="372" spans="1:11" ht="18" customHeight="1">
      <c r="A372" s="99" t="s">
        <v>358</v>
      </c>
      <c r="B372" s="100">
        <v>2</v>
      </c>
      <c r="C372" s="101"/>
      <c r="D372" s="102" t="s">
        <v>53</v>
      </c>
      <c r="E372" s="98" t="s">
        <v>465</v>
      </c>
      <c r="F372" s="146" t="s">
        <v>576</v>
      </c>
      <c r="G372" s="98" t="s">
        <v>333</v>
      </c>
      <c r="H372" s="94" t="s">
        <v>359</v>
      </c>
      <c r="I372" s="95">
        <v>150000</v>
      </c>
      <c r="J372" s="95">
        <v>0</v>
      </c>
      <c r="K372" s="96">
        <f t="shared" si="39"/>
        <v>150000</v>
      </c>
    </row>
    <row r="373" spans="1:11" ht="13.5" customHeight="1">
      <c r="A373" s="58" t="s">
        <v>472</v>
      </c>
      <c r="B373" s="59"/>
      <c r="C373" s="60"/>
      <c r="D373" s="118" t="s">
        <v>53</v>
      </c>
      <c r="E373" s="119" t="s">
        <v>473</v>
      </c>
      <c r="F373" s="119"/>
      <c r="G373" s="119"/>
      <c r="H373" s="120"/>
      <c r="I373" s="64">
        <f>I374</f>
        <v>11411069</v>
      </c>
      <c r="J373" s="64">
        <f>J374</f>
        <v>6562088.4700000007</v>
      </c>
      <c r="K373" s="96">
        <f t="shared" ref="K373:K399" si="44">IF(ISNUMBER(I373),I373,0)-IF(ISNUMBER(J373),J373,0)</f>
        <v>4848980.5299999993</v>
      </c>
    </row>
    <row r="374" spans="1:11">
      <c r="A374" s="99" t="s">
        <v>474</v>
      </c>
      <c r="B374" s="100">
        <v>2</v>
      </c>
      <c r="C374" s="101"/>
      <c r="D374" s="102" t="s">
        <v>53</v>
      </c>
      <c r="E374" s="98" t="s">
        <v>475</v>
      </c>
      <c r="F374" s="98" t="s">
        <v>318</v>
      </c>
      <c r="G374" s="98" t="s">
        <v>318</v>
      </c>
      <c r="H374" s="94" t="s">
        <v>318</v>
      </c>
      <c r="I374" s="95">
        <f>I375+I400</f>
        <v>11411069</v>
      </c>
      <c r="J374" s="95">
        <f>J375+J400</f>
        <v>6562088.4700000007</v>
      </c>
      <c r="K374" s="96">
        <f t="shared" si="44"/>
        <v>4848980.5299999993</v>
      </c>
    </row>
    <row r="375" spans="1:11" ht="45">
      <c r="A375" s="99" t="s">
        <v>604</v>
      </c>
      <c r="B375" s="100"/>
      <c r="C375" s="101"/>
      <c r="D375" s="102" t="s">
        <v>53</v>
      </c>
      <c r="E375" s="98" t="s">
        <v>475</v>
      </c>
      <c r="F375" s="98" t="s">
        <v>605</v>
      </c>
      <c r="G375" s="98"/>
      <c r="H375" s="94"/>
      <c r="I375" s="95">
        <f>I376</f>
        <v>10448797.109999999</v>
      </c>
      <c r="J375" s="95">
        <f>J376</f>
        <v>6113607.8400000008</v>
      </c>
      <c r="K375" s="65">
        <f t="shared" si="44"/>
        <v>4335189.2699999986</v>
      </c>
    </row>
    <row r="376" spans="1:11" ht="29.25" customHeight="1">
      <c r="A376" s="58" t="s">
        <v>608</v>
      </c>
      <c r="B376" s="59">
        <v>2</v>
      </c>
      <c r="C376" s="60"/>
      <c r="D376" s="118" t="s">
        <v>53</v>
      </c>
      <c r="E376" s="119" t="s">
        <v>475</v>
      </c>
      <c r="F376" s="146" t="s">
        <v>577</v>
      </c>
      <c r="G376" s="119" t="s">
        <v>318</v>
      </c>
      <c r="H376" s="120" t="s">
        <v>318</v>
      </c>
      <c r="I376" s="64">
        <f>I377+I382+I394+I397</f>
        <v>10448797.109999999</v>
      </c>
      <c r="J376" s="64">
        <f>J377+J382+J394+J397</f>
        <v>6113607.8400000008</v>
      </c>
      <c r="K376" s="65">
        <f t="shared" si="44"/>
        <v>4335189.2699999986</v>
      </c>
    </row>
    <row r="377" spans="1:11" ht="39" customHeight="1">
      <c r="A377" s="58" t="s">
        <v>478</v>
      </c>
      <c r="B377" s="59">
        <v>2</v>
      </c>
      <c r="C377" s="60"/>
      <c r="D377" s="118" t="s">
        <v>53</v>
      </c>
      <c r="E377" s="119" t="s">
        <v>475</v>
      </c>
      <c r="F377" s="146" t="s">
        <v>577</v>
      </c>
      <c r="G377" s="119" t="s">
        <v>477</v>
      </c>
      <c r="H377" s="120" t="s">
        <v>318</v>
      </c>
      <c r="I377" s="64">
        <f>I378</f>
        <v>7745028.6799999997</v>
      </c>
      <c r="J377" s="64">
        <f>J378</f>
        <v>3814854.4400000004</v>
      </c>
      <c r="K377" s="65">
        <f t="shared" si="44"/>
        <v>3930174.2399999993</v>
      </c>
    </row>
    <row r="378" spans="1:11">
      <c r="A378" s="58" t="s">
        <v>327</v>
      </c>
      <c r="B378" s="59">
        <v>2</v>
      </c>
      <c r="C378" s="60"/>
      <c r="D378" s="118" t="s">
        <v>53</v>
      </c>
      <c r="E378" s="119" t="s">
        <v>475</v>
      </c>
      <c r="F378" s="146" t="s">
        <v>577</v>
      </c>
      <c r="G378" s="119" t="s">
        <v>477</v>
      </c>
      <c r="H378" s="120" t="s">
        <v>316</v>
      </c>
      <c r="I378" s="64">
        <f>I379</f>
        <v>7745028.6799999997</v>
      </c>
      <c r="J378" s="64">
        <f>J379</f>
        <v>3814854.4400000004</v>
      </c>
      <c r="K378" s="65">
        <f t="shared" si="44"/>
        <v>3930174.2399999993</v>
      </c>
    </row>
    <row r="379" spans="1:11" ht="22.5">
      <c r="A379" s="99" t="s">
        <v>340</v>
      </c>
      <c r="B379" s="59">
        <v>2</v>
      </c>
      <c r="C379" s="60"/>
      <c r="D379" s="118" t="s">
        <v>53</v>
      </c>
      <c r="E379" s="119" t="s">
        <v>475</v>
      </c>
      <c r="F379" s="146" t="s">
        <v>577</v>
      </c>
      <c r="G379" s="119" t="s">
        <v>477</v>
      </c>
      <c r="H379" s="120" t="s">
        <v>341</v>
      </c>
      <c r="I379" s="64">
        <f>I380+I381</f>
        <v>7745028.6799999997</v>
      </c>
      <c r="J379" s="64">
        <f>J380+J381</f>
        <v>3814854.4400000004</v>
      </c>
      <c r="K379" s="65">
        <f t="shared" si="44"/>
        <v>3930174.2399999993</v>
      </c>
    </row>
    <row r="380" spans="1:11">
      <c r="A380" s="58" t="s">
        <v>342</v>
      </c>
      <c r="B380" s="59">
        <v>2</v>
      </c>
      <c r="C380" s="60"/>
      <c r="D380" s="118" t="s">
        <v>53</v>
      </c>
      <c r="E380" s="119" t="s">
        <v>475</v>
      </c>
      <c r="F380" s="146" t="s">
        <v>577</v>
      </c>
      <c r="G380" s="119" t="s">
        <v>477</v>
      </c>
      <c r="H380" s="120" t="s">
        <v>343</v>
      </c>
      <c r="I380" s="64">
        <v>5937857.5800000001</v>
      </c>
      <c r="J380" s="67">
        <v>2963024.45</v>
      </c>
      <c r="K380" s="65">
        <f t="shared" si="44"/>
        <v>2974833.13</v>
      </c>
    </row>
    <row r="381" spans="1:11" ht="17.25" customHeight="1">
      <c r="A381" s="58" t="s">
        <v>344</v>
      </c>
      <c r="B381" s="59">
        <v>2</v>
      </c>
      <c r="C381" s="60"/>
      <c r="D381" s="118" t="s">
        <v>53</v>
      </c>
      <c r="E381" s="119" t="s">
        <v>475</v>
      </c>
      <c r="F381" s="146" t="s">
        <v>577</v>
      </c>
      <c r="G381" s="119" t="s">
        <v>477</v>
      </c>
      <c r="H381" s="120" t="s">
        <v>345</v>
      </c>
      <c r="I381" s="64">
        <v>1807171.1</v>
      </c>
      <c r="J381" s="67">
        <v>851829.99</v>
      </c>
      <c r="K381" s="65">
        <f t="shared" si="44"/>
        <v>955341.1100000001</v>
      </c>
    </row>
    <row r="382" spans="1:11" ht="34.5" customHeight="1">
      <c r="A382" s="58" t="s">
        <v>389</v>
      </c>
      <c r="B382" s="59"/>
      <c r="C382" s="60"/>
      <c r="D382" s="118" t="s">
        <v>53</v>
      </c>
      <c r="E382" s="119" t="s">
        <v>475</v>
      </c>
      <c r="F382" s="146" t="s">
        <v>577</v>
      </c>
      <c r="G382" s="119" t="s">
        <v>333</v>
      </c>
      <c r="H382" s="120"/>
      <c r="I382" s="64">
        <f>I383+I391</f>
        <v>2691435.4</v>
      </c>
      <c r="J382" s="64">
        <f>J383+J391</f>
        <v>2295864.33</v>
      </c>
      <c r="K382" s="65">
        <f t="shared" si="44"/>
        <v>395571.06999999983</v>
      </c>
    </row>
    <row r="383" spans="1:11">
      <c r="A383" s="58" t="s">
        <v>327</v>
      </c>
      <c r="B383" s="59"/>
      <c r="C383" s="60"/>
      <c r="D383" s="118" t="s">
        <v>53</v>
      </c>
      <c r="E383" s="119" t="s">
        <v>475</v>
      </c>
      <c r="F383" s="146" t="s">
        <v>577</v>
      </c>
      <c r="G383" s="119" t="s">
        <v>333</v>
      </c>
      <c r="H383" s="120" t="s">
        <v>316</v>
      </c>
      <c r="I383" s="64">
        <f>I384+I390</f>
        <v>2271736.02</v>
      </c>
      <c r="J383" s="64">
        <f>J384+J390</f>
        <v>1989760.33</v>
      </c>
      <c r="K383" s="65">
        <f t="shared" si="44"/>
        <v>281975.68999999994</v>
      </c>
    </row>
    <row r="384" spans="1:11">
      <c r="A384" s="99" t="s">
        <v>347</v>
      </c>
      <c r="B384" s="59">
        <v>2</v>
      </c>
      <c r="C384" s="60"/>
      <c r="D384" s="118" t="s">
        <v>53</v>
      </c>
      <c r="E384" s="119" t="s">
        <v>475</v>
      </c>
      <c r="F384" s="146" t="s">
        <v>577</v>
      </c>
      <c r="G384" s="119" t="s">
        <v>333</v>
      </c>
      <c r="H384" s="120" t="s">
        <v>329</v>
      </c>
      <c r="I384" s="64">
        <f>I385+I386+I387+I388+I389</f>
        <v>2250087.02</v>
      </c>
      <c r="J384" s="64">
        <f>J385+J386+J387+J388+J389</f>
        <v>1979200.33</v>
      </c>
      <c r="K384" s="65">
        <f t="shared" si="44"/>
        <v>270886.68999999994</v>
      </c>
    </row>
    <row r="385" spans="1:11">
      <c r="A385" s="99" t="s">
        <v>348</v>
      </c>
      <c r="B385" s="59"/>
      <c r="C385" s="60"/>
      <c r="D385" s="148" t="s">
        <v>53</v>
      </c>
      <c r="E385" s="149" t="s">
        <v>475</v>
      </c>
      <c r="F385" s="149" t="s">
        <v>577</v>
      </c>
      <c r="G385" s="149" t="s">
        <v>333</v>
      </c>
      <c r="H385" s="150" t="s">
        <v>349</v>
      </c>
      <c r="I385" s="64">
        <v>29722.93</v>
      </c>
      <c r="J385" s="64">
        <v>12892.4</v>
      </c>
      <c r="K385" s="65">
        <f t="shared" si="44"/>
        <v>16830.53</v>
      </c>
    </row>
    <row r="386" spans="1:11">
      <c r="A386" s="99" t="s">
        <v>350</v>
      </c>
      <c r="B386" s="59"/>
      <c r="C386" s="60"/>
      <c r="D386" s="148" t="s">
        <v>53</v>
      </c>
      <c r="E386" s="149" t="s">
        <v>475</v>
      </c>
      <c r="F386" s="149" t="s">
        <v>577</v>
      </c>
      <c r="G386" s="149" t="s">
        <v>333</v>
      </c>
      <c r="H386" s="150" t="s">
        <v>351</v>
      </c>
      <c r="I386" s="64">
        <v>69160</v>
      </c>
      <c r="J386" s="64">
        <v>23693</v>
      </c>
      <c r="K386" s="65">
        <f t="shared" si="44"/>
        <v>45467</v>
      </c>
    </row>
    <row r="387" spans="1:11">
      <c r="A387" s="99" t="s">
        <v>352</v>
      </c>
      <c r="B387" s="59"/>
      <c r="C387" s="60"/>
      <c r="D387" s="148" t="s">
        <v>53</v>
      </c>
      <c r="E387" s="149" t="s">
        <v>475</v>
      </c>
      <c r="F387" s="149" t="s">
        <v>577</v>
      </c>
      <c r="G387" s="149" t="s">
        <v>333</v>
      </c>
      <c r="H387" s="150" t="s">
        <v>353</v>
      </c>
      <c r="I387" s="64">
        <v>782277.32</v>
      </c>
      <c r="J387" s="64">
        <v>713163.2</v>
      </c>
      <c r="K387" s="65">
        <f t="shared" si="44"/>
        <v>69114.12</v>
      </c>
    </row>
    <row r="388" spans="1:11" ht="22.5">
      <c r="A388" s="58" t="s">
        <v>356</v>
      </c>
      <c r="B388" s="59">
        <v>2</v>
      </c>
      <c r="C388" s="60"/>
      <c r="D388" s="118" t="s">
        <v>53</v>
      </c>
      <c r="E388" s="119" t="s">
        <v>475</v>
      </c>
      <c r="F388" s="146" t="s">
        <v>577</v>
      </c>
      <c r="G388" s="119" t="s">
        <v>333</v>
      </c>
      <c r="H388" s="120" t="s">
        <v>357</v>
      </c>
      <c r="I388" s="64">
        <v>63630</v>
      </c>
      <c r="J388" s="67">
        <v>17420</v>
      </c>
      <c r="K388" s="65">
        <f t="shared" si="44"/>
        <v>46210</v>
      </c>
    </row>
    <row r="389" spans="1:11">
      <c r="A389" s="58" t="s">
        <v>330</v>
      </c>
      <c r="B389" s="59">
        <v>2</v>
      </c>
      <c r="C389" s="60"/>
      <c r="D389" s="118" t="s">
        <v>53</v>
      </c>
      <c r="E389" s="119" t="s">
        <v>475</v>
      </c>
      <c r="F389" s="146" t="s">
        <v>577</v>
      </c>
      <c r="G389" s="119" t="s">
        <v>333</v>
      </c>
      <c r="H389" s="120" t="s">
        <v>331</v>
      </c>
      <c r="I389" s="64">
        <v>1305296.77</v>
      </c>
      <c r="J389" s="67">
        <v>1212031.73</v>
      </c>
      <c r="K389" s="65">
        <f t="shared" si="44"/>
        <v>93265.040000000037</v>
      </c>
    </row>
    <row r="390" spans="1:11">
      <c r="A390" s="58" t="s">
        <v>358</v>
      </c>
      <c r="B390" s="59"/>
      <c r="C390" s="60"/>
      <c r="D390" s="148" t="s">
        <v>53</v>
      </c>
      <c r="E390" s="149" t="s">
        <v>475</v>
      </c>
      <c r="F390" s="149" t="s">
        <v>577</v>
      </c>
      <c r="G390" s="149" t="s">
        <v>333</v>
      </c>
      <c r="H390" s="150" t="s">
        <v>359</v>
      </c>
      <c r="I390" s="64">
        <v>21649</v>
      </c>
      <c r="J390" s="64">
        <v>10560</v>
      </c>
      <c r="K390" s="65">
        <f t="shared" si="44"/>
        <v>11089</v>
      </c>
    </row>
    <row r="391" spans="1:11" ht="22.5">
      <c r="A391" s="58" t="s">
        <v>360</v>
      </c>
      <c r="B391" s="59">
        <v>2</v>
      </c>
      <c r="C391" s="60"/>
      <c r="D391" s="118" t="s">
        <v>53</v>
      </c>
      <c r="E391" s="119" t="s">
        <v>475</v>
      </c>
      <c r="F391" s="146" t="s">
        <v>577</v>
      </c>
      <c r="G391" s="119" t="s">
        <v>333</v>
      </c>
      <c r="H391" s="120" t="s">
        <v>361</v>
      </c>
      <c r="I391" s="64">
        <f>I392+I393</f>
        <v>419699.38</v>
      </c>
      <c r="J391" s="64">
        <f>J392+J393</f>
        <v>306104</v>
      </c>
      <c r="K391" s="65">
        <f t="shared" si="44"/>
        <v>113595.38</v>
      </c>
    </row>
    <row r="392" spans="1:11" ht="22.5">
      <c r="A392" s="99" t="s">
        <v>362</v>
      </c>
      <c r="B392" s="100">
        <v>2</v>
      </c>
      <c r="C392" s="101"/>
      <c r="D392" s="102" t="s">
        <v>53</v>
      </c>
      <c r="E392" s="98" t="s">
        <v>475</v>
      </c>
      <c r="F392" s="146" t="s">
        <v>577</v>
      </c>
      <c r="G392" s="119" t="s">
        <v>333</v>
      </c>
      <c r="H392" s="94" t="s">
        <v>363</v>
      </c>
      <c r="I392" s="95">
        <v>30045.27</v>
      </c>
      <c r="J392" s="97">
        <v>9300</v>
      </c>
      <c r="K392" s="96">
        <f t="shared" si="44"/>
        <v>20745.27</v>
      </c>
    </row>
    <row r="393" spans="1:11" ht="22.5">
      <c r="A393" s="99" t="s">
        <v>364</v>
      </c>
      <c r="B393" s="100"/>
      <c r="C393" s="101"/>
      <c r="D393" s="102" t="s">
        <v>53</v>
      </c>
      <c r="E393" s="98" t="s">
        <v>475</v>
      </c>
      <c r="F393" s="149" t="s">
        <v>577</v>
      </c>
      <c r="G393" s="149" t="s">
        <v>333</v>
      </c>
      <c r="H393" s="94" t="s">
        <v>365</v>
      </c>
      <c r="I393" s="95">
        <v>389654.11</v>
      </c>
      <c r="J393" s="95">
        <v>296804</v>
      </c>
      <c r="K393" s="96">
        <f t="shared" si="44"/>
        <v>92850.109999999986</v>
      </c>
    </row>
    <row r="394" spans="1:11">
      <c r="A394" s="99" t="s">
        <v>366</v>
      </c>
      <c r="B394" s="100"/>
      <c r="C394" s="101"/>
      <c r="D394" s="102" t="s">
        <v>53</v>
      </c>
      <c r="E394" s="98" t="s">
        <v>475</v>
      </c>
      <c r="F394" s="149" t="s">
        <v>577</v>
      </c>
      <c r="G394" s="149" t="s">
        <v>367</v>
      </c>
      <c r="H394" s="94"/>
      <c r="I394" s="95">
        <f>I395</f>
        <v>12000</v>
      </c>
      <c r="J394" s="95">
        <f>J395</f>
        <v>2556.04</v>
      </c>
      <c r="K394" s="65">
        <f t="shared" si="44"/>
        <v>9443.9599999999991</v>
      </c>
    </row>
    <row r="395" spans="1:11">
      <c r="A395" s="99" t="s">
        <v>327</v>
      </c>
      <c r="B395" s="100"/>
      <c r="C395" s="101"/>
      <c r="D395" s="102" t="s">
        <v>53</v>
      </c>
      <c r="E395" s="98" t="s">
        <v>475</v>
      </c>
      <c r="F395" s="149" t="s">
        <v>577</v>
      </c>
      <c r="G395" s="149" t="s">
        <v>367</v>
      </c>
      <c r="H395" s="94" t="s">
        <v>316</v>
      </c>
      <c r="I395" s="95">
        <f>I396</f>
        <v>12000</v>
      </c>
      <c r="J395" s="95">
        <f>J396</f>
        <v>2556.04</v>
      </c>
      <c r="K395" s="65">
        <f t="shared" si="44"/>
        <v>9443.9599999999991</v>
      </c>
    </row>
    <row r="396" spans="1:11">
      <c r="A396" s="99" t="s">
        <v>358</v>
      </c>
      <c r="B396" s="100"/>
      <c r="C396" s="101"/>
      <c r="D396" s="102" t="s">
        <v>53</v>
      </c>
      <c r="E396" s="98" t="s">
        <v>475</v>
      </c>
      <c r="F396" s="149" t="s">
        <v>577</v>
      </c>
      <c r="G396" s="149" t="s">
        <v>367</v>
      </c>
      <c r="H396" s="94" t="s">
        <v>359</v>
      </c>
      <c r="I396" s="95">
        <v>12000</v>
      </c>
      <c r="J396" s="95">
        <v>2556.04</v>
      </c>
      <c r="K396" s="65">
        <f t="shared" si="44"/>
        <v>9443.9599999999991</v>
      </c>
    </row>
    <row r="397" spans="1:11">
      <c r="A397" s="99" t="s">
        <v>644</v>
      </c>
      <c r="B397" s="100"/>
      <c r="C397" s="101"/>
      <c r="D397" s="102" t="s">
        <v>53</v>
      </c>
      <c r="E397" s="98" t="s">
        <v>475</v>
      </c>
      <c r="F397" s="164" t="s">
        <v>577</v>
      </c>
      <c r="G397" s="164" t="s">
        <v>641</v>
      </c>
      <c r="H397" s="94"/>
      <c r="I397" s="95">
        <f>I398</f>
        <v>333.03</v>
      </c>
      <c r="J397" s="95">
        <f>J398</f>
        <v>333.03</v>
      </c>
      <c r="K397" s="65">
        <f t="shared" si="44"/>
        <v>0</v>
      </c>
    </row>
    <row r="398" spans="1:11">
      <c r="A398" s="99" t="s">
        <v>327</v>
      </c>
      <c r="B398" s="100"/>
      <c r="C398" s="101"/>
      <c r="D398" s="102" t="s">
        <v>53</v>
      </c>
      <c r="E398" s="98" t="s">
        <v>475</v>
      </c>
      <c r="F398" s="164" t="s">
        <v>577</v>
      </c>
      <c r="G398" s="164" t="s">
        <v>641</v>
      </c>
      <c r="H398" s="94" t="s">
        <v>316</v>
      </c>
      <c r="I398" s="95">
        <f>I399</f>
        <v>333.03</v>
      </c>
      <c r="J398" s="95">
        <f>J399</f>
        <v>333.03</v>
      </c>
      <c r="K398" s="65">
        <f t="shared" si="44"/>
        <v>0</v>
      </c>
    </row>
    <row r="399" spans="1:11">
      <c r="A399" s="99" t="s">
        <v>358</v>
      </c>
      <c r="B399" s="100"/>
      <c r="C399" s="101"/>
      <c r="D399" s="102" t="s">
        <v>53</v>
      </c>
      <c r="E399" s="98" t="s">
        <v>475</v>
      </c>
      <c r="F399" s="164" t="s">
        <v>577</v>
      </c>
      <c r="G399" s="164" t="s">
        <v>641</v>
      </c>
      <c r="H399" s="94" t="s">
        <v>359</v>
      </c>
      <c r="I399" s="95">
        <v>333.03</v>
      </c>
      <c r="J399" s="95">
        <v>333.03</v>
      </c>
      <c r="K399" s="65">
        <f t="shared" si="44"/>
        <v>0</v>
      </c>
    </row>
    <row r="400" spans="1:11" ht="33.75">
      <c r="A400" s="99" t="s">
        <v>606</v>
      </c>
      <c r="B400" s="100"/>
      <c r="C400" s="101"/>
      <c r="D400" s="102" t="s">
        <v>53</v>
      </c>
      <c r="E400" s="98" t="s">
        <v>475</v>
      </c>
      <c r="F400" s="149" t="s">
        <v>607</v>
      </c>
      <c r="G400" s="149"/>
      <c r="H400" s="94"/>
      <c r="I400" s="95">
        <f>I401</f>
        <v>962271.89</v>
      </c>
      <c r="J400" s="95">
        <f>J401</f>
        <v>448480.63</v>
      </c>
      <c r="K400" s="65">
        <f t="shared" ref="K400:K453" si="45">IF(ISNUMBER(I400),I400,0)-IF(ISNUMBER(J400),J400,0)</f>
        <v>513791.26</v>
      </c>
    </row>
    <row r="401" spans="1:11" ht="22.5">
      <c r="A401" s="58" t="s">
        <v>608</v>
      </c>
      <c r="B401" s="59">
        <v>2</v>
      </c>
      <c r="C401" s="60"/>
      <c r="D401" s="118" t="s">
        <v>53</v>
      </c>
      <c r="E401" s="119" t="s">
        <v>475</v>
      </c>
      <c r="F401" s="146" t="s">
        <v>578</v>
      </c>
      <c r="G401" s="119" t="s">
        <v>318</v>
      </c>
      <c r="H401" s="120" t="s">
        <v>318</v>
      </c>
      <c r="I401" s="64">
        <f>I402+I407+I416</f>
        <v>962271.89</v>
      </c>
      <c r="J401" s="64">
        <f>J402+J407+J416</f>
        <v>448480.63</v>
      </c>
      <c r="K401" s="65">
        <f t="shared" si="45"/>
        <v>513791.26</v>
      </c>
    </row>
    <row r="402" spans="1:11" ht="39.75" customHeight="1">
      <c r="A402" s="58" t="s">
        <v>476</v>
      </c>
      <c r="B402" s="59">
        <v>2</v>
      </c>
      <c r="C402" s="60"/>
      <c r="D402" s="118" t="s">
        <v>53</v>
      </c>
      <c r="E402" s="119" t="s">
        <v>475</v>
      </c>
      <c r="F402" s="146" t="s">
        <v>578</v>
      </c>
      <c r="G402" s="119" t="s">
        <v>477</v>
      </c>
      <c r="H402" s="120" t="s">
        <v>318</v>
      </c>
      <c r="I402" s="64">
        <f>I403</f>
        <v>897261.39</v>
      </c>
      <c r="J402" s="64">
        <f>J403</f>
        <v>383470.13</v>
      </c>
      <c r="K402" s="65">
        <f t="shared" si="45"/>
        <v>513791.26</v>
      </c>
    </row>
    <row r="403" spans="1:11">
      <c r="A403" s="58" t="s">
        <v>327</v>
      </c>
      <c r="B403" s="59">
        <v>2</v>
      </c>
      <c r="C403" s="60"/>
      <c r="D403" s="118" t="s">
        <v>53</v>
      </c>
      <c r="E403" s="119" t="s">
        <v>475</v>
      </c>
      <c r="F403" s="146" t="s">
        <v>578</v>
      </c>
      <c r="G403" s="119" t="s">
        <v>477</v>
      </c>
      <c r="H403" s="120" t="s">
        <v>316</v>
      </c>
      <c r="I403" s="64">
        <f>I404</f>
        <v>897261.39</v>
      </c>
      <c r="J403" s="64">
        <f>J404</f>
        <v>383470.13</v>
      </c>
      <c r="K403" s="65">
        <f t="shared" si="45"/>
        <v>513791.26</v>
      </c>
    </row>
    <row r="404" spans="1:11" ht="22.5">
      <c r="A404" s="99" t="s">
        <v>340</v>
      </c>
      <c r="B404" s="59">
        <v>2</v>
      </c>
      <c r="C404" s="60"/>
      <c r="D404" s="118" t="s">
        <v>53</v>
      </c>
      <c r="E404" s="119" t="s">
        <v>475</v>
      </c>
      <c r="F404" s="146" t="s">
        <v>578</v>
      </c>
      <c r="G404" s="119" t="s">
        <v>477</v>
      </c>
      <c r="H404" s="120" t="s">
        <v>341</v>
      </c>
      <c r="I404" s="64">
        <f>I405+I406</f>
        <v>897261.39</v>
      </c>
      <c r="J404" s="64">
        <f>J405+J406</f>
        <v>383470.13</v>
      </c>
      <c r="K404" s="65">
        <f t="shared" si="45"/>
        <v>513791.26</v>
      </c>
    </row>
    <row r="405" spans="1:11">
      <c r="A405" s="58" t="s">
        <v>342</v>
      </c>
      <c r="B405" s="59">
        <v>2</v>
      </c>
      <c r="C405" s="60"/>
      <c r="D405" s="118" t="s">
        <v>53</v>
      </c>
      <c r="E405" s="119" t="s">
        <v>475</v>
      </c>
      <c r="F405" s="146" t="s">
        <v>578</v>
      </c>
      <c r="G405" s="119" t="s">
        <v>477</v>
      </c>
      <c r="H405" s="120" t="s">
        <v>343</v>
      </c>
      <c r="I405" s="64">
        <v>809482</v>
      </c>
      <c r="J405" s="67">
        <v>307915.43</v>
      </c>
      <c r="K405" s="65">
        <f t="shared" si="45"/>
        <v>501566.57</v>
      </c>
    </row>
    <row r="406" spans="1:11" ht="18" customHeight="1">
      <c r="A406" s="58" t="s">
        <v>344</v>
      </c>
      <c r="B406" s="59">
        <v>2</v>
      </c>
      <c r="C406" s="60"/>
      <c r="D406" s="118" t="s">
        <v>53</v>
      </c>
      <c r="E406" s="119" t="s">
        <v>475</v>
      </c>
      <c r="F406" s="146" t="s">
        <v>578</v>
      </c>
      <c r="G406" s="119" t="s">
        <v>477</v>
      </c>
      <c r="H406" s="120" t="s">
        <v>345</v>
      </c>
      <c r="I406" s="64">
        <v>87779.39</v>
      </c>
      <c r="J406" s="67">
        <v>75554.7</v>
      </c>
      <c r="K406" s="65">
        <f t="shared" si="45"/>
        <v>12224.690000000002</v>
      </c>
    </row>
    <row r="407" spans="1:11" ht="33.75">
      <c r="A407" s="58" t="s">
        <v>389</v>
      </c>
      <c r="B407" s="59"/>
      <c r="C407" s="60"/>
      <c r="D407" s="118" t="s">
        <v>53</v>
      </c>
      <c r="E407" s="119" t="s">
        <v>475</v>
      </c>
      <c r="F407" s="146" t="s">
        <v>578</v>
      </c>
      <c r="G407" s="119" t="s">
        <v>333</v>
      </c>
      <c r="H407" s="120"/>
      <c r="I407" s="64">
        <f>I408+I413</f>
        <v>65010.5</v>
      </c>
      <c r="J407" s="64">
        <f>J408+J413</f>
        <v>65010.5</v>
      </c>
      <c r="K407" s="65">
        <f t="shared" si="45"/>
        <v>0</v>
      </c>
    </row>
    <row r="408" spans="1:11">
      <c r="A408" s="58" t="s">
        <v>327</v>
      </c>
      <c r="B408" s="59"/>
      <c r="C408" s="60"/>
      <c r="D408" s="118" t="s">
        <v>53</v>
      </c>
      <c r="E408" s="119" t="s">
        <v>475</v>
      </c>
      <c r="F408" s="146" t="s">
        <v>578</v>
      </c>
      <c r="G408" s="119" t="s">
        <v>333</v>
      </c>
      <c r="H408" s="120" t="s">
        <v>316</v>
      </c>
      <c r="I408" s="64">
        <f>I409+I412</f>
        <v>65010.5</v>
      </c>
      <c r="J408" s="64">
        <f>J409+J412</f>
        <v>65010.5</v>
      </c>
      <c r="K408" s="65">
        <f t="shared" si="45"/>
        <v>0</v>
      </c>
    </row>
    <row r="409" spans="1:11">
      <c r="A409" s="99" t="s">
        <v>347</v>
      </c>
      <c r="B409" s="59">
        <v>2</v>
      </c>
      <c r="C409" s="60"/>
      <c r="D409" s="118" t="s">
        <v>53</v>
      </c>
      <c r="E409" s="119" t="s">
        <v>475</v>
      </c>
      <c r="F409" s="146" t="s">
        <v>578</v>
      </c>
      <c r="G409" s="119" t="s">
        <v>333</v>
      </c>
      <c r="H409" s="120" t="s">
        <v>329</v>
      </c>
      <c r="I409" s="64">
        <f>I410+I411</f>
        <v>65010.5</v>
      </c>
      <c r="J409" s="64">
        <f>J410+J411</f>
        <v>65010.5</v>
      </c>
      <c r="K409" s="65">
        <f t="shared" si="45"/>
        <v>0</v>
      </c>
    </row>
    <row r="410" spans="1:11" ht="22.5" hidden="1">
      <c r="A410" s="58" t="s">
        <v>356</v>
      </c>
      <c r="B410" s="59">
        <v>2</v>
      </c>
      <c r="C410" s="60"/>
      <c r="D410" s="118" t="s">
        <v>53</v>
      </c>
      <c r="E410" s="119" t="s">
        <v>475</v>
      </c>
      <c r="F410" s="146" t="s">
        <v>578</v>
      </c>
      <c r="G410" s="119" t="s">
        <v>333</v>
      </c>
      <c r="H410" s="120" t="s">
        <v>357</v>
      </c>
      <c r="I410" s="64">
        <v>0</v>
      </c>
      <c r="J410" s="67">
        <v>0</v>
      </c>
      <c r="K410" s="65">
        <f t="shared" si="45"/>
        <v>0</v>
      </c>
    </row>
    <row r="411" spans="1:11">
      <c r="A411" s="58" t="s">
        <v>330</v>
      </c>
      <c r="B411" s="59">
        <v>2</v>
      </c>
      <c r="C411" s="60"/>
      <c r="D411" s="118" t="s">
        <v>53</v>
      </c>
      <c r="E411" s="119" t="s">
        <v>475</v>
      </c>
      <c r="F411" s="146" t="s">
        <v>578</v>
      </c>
      <c r="G411" s="119" t="s">
        <v>333</v>
      </c>
      <c r="H411" s="120" t="s">
        <v>331</v>
      </c>
      <c r="I411" s="64">
        <v>65010.5</v>
      </c>
      <c r="J411" s="67">
        <v>65010.5</v>
      </c>
      <c r="K411" s="65">
        <f t="shared" si="45"/>
        <v>0</v>
      </c>
    </row>
    <row r="412" spans="1:11" hidden="1">
      <c r="A412" s="58" t="s">
        <v>358</v>
      </c>
      <c r="B412" s="59">
        <v>2</v>
      </c>
      <c r="C412" s="60"/>
      <c r="D412" s="118" t="s">
        <v>53</v>
      </c>
      <c r="E412" s="119" t="s">
        <v>475</v>
      </c>
      <c r="F412" s="146" t="s">
        <v>578</v>
      </c>
      <c r="G412" s="119" t="s">
        <v>333</v>
      </c>
      <c r="H412" s="120" t="s">
        <v>359</v>
      </c>
      <c r="I412" s="64">
        <v>0</v>
      </c>
      <c r="J412" s="67">
        <v>0</v>
      </c>
      <c r="K412" s="65">
        <f t="shared" si="45"/>
        <v>0</v>
      </c>
    </row>
    <row r="413" spans="1:11" ht="22.5" hidden="1">
      <c r="A413" s="58" t="s">
        <v>360</v>
      </c>
      <c r="B413" s="59">
        <v>2</v>
      </c>
      <c r="C413" s="60"/>
      <c r="D413" s="118" t="s">
        <v>53</v>
      </c>
      <c r="E413" s="119" t="s">
        <v>475</v>
      </c>
      <c r="F413" s="146" t="s">
        <v>578</v>
      </c>
      <c r="G413" s="119" t="s">
        <v>333</v>
      </c>
      <c r="H413" s="120" t="s">
        <v>361</v>
      </c>
      <c r="I413" s="64">
        <f>I414+I415</f>
        <v>0</v>
      </c>
      <c r="J413" s="64">
        <f>J414+J415</f>
        <v>0</v>
      </c>
      <c r="K413" s="65">
        <f t="shared" si="45"/>
        <v>0</v>
      </c>
    </row>
    <row r="414" spans="1:11" ht="22.5" hidden="1">
      <c r="A414" s="58" t="s">
        <v>362</v>
      </c>
      <c r="B414" s="59">
        <v>2</v>
      </c>
      <c r="C414" s="60"/>
      <c r="D414" s="118" t="s">
        <v>53</v>
      </c>
      <c r="E414" s="119" t="s">
        <v>475</v>
      </c>
      <c r="F414" s="146" t="s">
        <v>578</v>
      </c>
      <c r="G414" s="119" t="s">
        <v>333</v>
      </c>
      <c r="H414" s="120" t="s">
        <v>363</v>
      </c>
      <c r="I414" s="64">
        <v>0</v>
      </c>
      <c r="J414" s="67">
        <v>0</v>
      </c>
      <c r="K414" s="65">
        <f t="shared" si="45"/>
        <v>0</v>
      </c>
    </row>
    <row r="415" spans="1:11" ht="22.5" hidden="1">
      <c r="A415" s="58" t="s">
        <v>364</v>
      </c>
      <c r="B415" s="59">
        <v>2</v>
      </c>
      <c r="C415" s="60"/>
      <c r="D415" s="118" t="s">
        <v>53</v>
      </c>
      <c r="E415" s="119" t="s">
        <v>475</v>
      </c>
      <c r="F415" s="146" t="s">
        <v>578</v>
      </c>
      <c r="G415" s="119" t="s">
        <v>333</v>
      </c>
      <c r="H415" s="120" t="s">
        <v>365</v>
      </c>
      <c r="I415" s="64">
        <v>0</v>
      </c>
      <c r="J415" s="67">
        <v>0</v>
      </c>
      <c r="K415" s="65">
        <f t="shared" si="45"/>
        <v>0</v>
      </c>
    </row>
    <row r="416" spans="1:11" ht="22.5" hidden="1">
      <c r="A416" s="58" t="s">
        <v>448</v>
      </c>
      <c r="B416" s="59">
        <v>2</v>
      </c>
      <c r="C416" s="60"/>
      <c r="D416" s="118" t="s">
        <v>53</v>
      </c>
      <c r="E416" s="119" t="s">
        <v>475</v>
      </c>
      <c r="F416" s="146" t="s">
        <v>578</v>
      </c>
      <c r="G416" s="119" t="s">
        <v>367</v>
      </c>
      <c r="H416" s="120" t="s">
        <v>318</v>
      </c>
      <c r="I416" s="64">
        <f>I417</f>
        <v>0</v>
      </c>
      <c r="J416" s="64">
        <f>J417</f>
        <v>0</v>
      </c>
      <c r="K416" s="65">
        <f t="shared" si="45"/>
        <v>0</v>
      </c>
    </row>
    <row r="417" spans="1:11" hidden="1">
      <c r="A417" s="58" t="s">
        <v>327</v>
      </c>
      <c r="B417" s="59">
        <v>2</v>
      </c>
      <c r="C417" s="60"/>
      <c r="D417" s="118" t="s">
        <v>53</v>
      </c>
      <c r="E417" s="119" t="s">
        <v>475</v>
      </c>
      <c r="F417" s="146" t="s">
        <v>578</v>
      </c>
      <c r="G417" s="119" t="s">
        <v>367</v>
      </c>
      <c r="H417" s="120" t="s">
        <v>316</v>
      </c>
      <c r="I417" s="64">
        <f>I418</f>
        <v>0</v>
      </c>
      <c r="J417" s="64">
        <f>J418</f>
        <v>0</v>
      </c>
      <c r="K417" s="65">
        <f t="shared" si="45"/>
        <v>0</v>
      </c>
    </row>
    <row r="418" spans="1:11" hidden="1">
      <c r="A418" s="58" t="s">
        <v>358</v>
      </c>
      <c r="B418" s="59">
        <v>2</v>
      </c>
      <c r="C418" s="60"/>
      <c r="D418" s="118" t="s">
        <v>53</v>
      </c>
      <c r="E418" s="119" t="s">
        <v>475</v>
      </c>
      <c r="F418" s="146" t="s">
        <v>578</v>
      </c>
      <c r="G418" s="119" t="s">
        <v>367</v>
      </c>
      <c r="H418" s="120" t="s">
        <v>359</v>
      </c>
      <c r="I418" s="64">
        <v>0</v>
      </c>
      <c r="J418" s="64">
        <v>0</v>
      </c>
      <c r="K418" s="65">
        <f t="shared" si="45"/>
        <v>0</v>
      </c>
    </row>
    <row r="419" spans="1:11">
      <c r="A419" s="58" t="s">
        <v>479</v>
      </c>
      <c r="B419" s="59"/>
      <c r="C419" s="60"/>
      <c r="D419" s="118" t="s">
        <v>53</v>
      </c>
      <c r="E419" s="119" t="s">
        <v>153</v>
      </c>
      <c r="F419" s="119"/>
      <c r="G419" s="119"/>
      <c r="H419" s="120"/>
      <c r="I419" s="64">
        <f>I420+I470</f>
        <v>1481666.88</v>
      </c>
      <c r="J419" s="64">
        <f>J420+J470</f>
        <v>1002177.15</v>
      </c>
      <c r="K419" s="65">
        <f t="shared" si="45"/>
        <v>479489.72999999986</v>
      </c>
    </row>
    <row r="420" spans="1:11">
      <c r="A420" s="58" t="s">
        <v>480</v>
      </c>
      <c r="B420" s="59">
        <v>2</v>
      </c>
      <c r="C420" s="60"/>
      <c r="D420" s="118" t="s">
        <v>53</v>
      </c>
      <c r="E420" s="119" t="s">
        <v>481</v>
      </c>
      <c r="F420" s="119" t="s">
        <v>318</v>
      </c>
      <c r="G420" s="119" t="s">
        <v>318</v>
      </c>
      <c r="H420" s="120" t="s">
        <v>318</v>
      </c>
      <c r="I420" s="64">
        <f>I421+I427+I436+I441+I456</f>
        <v>1481666.88</v>
      </c>
      <c r="J420" s="64">
        <f>J421+J427+J436+J441+J456</f>
        <v>1002177.15</v>
      </c>
      <c r="K420" s="65">
        <f t="shared" si="45"/>
        <v>479489.72999999986</v>
      </c>
    </row>
    <row r="421" spans="1:11" ht="22.5">
      <c r="A421" s="58" t="s">
        <v>609</v>
      </c>
      <c r="B421" s="59">
        <v>2</v>
      </c>
      <c r="C421" s="60"/>
      <c r="D421" s="118" t="s">
        <v>53</v>
      </c>
      <c r="E421" s="119" t="s">
        <v>481</v>
      </c>
      <c r="F421" s="98" t="s">
        <v>579</v>
      </c>
      <c r="G421" s="98" t="s">
        <v>318</v>
      </c>
      <c r="H421" s="94" t="s">
        <v>318</v>
      </c>
      <c r="I421" s="95">
        <f>I422</f>
        <v>400000</v>
      </c>
      <c r="J421" s="95">
        <f>J422</f>
        <v>288970</v>
      </c>
      <c r="K421" s="96">
        <f t="shared" si="45"/>
        <v>111030</v>
      </c>
    </row>
    <row r="422" spans="1:11" ht="39" customHeight="1">
      <c r="A422" s="58" t="s">
        <v>346</v>
      </c>
      <c r="B422" s="59">
        <v>2</v>
      </c>
      <c r="C422" s="60"/>
      <c r="D422" s="118" t="s">
        <v>53</v>
      </c>
      <c r="E422" s="119" t="s">
        <v>481</v>
      </c>
      <c r="F422" s="98" t="s">
        <v>579</v>
      </c>
      <c r="G422" s="98" t="s">
        <v>333</v>
      </c>
      <c r="H422" s="94" t="s">
        <v>318</v>
      </c>
      <c r="I422" s="95">
        <f>I423</f>
        <v>400000</v>
      </c>
      <c r="J422" s="95">
        <f>J423</f>
        <v>288970</v>
      </c>
      <c r="K422" s="96">
        <f t="shared" si="45"/>
        <v>111030</v>
      </c>
    </row>
    <row r="423" spans="1:11">
      <c r="A423" s="58" t="s">
        <v>327</v>
      </c>
      <c r="B423" s="59"/>
      <c r="C423" s="60"/>
      <c r="D423" s="118" t="s">
        <v>53</v>
      </c>
      <c r="E423" s="119" t="s">
        <v>481</v>
      </c>
      <c r="F423" s="98" t="s">
        <v>579</v>
      </c>
      <c r="G423" s="98" t="s">
        <v>333</v>
      </c>
      <c r="H423" s="94" t="s">
        <v>316</v>
      </c>
      <c r="I423" s="95">
        <f>I424+I426</f>
        <v>400000</v>
      </c>
      <c r="J423" s="95">
        <f>J424+J426</f>
        <v>288970</v>
      </c>
      <c r="K423" s="96">
        <f t="shared" si="45"/>
        <v>111030</v>
      </c>
    </row>
    <row r="424" spans="1:11">
      <c r="A424" s="99" t="s">
        <v>347</v>
      </c>
      <c r="B424" s="59"/>
      <c r="C424" s="60"/>
      <c r="D424" s="118" t="s">
        <v>53</v>
      </c>
      <c r="E424" s="119" t="s">
        <v>481</v>
      </c>
      <c r="F424" s="98" t="s">
        <v>579</v>
      </c>
      <c r="G424" s="98" t="s">
        <v>333</v>
      </c>
      <c r="H424" s="94" t="s">
        <v>329</v>
      </c>
      <c r="I424" s="95">
        <f>I425</f>
        <v>300000</v>
      </c>
      <c r="J424" s="95">
        <f>J425</f>
        <v>254500</v>
      </c>
      <c r="K424" s="96">
        <f t="shared" si="45"/>
        <v>45500</v>
      </c>
    </row>
    <row r="425" spans="1:11">
      <c r="A425" s="58" t="s">
        <v>330</v>
      </c>
      <c r="B425" s="59">
        <v>2</v>
      </c>
      <c r="C425" s="60"/>
      <c r="D425" s="118" t="s">
        <v>53</v>
      </c>
      <c r="E425" s="119" t="s">
        <v>481</v>
      </c>
      <c r="F425" s="98" t="s">
        <v>579</v>
      </c>
      <c r="G425" s="98" t="s">
        <v>333</v>
      </c>
      <c r="H425" s="94" t="s">
        <v>331</v>
      </c>
      <c r="I425" s="95">
        <v>300000</v>
      </c>
      <c r="J425" s="95">
        <v>254500</v>
      </c>
      <c r="K425" s="96">
        <f t="shared" si="45"/>
        <v>45500</v>
      </c>
    </row>
    <row r="426" spans="1:11">
      <c r="A426" s="58" t="s">
        <v>358</v>
      </c>
      <c r="B426" s="59">
        <v>2</v>
      </c>
      <c r="C426" s="60"/>
      <c r="D426" s="118" t="s">
        <v>53</v>
      </c>
      <c r="E426" s="119" t="s">
        <v>481</v>
      </c>
      <c r="F426" s="98" t="s">
        <v>579</v>
      </c>
      <c r="G426" s="98" t="s">
        <v>333</v>
      </c>
      <c r="H426" s="94" t="s">
        <v>359</v>
      </c>
      <c r="I426" s="95">
        <v>100000</v>
      </c>
      <c r="J426" s="95">
        <v>34470</v>
      </c>
      <c r="K426" s="96">
        <f t="shared" si="45"/>
        <v>65530</v>
      </c>
    </row>
    <row r="427" spans="1:11" ht="23.25" customHeight="1">
      <c r="A427" s="58" t="s">
        <v>581</v>
      </c>
      <c r="B427" s="59"/>
      <c r="C427" s="60"/>
      <c r="D427" s="145" t="s">
        <v>53</v>
      </c>
      <c r="E427" s="146" t="s">
        <v>481</v>
      </c>
      <c r="F427" s="98" t="s">
        <v>580</v>
      </c>
      <c r="G427" s="98"/>
      <c r="H427" s="94"/>
      <c r="I427" s="95">
        <f>I428+I433</f>
        <v>585880</v>
      </c>
      <c r="J427" s="95">
        <f>J428+J433</f>
        <v>508580</v>
      </c>
      <c r="K427" s="65">
        <f t="shared" si="45"/>
        <v>77300</v>
      </c>
    </row>
    <row r="428" spans="1:11">
      <c r="A428" s="58" t="s">
        <v>460</v>
      </c>
      <c r="B428" s="59"/>
      <c r="C428" s="60"/>
      <c r="D428" s="145" t="s">
        <v>53</v>
      </c>
      <c r="E428" s="146" t="s">
        <v>481</v>
      </c>
      <c r="F428" s="98" t="s">
        <v>580</v>
      </c>
      <c r="G428" s="98" t="s">
        <v>461</v>
      </c>
      <c r="H428" s="94"/>
      <c r="I428" s="95">
        <f>I429</f>
        <v>385000</v>
      </c>
      <c r="J428" s="95">
        <f>J429</f>
        <v>307700</v>
      </c>
      <c r="K428" s="65">
        <f t="shared" si="45"/>
        <v>77300</v>
      </c>
    </row>
    <row r="429" spans="1:11">
      <c r="A429" s="58" t="s">
        <v>327</v>
      </c>
      <c r="B429" s="59"/>
      <c r="C429" s="60"/>
      <c r="D429" s="145" t="s">
        <v>53</v>
      </c>
      <c r="E429" s="146" t="s">
        <v>481</v>
      </c>
      <c r="F429" s="98" t="s">
        <v>580</v>
      </c>
      <c r="G429" s="98" t="s">
        <v>461</v>
      </c>
      <c r="H429" s="94" t="s">
        <v>316</v>
      </c>
      <c r="I429" s="95">
        <f>I430+I432</f>
        <v>385000</v>
      </c>
      <c r="J429" s="95">
        <f>J430+J432</f>
        <v>307700</v>
      </c>
      <c r="K429" s="65">
        <f t="shared" si="45"/>
        <v>77300</v>
      </c>
    </row>
    <row r="430" spans="1:11">
      <c r="A430" s="58" t="s">
        <v>377</v>
      </c>
      <c r="B430" s="59"/>
      <c r="C430" s="60"/>
      <c r="D430" s="145" t="s">
        <v>53</v>
      </c>
      <c r="E430" s="146" t="s">
        <v>481</v>
      </c>
      <c r="F430" s="98" t="s">
        <v>580</v>
      </c>
      <c r="G430" s="98" t="s">
        <v>461</v>
      </c>
      <c r="H430" s="94" t="s">
        <v>378</v>
      </c>
      <c r="I430" s="95">
        <f>I431</f>
        <v>15000</v>
      </c>
      <c r="J430" s="95">
        <f>J431</f>
        <v>3000</v>
      </c>
      <c r="K430" s="65">
        <f t="shared" si="45"/>
        <v>12000</v>
      </c>
    </row>
    <row r="431" spans="1:11" ht="22.5">
      <c r="A431" s="58" t="s">
        <v>379</v>
      </c>
      <c r="B431" s="59"/>
      <c r="C431" s="60"/>
      <c r="D431" s="145" t="s">
        <v>53</v>
      </c>
      <c r="E431" s="146" t="s">
        <v>481</v>
      </c>
      <c r="F431" s="98" t="s">
        <v>580</v>
      </c>
      <c r="G431" s="98" t="s">
        <v>461</v>
      </c>
      <c r="H431" s="94" t="s">
        <v>380</v>
      </c>
      <c r="I431" s="95">
        <v>15000</v>
      </c>
      <c r="J431" s="95">
        <v>3000</v>
      </c>
      <c r="K431" s="65">
        <f t="shared" si="45"/>
        <v>12000</v>
      </c>
    </row>
    <row r="432" spans="1:11">
      <c r="A432" s="58" t="s">
        <v>358</v>
      </c>
      <c r="B432" s="59"/>
      <c r="C432" s="60"/>
      <c r="D432" s="145" t="s">
        <v>53</v>
      </c>
      <c r="E432" s="146" t="s">
        <v>481</v>
      </c>
      <c r="F432" s="98" t="s">
        <v>580</v>
      </c>
      <c r="G432" s="98" t="s">
        <v>461</v>
      </c>
      <c r="H432" s="94" t="s">
        <v>359</v>
      </c>
      <c r="I432" s="95">
        <v>370000</v>
      </c>
      <c r="J432" s="95">
        <v>304700</v>
      </c>
      <c r="K432" s="65">
        <f t="shared" si="45"/>
        <v>65300</v>
      </c>
    </row>
    <row r="433" spans="1:11" ht="45">
      <c r="A433" s="58" t="s">
        <v>437</v>
      </c>
      <c r="B433" s="59"/>
      <c r="C433" s="60"/>
      <c r="D433" s="145" t="s">
        <v>53</v>
      </c>
      <c r="E433" s="146" t="s">
        <v>481</v>
      </c>
      <c r="F433" s="98" t="s">
        <v>580</v>
      </c>
      <c r="G433" s="98" t="s">
        <v>142</v>
      </c>
      <c r="H433" s="94"/>
      <c r="I433" s="95">
        <f>I434</f>
        <v>200880</v>
      </c>
      <c r="J433" s="95">
        <f>J434</f>
        <v>200880</v>
      </c>
      <c r="K433" s="65">
        <f t="shared" si="45"/>
        <v>0</v>
      </c>
    </row>
    <row r="434" spans="1:11" ht="22.5">
      <c r="A434" s="58" t="s">
        <v>429</v>
      </c>
      <c r="B434" s="59"/>
      <c r="C434" s="60"/>
      <c r="D434" s="145" t="s">
        <v>53</v>
      </c>
      <c r="E434" s="146" t="s">
        <v>481</v>
      </c>
      <c r="F434" s="98" t="s">
        <v>580</v>
      </c>
      <c r="G434" s="98" t="s">
        <v>142</v>
      </c>
      <c r="H434" s="94" t="s">
        <v>430</v>
      </c>
      <c r="I434" s="95">
        <f>I435</f>
        <v>200880</v>
      </c>
      <c r="J434" s="95">
        <f>J435</f>
        <v>200880</v>
      </c>
      <c r="K434" s="65">
        <f t="shared" si="45"/>
        <v>0</v>
      </c>
    </row>
    <row r="435" spans="1:11" ht="33.75">
      <c r="A435" s="58" t="s">
        <v>489</v>
      </c>
      <c r="B435" s="59"/>
      <c r="C435" s="60"/>
      <c r="D435" s="145" t="s">
        <v>53</v>
      </c>
      <c r="E435" s="146" t="s">
        <v>481</v>
      </c>
      <c r="F435" s="98" t="s">
        <v>580</v>
      </c>
      <c r="G435" s="98" t="s">
        <v>142</v>
      </c>
      <c r="H435" s="94" t="s">
        <v>432</v>
      </c>
      <c r="I435" s="95">
        <v>200880</v>
      </c>
      <c r="J435" s="95">
        <v>200880</v>
      </c>
      <c r="K435" s="65">
        <f t="shared" si="45"/>
        <v>0</v>
      </c>
    </row>
    <row r="436" spans="1:11" ht="45">
      <c r="A436" s="58" t="s">
        <v>583</v>
      </c>
      <c r="B436" s="59"/>
      <c r="C436" s="60"/>
      <c r="D436" s="145" t="s">
        <v>53</v>
      </c>
      <c r="E436" s="146" t="s">
        <v>481</v>
      </c>
      <c r="F436" s="98" t="s">
        <v>582</v>
      </c>
      <c r="G436" s="98"/>
      <c r="H436" s="94"/>
      <c r="I436" s="95">
        <f t="shared" ref="I436:J439" si="46">I437</f>
        <v>200000</v>
      </c>
      <c r="J436" s="95">
        <f t="shared" si="46"/>
        <v>20527.150000000001</v>
      </c>
      <c r="K436" s="65">
        <f t="shared" si="45"/>
        <v>179472.85</v>
      </c>
    </row>
    <row r="437" spans="1:11" ht="33.75">
      <c r="A437" s="58" t="s">
        <v>389</v>
      </c>
      <c r="B437" s="59"/>
      <c r="C437" s="60"/>
      <c r="D437" s="145" t="s">
        <v>53</v>
      </c>
      <c r="E437" s="146" t="s">
        <v>481</v>
      </c>
      <c r="F437" s="98" t="s">
        <v>582</v>
      </c>
      <c r="G437" s="98" t="s">
        <v>333</v>
      </c>
      <c r="H437" s="94"/>
      <c r="I437" s="95">
        <f t="shared" si="46"/>
        <v>200000</v>
      </c>
      <c r="J437" s="95">
        <f t="shared" si="46"/>
        <v>20527.150000000001</v>
      </c>
      <c r="K437" s="65">
        <f t="shared" si="45"/>
        <v>179472.85</v>
      </c>
    </row>
    <row r="438" spans="1:11">
      <c r="A438" s="58" t="s">
        <v>327</v>
      </c>
      <c r="B438" s="59"/>
      <c r="C438" s="60"/>
      <c r="D438" s="145" t="s">
        <v>53</v>
      </c>
      <c r="E438" s="146" t="s">
        <v>481</v>
      </c>
      <c r="F438" s="98" t="s">
        <v>582</v>
      </c>
      <c r="G438" s="98" t="s">
        <v>333</v>
      </c>
      <c r="H438" s="94" t="s">
        <v>316</v>
      </c>
      <c r="I438" s="95">
        <f t="shared" si="46"/>
        <v>200000</v>
      </c>
      <c r="J438" s="95">
        <f t="shared" si="46"/>
        <v>20527.150000000001</v>
      </c>
      <c r="K438" s="65">
        <f t="shared" si="45"/>
        <v>179472.85</v>
      </c>
    </row>
    <row r="439" spans="1:11">
      <c r="A439" s="58" t="s">
        <v>347</v>
      </c>
      <c r="B439" s="59"/>
      <c r="C439" s="60"/>
      <c r="D439" s="145" t="s">
        <v>53</v>
      </c>
      <c r="E439" s="146" t="s">
        <v>481</v>
      </c>
      <c r="F439" s="98" t="s">
        <v>582</v>
      </c>
      <c r="G439" s="98" t="s">
        <v>333</v>
      </c>
      <c r="H439" s="94" t="s">
        <v>329</v>
      </c>
      <c r="I439" s="95">
        <f t="shared" si="46"/>
        <v>200000</v>
      </c>
      <c r="J439" s="95">
        <f t="shared" si="46"/>
        <v>20527.150000000001</v>
      </c>
      <c r="K439" s="65">
        <f t="shared" si="45"/>
        <v>179472.85</v>
      </c>
    </row>
    <row r="440" spans="1:11">
      <c r="A440" s="58" t="s">
        <v>330</v>
      </c>
      <c r="B440" s="59"/>
      <c r="C440" s="60"/>
      <c r="D440" s="145" t="s">
        <v>53</v>
      </c>
      <c r="E440" s="146" t="s">
        <v>481</v>
      </c>
      <c r="F440" s="98" t="s">
        <v>582</v>
      </c>
      <c r="G440" s="98" t="s">
        <v>333</v>
      </c>
      <c r="H440" s="94" t="s">
        <v>331</v>
      </c>
      <c r="I440" s="95">
        <v>200000</v>
      </c>
      <c r="J440" s="95">
        <v>20527.150000000001</v>
      </c>
      <c r="K440" s="65">
        <f t="shared" si="45"/>
        <v>179472.85</v>
      </c>
    </row>
    <row r="441" spans="1:11" ht="33.75">
      <c r="A441" s="58" t="s">
        <v>482</v>
      </c>
      <c r="B441" s="59">
        <v>2</v>
      </c>
      <c r="C441" s="60"/>
      <c r="D441" s="118" t="s">
        <v>53</v>
      </c>
      <c r="E441" s="119" t="s">
        <v>481</v>
      </c>
      <c r="F441" s="119" t="s">
        <v>483</v>
      </c>
      <c r="G441" s="119" t="s">
        <v>318</v>
      </c>
      <c r="H441" s="120" t="s">
        <v>318</v>
      </c>
      <c r="I441" s="64">
        <f>I442+I451</f>
        <v>145786.88</v>
      </c>
      <c r="J441" s="64">
        <f>J442+J451</f>
        <v>84100</v>
      </c>
      <c r="K441" s="65">
        <f t="shared" si="45"/>
        <v>61686.880000000005</v>
      </c>
    </row>
    <row r="442" spans="1:11" ht="40.5" customHeight="1">
      <c r="A442" s="58" t="s">
        <v>346</v>
      </c>
      <c r="B442" s="59">
        <v>2</v>
      </c>
      <c r="C442" s="60"/>
      <c r="D442" s="118" t="s">
        <v>53</v>
      </c>
      <c r="E442" s="119" t="s">
        <v>481</v>
      </c>
      <c r="F442" s="119" t="s">
        <v>483</v>
      </c>
      <c r="G442" s="119" t="s">
        <v>333</v>
      </c>
      <c r="H442" s="120" t="s">
        <v>318</v>
      </c>
      <c r="I442" s="64">
        <f>I443+I449</f>
        <v>22000</v>
      </c>
      <c r="J442" s="64">
        <f>J443+J449</f>
        <v>22000</v>
      </c>
      <c r="K442" s="65">
        <f t="shared" si="45"/>
        <v>0</v>
      </c>
    </row>
    <row r="443" spans="1:11" hidden="1">
      <c r="A443" s="58" t="s">
        <v>327</v>
      </c>
      <c r="B443" s="59">
        <v>2</v>
      </c>
      <c r="C443" s="60"/>
      <c r="D443" s="118" t="s">
        <v>53</v>
      </c>
      <c r="E443" s="119" t="s">
        <v>481</v>
      </c>
      <c r="F443" s="119" t="s">
        <v>483</v>
      </c>
      <c r="G443" s="119" t="s">
        <v>333</v>
      </c>
      <c r="H443" s="120" t="s">
        <v>316</v>
      </c>
      <c r="I443" s="64">
        <f>I444+I448</f>
        <v>0</v>
      </c>
      <c r="J443" s="64">
        <f>J444+J448</f>
        <v>0</v>
      </c>
      <c r="K443" s="65">
        <f t="shared" si="45"/>
        <v>0</v>
      </c>
    </row>
    <row r="444" spans="1:11" hidden="1">
      <c r="A444" s="99" t="s">
        <v>347</v>
      </c>
      <c r="B444" s="59">
        <v>2</v>
      </c>
      <c r="C444" s="60"/>
      <c r="D444" s="118" t="s">
        <v>53</v>
      </c>
      <c r="E444" s="119" t="s">
        <v>481</v>
      </c>
      <c r="F444" s="119" t="s">
        <v>483</v>
      </c>
      <c r="G444" s="119" t="s">
        <v>333</v>
      </c>
      <c r="H444" s="120" t="s">
        <v>329</v>
      </c>
      <c r="I444" s="64">
        <f>I445+I446</f>
        <v>0</v>
      </c>
      <c r="J444" s="64">
        <f>J445+J446</f>
        <v>0</v>
      </c>
      <c r="K444" s="65">
        <f t="shared" si="45"/>
        <v>0</v>
      </c>
    </row>
    <row r="445" spans="1:11" ht="22.5" hidden="1">
      <c r="A445" s="58" t="s">
        <v>356</v>
      </c>
      <c r="B445" s="59"/>
      <c r="C445" s="60"/>
      <c r="D445" s="118" t="s">
        <v>53</v>
      </c>
      <c r="E445" s="119" t="s">
        <v>481</v>
      </c>
      <c r="F445" s="119" t="s">
        <v>483</v>
      </c>
      <c r="G445" s="119" t="s">
        <v>333</v>
      </c>
      <c r="H445" s="120" t="s">
        <v>357</v>
      </c>
      <c r="I445" s="64">
        <v>0</v>
      </c>
      <c r="J445" s="67">
        <v>0</v>
      </c>
      <c r="K445" s="65">
        <f t="shared" si="45"/>
        <v>0</v>
      </c>
    </row>
    <row r="446" spans="1:11" hidden="1">
      <c r="A446" s="58" t="s">
        <v>332</v>
      </c>
      <c r="B446" s="59">
        <v>2</v>
      </c>
      <c r="C446" s="60"/>
      <c r="D446" s="118" t="s">
        <v>53</v>
      </c>
      <c r="E446" s="119" t="s">
        <v>481</v>
      </c>
      <c r="F446" s="119" t="s">
        <v>483</v>
      </c>
      <c r="G446" s="119" t="s">
        <v>333</v>
      </c>
      <c r="H446" s="120" t="s">
        <v>331</v>
      </c>
      <c r="I446" s="64">
        <v>0</v>
      </c>
      <c r="J446" s="67">
        <v>0</v>
      </c>
      <c r="K446" s="65">
        <f t="shared" si="45"/>
        <v>0</v>
      </c>
    </row>
    <row r="447" spans="1:11" hidden="1">
      <c r="A447" s="58" t="s">
        <v>377</v>
      </c>
      <c r="B447" s="59">
        <v>2</v>
      </c>
      <c r="C447" s="60"/>
      <c r="D447" s="118" t="s">
        <v>53</v>
      </c>
      <c r="E447" s="119" t="s">
        <v>481</v>
      </c>
      <c r="F447" s="119" t="s">
        <v>483</v>
      </c>
      <c r="G447" s="119" t="s">
        <v>333</v>
      </c>
      <c r="H447" s="120" t="s">
        <v>378</v>
      </c>
      <c r="I447" s="64">
        <v>0</v>
      </c>
      <c r="J447" s="131">
        <f>J448</f>
        <v>0</v>
      </c>
      <c r="K447" s="65">
        <f t="shared" si="45"/>
        <v>0</v>
      </c>
    </row>
    <row r="448" spans="1:11" hidden="1">
      <c r="A448" s="58" t="s">
        <v>358</v>
      </c>
      <c r="B448" s="59">
        <v>2</v>
      </c>
      <c r="C448" s="60"/>
      <c r="D448" s="118" t="s">
        <v>53</v>
      </c>
      <c r="E448" s="119" t="s">
        <v>481</v>
      </c>
      <c r="F448" s="119" t="s">
        <v>483</v>
      </c>
      <c r="G448" s="119" t="s">
        <v>333</v>
      </c>
      <c r="H448" s="120" t="s">
        <v>359</v>
      </c>
      <c r="I448" s="64">
        <v>0</v>
      </c>
      <c r="J448" s="67">
        <v>0</v>
      </c>
      <c r="K448" s="65">
        <f t="shared" si="45"/>
        <v>0</v>
      </c>
    </row>
    <row r="449" spans="1:11" ht="22.5">
      <c r="A449" s="58" t="s">
        <v>360</v>
      </c>
      <c r="B449" s="59"/>
      <c r="C449" s="60"/>
      <c r="D449" s="163" t="s">
        <v>53</v>
      </c>
      <c r="E449" s="164" t="s">
        <v>481</v>
      </c>
      <c r="F449" s="164" t="s">
        <v>483</v>
      </c>
      <c r="G449" s="164" t="s">
        <v>333</v>
      </c>
      <c r="H449" s="165" t="s">
        <v>361</v>
      </c>
      <c r="I449" s="64">
        <f>I450</f>
        <v>22000</v>
      </c>
      <c r="J449" s="64">
        <f>J450</f>
        <v>22000</v>
      </c>
      <c r="K449" s="65">
        <f t="shared" si="45"/>
        <v>0</v>
      </c>
    </row>
    <row r="450" spans="1:11" ht="22.5">
      <c r="A450" s="58" t="s">
        <v>364</v>
      </c>
      <c r="B450" s="59"/>
      <c r="C450" s="60"/>
      <c r="D450" s="163" t="s">
        <v>53</v>
      </c>
      <c r="E450" s="164" t="s">
        <v>481</v>
      </c>
      <c r="F450" s="164" t="s">
        <v>483</v>
      </c>
      <c r="G450" s="164" t="s">
        <v>333</v>
      </c>
      <c r="H450" s="165" t="s">
        <v>365</v>
      </c>
      <c r="I450" s="64">
        <v>22000</v>
      </c>
      <c r="J450" s="64">
        <v>22000</v>
      </c>
      <c r="K450" s="65">
        <f t="shared" si="45"/>
        <v>0</v>
      </c>
    </row>
    <row r="451" spans="1:11">
      <c r="A451" s="58" t="s">
        <v>460</v>
      </c>
      <c r="B451" s="59"/>
      <c r="C451" s="60"/>
      <c r="D451" s="118" t="s">
        <v>53</v>
      </c>
      <c r="E451" s="119" t="s">
        <v>481</v>
      </c>
      <c r="F451" s="119" t="s">
        <v>483</v>
      </c>
      <c r="G451" s="119" t="s">
        <v>461</v>
      </c>
      <c r="H451" s="120"/>
      <c r="I451" s="64">
        <f t="shared" ref="I451:J453" si="47">I452</f>
        <v>123786.88</v>
      </c>
      <c r="J451" s="64">
        <f t="shared" si="47"/>
        <v>62100</v>
      </c>
      <c r="K451" s="65">
        <f t="shared" si="45"/>
        <v>61686.880000000005</v>
      </c>
    </row>
    <row r="452" spans="1:11">
      <c r="A452" s="58" t="s">
        <v>327</v>
      </c>
      <c r="B452" s="59"/>
      <c r="C452" s="60"/>
      <c r="D452" s="118" t="s">
        <v>53</v>
      </c>
      <c r="E452" s="119" t="s">
        <v>481</v>
      </c>
      <c r="F452" s="119" t="s">
        <v>483</v>
      </c>
      <c r="G452" s="119" t="s">
        <v>461</v>
      </c>
      <c r="H452" s="120" t="s">
        <v>316</v>
      </c>
      <c r="I452" s="64">
        <f>I453+I455</f>
        <v>123786.88</v>
      </c>
      <c r="J452" s="64">
        <f>J453+J455</f>
        <v>62100</v>
      </c>
      <c r="K452" s="65">
        <f t="shared" si="45"/>
        <v>61686.880000000005</v>
      </c>
    </row>
    <row r="453" spans="1:11" hidden="1">
      <c r="A453" s="99" t="s">
        <v>377</v>
      </c>
      <c r="B453" s="100"/>
      <c r="C453" s="101"/>
      <c r="D453" s="102" t="s">
        <v>53</v>
      </c>
      <c r="E453" s="98" t="s">
        <v>481</v>
      </c>
      <c r="F453" s="98" t="s">
        <v>483</v>
      </c>
      <c r="G453" s="98" t="s">
        <v>461</v>
      </c>
      <c r="H453" s="94" t="s">
        <v>378</v>
      </c>
      <c r="I453" s="95">
        <f t="shared" si="47"/>
        <v>0</v>
      </c>
      <c r="J453" s="95">
        <f t="shared" si="47"/>
        <v>0</v>
      </c>
      <c r="K453" s="96">
        <f t="shared" si="45"/>
        <v>0</v>
      </c>
    </row>
    <row r="454" spans="1:11" ht="22.5" hidden="1">
      <c r="A454" s="58" t="s">
        <v>379</v>
      </c>
      <c r="B454" s="59">
        <v>2</v>
      </c>
      <c r="C454" s="60"/>
      <c r="D454" s="118" t="s">
        <v>53</v>
      </c>
      <c r="E454" s="119" t="s">
        <v>481</v>
      </c>
      <c r="F454" s="119" t="s">
        <v>483</v>
      </c>
      <c r="G454" s="119" t="s">
        <v>461</v>
      </c>
      <c r="H454" s="120" t="s">
        <v>380</v>
      </c>
      <c r="I454" s="64">
        <v>0</v>
      </c>
      <c r="J454" s="67">
        <v>0</v>
      </c>
      <c r="K454" s="65">
        <f t="shared" ref="K454:K510" si="48">IF(ISNUMBER(I454),I454,0)-IF(ISNUMBER(J454),J454,0)</f>
        <v>0</v>
      </c>
    </row>
    <row r="455" spans="1:11">
      <c r="A455" s="99" t="s">
        <v>358</v>
      </c>
      <c r="B455" s="100"/>
      <c r="C455" s="101"/>
      <c r="D455" s="102" t="s">
        <v>53</v>
      </c>
      <c r="E455" s="98" t="s">
        <v>481</v>
      </c>
      <c r="F455" s="98" t="s">
        <v>483</v>
      </c>
      <c r="G455" s="98" t="s">
        <v>461</v>
      </c>
      <c r="H455" s="94" t="s">
        <v>359</v>
      </c>
      <c r="I455" s="95">
        <v>123786.88</v>
      </c>
      <c r="J455" s="95">
        <v>62100</v>
      </c>
      <c r="K455" s="96">
        <f t="shared" si="48"/>
        <v>61686.880000000005</v>
      </c>
    </row>
    <row r="456" spans="1:11" ht="123.75">
      <c r="A456" s="99" t="s">
        <v>610</v>
      </c>
      <c r="B456" s="100"/>
      <c r="C456" s="101"/>
      <c r="D456" s="102" t="s">
        <v>53</v>
      </c>
      <c r="E456" s="98" t="s">
        <v>481</v>
      </c>
      <c r="F456" s="98" t="s">
        <v>485</v>
      </c>
      <c r="G456" s="98"/>
      <c r="H456" s="94"/>
      <c r="I456" s="95">
        <f>I457</f>
        <v>150000</v>
      </c>
      <c r="J456" s="95">
        <f>J457</f>
        <v>100000</v>
      </c>
      <c r="K456" s="96">
        <f t="shared" si="48"/>
        <v>50000</v>
      </c>
    </row>
    <row r="457" spans="1:11">
      <c r="A457" s="58" t="s">
        <v>466</v>
      </c>
      <c r="B457" s="59">
        <v>2</v>
      </c>
      <c r="C457" s="60"/>
      <c r="D457" s="118" t="s">
        <v>53</v>
      </c>
      <c r="E457" s="119" t="s">
        <v>481</v>
      </c>
      <c r="F457" s="98" t="s">
        <v>485</v>
      </c>
      <c r="G457" s="98" t="s">
        <v>467</v>
      </c>
      <c r="H457" s="94" t="s">
        <v>318</v>
      </c>
      <c r="I457" s="95">
        <f>I458</f>
        <v>150000</v>
      </c>
      <c r="J457" s="95">
        <f>J458</f>
        <v>100000</v>
      </c>
      <c r="K457" s="96">
        <f t="shared" si="48"/>
        <v>50000</v>
      </c>
    </row>
    <row r="458" spans="1:11">
      <c r="A458" s="58" t="s">
        <v>327</v>
      </c>
      <c r="B458" s="59">
        <v>2</v>
      </c>
      <c r="C458" s="60"/>
      <c r="D458" s="118" t="s">
        <v>53</v>
      </c>
      <c r="E458" s="119" t="s">
        <v>481</v>
      </c>
      <c r="F458" s="119" t="s">
        <v>485</v>
      </c>
      <c r="G458" s="98" t="s">
        <v>467</v>
      </c>
      <c r="H458" s="94" t="s">
        <v>316</v>
      </c>
      <c r="I458" s="95">
        <f>I464</f>
        <v>150000</v>
      </c>
      <c r="J458" s="95">
        <f>J464</f>
        <v>100000</v>
      </c>
      <c r="K458" s="96">
        <f t="shared" si="48"/>
        <v>50000</v>
      </c>
    </row>
    <row r="459" spans="1:11" hidden="1">
      <c r="A459" s="58" t="s">
        <v>371</v>
      </c>
      <c r="B459" s="59">
        <v>2</v>
      </c>
      <c r="C459" s="60"/>
      <c r="D459" s="118" t="s">
        <v>53</v>
      </c>
      <c r="E459" s="119" t="s">
        <v>481</v>
      </c>
      <c r="F459" s="98" t="s">
        <v>485</v>
      </c>
      <c r="G459" s="98" t="s">
        <v>467</v>
      </c>
      <c r="H459" s="94" t="s">
        <v>329</v>
      </c>
      <c r="I459" s="95">
        <f>I461+I460</f>
        <v>0</v>
      </c>
      <c r="J459" s="95">
        <f>J461+J460</f>
        <v>0</v>
      </c>
      <c r="K459" s="96">
        <f t="shared" si="48"/>
        <v>0</v>
      </c>
    </row>
    <row r="460" spans="1:11" hidden="1">
      <c r="A460" s="58" t="s">
        <v>411</v>
      </c>
      <c r="B460" s="59"/>
      <c r="C460" s="60"/>
      <c r="D460" s="118" t="s">
        <v>53</v>
      </c>
      <c r="E460" s="119" t="s">
        <v>481</v>
      </c>
      <c r="F460" s="119" t="s">
        <v>485</v>
      </c>
      <c r="G460" s="98" t="s">
        <v>467</v>
      </c>
      <c r="H460" s="94" t="s">
        <v>357</v>
      </c>
      <c r="I460" s="95">
        <v>0</v>
      </c>
      <c r="J460" s="97">
        <v>0</v>
      </c>
      <c r="K460" s="96">
        <f t="shared" si="48"/>
        <v>0</v>
      </c>
    </row>
    <row r="461" spans="1:11" hidden="1">
      <c r="A461" s="58" t="s">
        <v>332</v>
      </c>
      <c r="B461" s="59">
        <v>2</v>
      </c>
      <c r="C461" s="60"/>
      <c r="D461" s="118" t="s">
        <v>53</v>
      </c>
      <c r="E461" s="119" t="s">
        <v>481</v>
      </c>
      <c r="F461" s="98" t="s">
        <v>485</v>
      </c>
      <c r="G461" s="98" t="s">
        <v>467</v>
      </c>
      <c r="H461" s="94" t="s">
        <v>331</v>
      </c>
      <c r="I461" s="95">
        <v>0</v>
      </c>
      <c r="J461" s="97">
        <v>0</v>
      </c>
      <c r="K461" s="96">
        <f t="shared" si="48"/>
        <v>0</v>
      </c>
    </row>
    <row r="462" spans="1:11" hidden="1">
      <c r="A462" s="58" t="s">
        <v>377</v>
      </c>
      <c r="B462" s="59">
        <v>2</v>
      </c>
      <c r="C462" s="60"/>
      <c r="D462" s="118" t="s">
        <v>53</v>
      </c>
      <c r="E462" s="119" t="s">
        <v>481</v>
      </c>
      <c r="F462" s="119" t="s">
        <v>485</v>
      </c>
      <c r="G462" s="98" t="s">
        <v>467</v>
      </c>
      <c r="H462" s="94" t="s">
        <v>378</v>
      </c>
      <c r="I462" s="95">
        <v>0</v>
      </c>
      <c r="J462" s="97">
        <v>0</v>
      </c>
      <c r="K462" s="96">
        <f t="shared" si="48"/>
        <v>0</v>
      </c>
    </row>
    <row r="463" spans="1:11" ht="22.5" hidden="1">
      <c r="A463" s="58" t="s">
        <v>379</v>
      </c>
      <c r="B463" s="59">
        <v>2</v>
      </c>
      <c r="C463" s="60"/>
      <c r="D463" s="118" t="s">
        <v>53</v>
      </c>
      <c r="E463" s="119" t="s">
        <v>481</v>
      </c>
      <c r="F463" s="98" t="s">
        <v>485</v>
      </c>
      <c r="G463" s="98" t="s">
        <v>467</v>
      </c>
      <c r="H463" s="94" t="s">
        <v>380</v>
      </c>
      <c r="I463" s="95">
        <v>0</v>
      </c>
      <c r="J463" s="97">
        <v>0</v>
      </c>
      <c r="K463" s="96">
        <f t="shared" si="48"/>
        <v>0</v>
      </c>
    </row>
    <row r="464" spans="1:11" ht="20.25" customHeight="1">
      <c r="A464" s="99" t="s">
        <v>468</v>
      </c>
      <c r="B464" s="100"/>
      <c r="C464" s="101"/>
      <c r="D464" s="102" t="s">
        <v>53</v>
      </c>
      <c r="E464" s="98" t="s">
        <v>481</v>
      </c>
      <c r="F464" s="98" t="s">
        <v>485</v>
      </c>
      <c r="G464" s="98" t="s">
        <v>467</v>
      </c>
      <c r="H464" s="94" t="s">
        <v>469</v>
      </c>
      <c r="I464" s="95">
        <f>I465</f>
        <v>150000</v>
      </c>
      <c r="J464" s="97">
        <f>J465</f>
        <v>100000</v>
      </c>
      <c r="K464" s="96">
        <f t="shared" si="48"/>
        <v>50000</v>
      </c>
    </row>
    <row r="465" spans="1:11" ht="33.75">
      <c r="A465" s="58" t="s">
        <v>470</v>
      </c>
      <c r="B465" s="59"/>
      <c r="C465" s="60"/>
      <c r="D465" s="118" t="s">
        <v>53</v>
      </c>
      <c r="E465" s="119" t="s">
        <v>481</v>
      </c>
      <c r="F465" s="98" t="s">
        <v>485</v>
      </c>
      <c r="G465" s="98" t="s">
        <v>467</v>
      </c>
      <c r="H465" s="94" t="s">
        <v>471</v>
      </c>
      <c r="I465" s="95">
        <v>150000</v>
      </c>
      <c r="J465" s="97">
        <v>100000</v>
      </c>
      <c r="K465" s="96">
        <f t="shared" si="48"/>
        <v>50000</v>
      </c>
    </row>
    <row r="466" spans="1:11" hidden="1">
      <c r="A466" s="58" t="s">
        <v>358</v>
      </c>
      <c r="B466" s="59">
        <v>2</v>
      </c>
      <c r="C466" s="60"/>
      <c r="D466" s="118" t="s">
        <v>53</v>
      </c>
      <c r="E466" s="119" t="s">
        <v>481</v>
      </c>
      <c r="F466" s="119" t="s">
        <v>485</v>
      </c>
      <c r="G466" s="98" t="s">
        <v>467</v>
      </c>
      <c r="H466" s="94" t="s">
        <v>359</v>
      </c>
      <c r="I466" s="95">
        <v>0</v>
      </c>
      <c r="J466" s="97">
        <v>0</v>
      </c>
      <c r="K466" s="96">
        <f t="shared" si="48"/>
        <v>0</v>
      </c>
    </row>
    <row r="467" spans="1:11" ht="78.75" hidden="1">
      <c r="A467" s="99" t="s">
        <v>486</v>
      </c>
      <c r="B467" s="100"/>
      <c r="C467" s="101"/>
      <c r="D467" s="102" t="s">
        <v>53</v>
      </c>
      <c r="E467" s="98" t="s">
        <v>481</v>
      </c>
      <c r="F467" s="98" t="s">
        <v>487</v>
      </c>
      <c r="G467" s="98"/>
      <c r="H467" s="94"/>
      <c r="I467" s="95">
        <f>I468</f>
        <v>0</v>
      </c>
      <c r="J467" s="95">
        <f>J468</f>
        <v>0</v>
      </c>
      <c r="K467" s="96">
        <f t="shared" si="48"/>
        <v>0</v>
      </c>
    </row>
    <row r="468" spans="1:11" ht="45" hidden="1">
      <c r="A468" s="58" t="s">
        <v>437</v>
      </c>
      <c r="B468" s="59"/>
      <c r="C468" s="60"/>
      <c r="D468" s="118" t="s">
        <v>53</v>
      </c>
      <c r="E468" s="119" t="s">
        <v>481</v>
      </c>
      <c r="F468" s="98" t="s">
        <v>487</v>
      </c>
      <c r="G468" s="119" t="s">
        <v>142</v>
      </c>
      <c r="H468" s="120"/>
      <c r="I468" s="64">
        <f>I469</f>
        <v>0</v>
      </c>
      <c r="J468" s="64">
        <f>J469</f>
        <v>0</v>
      </c>
      <c r="K468" s="65">
        <f t="shared" si="48"/>
        <v>0</v>
      </c>
    </row>
    <row r="469" spans="1:11" ht="45" hidden="1">
      <c r="A469" s="58" t="s">
        <v>488</v>
      </c>
      <c r="B469" s="59"/>
      <c r="C469" s="60"/>
      <c r="D469" s="118" t="s">
        <v>53</v>
      </c>
      <c r="E469" s="119" t="s">
        <v>481</v>
      </c>
      <c r="F469" s="98" t="s">
        <v>487</v>
      </c>
      <c r="G469" s="119" t="s">
        <v>142</v>
      </c>
      <c r="H469" s="120" t="s">
        <v>434</v>
      </c>
      <c r="I469" s="64">
        <v>0</v>
      </c>
      <c r="J469" s="64">
        <v>0</v>
      </c>
      <c r="K469" s="65">
        <f t="shared" si="48"/>
        <v>0</v>
      </c>
    </row>
    <row r="470" spans="1:11" ht="22.5" hidden="1">
      <c r="A470" s="99" t="s">
        <v>490</v>
      </c>
      <c r="B470" s="100"/>
      <c r="C470" s="101"/>
      <c r="D470" s="102" t="s">
        <v>53</v>
      </c>
      <c r="E470" s="98" t="s">
        <v>491</v>
      </c>
      <c r="F470" s="98"/>
      <c r="G470" s="98"/>
      <c r="H470" s="94"/>
      <c r="I470" s="95">
        <f t="shared" ref="I470:J474" si="49">I471</f>
        <v>0</v>
      </c>
      <c r="J470" s="95">
        <f t="shared" si="49"/>
        <v>0</v>
      </c>
      <c r="K470" s="96">
        <f t="shared" si="48"/>
        <v>0</v>
      </c>
    </row>
    <row r="471" spans="1:11" ht="22.5" hidden="1">
      <c r="A471" s="99" t="s">
        <v>492</v>
      </c>
      <c r="B471" s="100"/>
      <c r="C471" s="101"/>
      <c r="D471" s="102" t="s">
        <v>53</v>
      </c>
      <c r="E471" s="98" t="s">
        <v>491</v>
      </c>
      <c r="F471" s="98" t="s">
        <v>484</v>
      </c>
      <c r="G471" s="98"/>
      <c r="H471" s="94"/>
      <c r="I471" s="95">
        <f t="shared" si="49"/>
        <v>0</v>
      </c>
      <c r="J471" s="95">
        <f t="shared" si="49"/>
        <v>0</v>
      </c>
      <c r="K471" s="96">
        <f t="shared" si="48"/>
        <v>0</v>
      </c>
    </row>
    <row r="472" spans="1:11" hidden="1">
      <c r="A472" s="99" t="s">
        <v>466</v>
      </c>
      <c r="B472" s="100"/>
      <c r="C472" s="101"/>
      <c r="D472" s="102" t="s">
        <v>53</v>
      </c>
      <c r="E472" s="98" t="s">
        <v>491</v>
      </c>
      <c r="F472" s="98" t="s">
        <v>484</v>
      </c>
      <c r="G472" s="98" t="s">
        <v>467</v>
      </c>
      <c r="H472" s="94"/>
      <c r="I472" s="95">
        <f t="shared" si="49"/>
        <v>0</v>
      </c>
      <c r="J472" s="95">
        <f t="shared" si="49"/>
        <v>0</v>
      </c>
      <c r="K472" s="96">
        <f t="shared" si="48"/>
        <v>0</v>
      </c>
    </row>
    <row r="473" spans="1:11" hidden="1">
      <c r="A473" s="99" t="s">
        <v>327</v>
      </c>
      <c r="B473" s="100"/>
      <c r="C473" s="101"/>
      <c r="D473" s="102" t="s">
        <v>53</v>
      </c>
      <c r="E473" s="98" t="s">
        <v>491</v>
      </c>
      <c r="F473" s="98" t="s">
        <v>484</v>
      </c>
      <c r="G473" s="98" t="s">
        <v>467</v>
      </c>
      <c r="H473" s="94" t="s">
        <v>316</v>
      </c>
      <c r="I473" s="95">
        <f t="shared" si="49"/>
        <v>0</v>
      </c>
      <c r="J473" s="95">
        <f t="shared" si="49"/>
        <v>0</v>
      </c>
      <c r="K473" s="96">
        <f t="shared" si="48"/>
        <v>0</v>
      </c>
    </row>
    <row r="474" spans="1:11" ht="22.5" hidden="1">
      <c r="A474" s="99" t="s">
        <v>468</v>
      </c>
      <c r="B474" s="100"/>
      <c r="C474" s="101"/>
      <c r="D474" s="102" t="s">
        <v>53</v>
      </c>
      <c r="E474" s="98" t="s">
        <v>491</v>
      </c>
      <c r="F474" s="98" t="s">
        <v>484</v>
      </c>
      <c r="G474" s="98" t="s">
        <v>467</v>
      </c>
      <c r="H474" s="94" t="s">
        <v>469</v>
      </c>
      <c r="I474" s="95">
        <f t="shared" si="49"/>
        <v>0</v>
      </c>
      <c r="J474" s="95">
        <f t="shared" si="49"/>
        <v>0</v>
      </c>
      <c r="K474" s="96">
        <f t="shared" si="48"/>
        <v>0</v>
      </c>
    </row>
    <row r="475" spans="1:11" ht="33.75" hidden="1">
      <c r="A475" s="99" t="s">
        <v>470</v>
      </c>
      <c r="B475" s="100"/>
      <c r="C475" s="101"/>
      <c r="D475" s="102" t="s">
        <v>53</v>
      </c>
      <c r="E475" s="98" t="s">
        <v>491</v>
      </c>
      <c r="F475" s="98" t="s">
        <v>484</v>
      </c>
      <c r="G475" s="98" t="s">
        <v>467</v>
      </c>
      <c r="H475" s="94" t="s">
        <v>471</v>
      </c>
      <c r="I475" s="95">
        <v>0</v>
      </c>
      <c r="J475" s="95">
        <v>0</v>
      </c>
      <c r="K475" s="96">
        <f t="shared" si="48"/>
        <v>0</v>
      </c>
    </row>
    <row r="476" spans="1:11">
      <c r="A476" s="99" t="s">
        <v>493</v>
      </c>
      <c r="B476" s="100"/>
      <c r="C476" s="101"/>
      <c r="D476" s="102" t="s">
        <v>53</v>
      </c>
      <c r="E476" s="98" t="s">
        <v>494</v>
      </c>
      <c r="F476" s="98"/>
      <c r="G476" s="98"/>
      <c r="H476" s="94"/>
      <c r="I476" s="95">
        <f>I477</f>
        <v>9373472</v>
      </c>
      <c r="J476" s="95">
        <f>J477</f>
        <v>4690189.43</v>
      </c>
      <c r="K476" s="96">
        <f t="shared" si="48"/>
        <v>4683282.57</v>
      </c>
    </row>
    <row r="477" spans="1:11">
      <c r="A477" s="99" t="s">
        <v>495</v>
      </c>
      <c r="B477" s="100">
        <v>2</v>
      </c>
      <c r="C477" s="101"/>
      <c r="D477" s="102" t="s">
        <v>53</v>
      </c>
      <c r="E477" s="98" t="s">
        <v>496</v>
      </c>
      <c r="F477" s="98" t="s">
        <v>318</v>
      </c>
      <c r="G477" s="98" t="s">
        <v>318</v>
      </c>
      <c r="H477" s="94" t="s">
        <v>318</v>
      </c>
      <c r="I477" s="95">
        <f>I478+I507</f>
        <v>9373472</v>
      </c>
      <c r="J477" s="95">
        <f>J478+J507</f>
        <v>4690189.43</v>
      </c>
      <c r="K477" s="96">
        <f t="shared" si="48"/>
        <v>4683282.57</v>
      </c>
    </row>
    <row r="478" spans="1:11" ht="45">
      <c r="A478" s="99" t="s">
        <v>611</v>
      </c>
      <c r="B478" s="100"/>
      <c r="C478" s="101"/>
      <c r="D478" s="102" t="s">
        <v>53</v>
      </c>
      <c r="E478" s="98" t="s">
        <v>496</v>
      </c>
      <c r="F478" s="98" t="s">
        <v>612</v>
      </c>
      <c r="G478" s="98"/>
      <c r="H478" s="94"/>
      <c r="I478" s="95">
        <f>I479</f>
        <v>9373472</v>
      </c>
      <c r="J478" s="95">
        <f>J479</f>
        <v>4690189.43</v>
      </c>
      <c r="K478" s="65">
        <f t="shared" si="48"/>
        <v>4683282.57</v>
      </c>
    </row>
    <row r="479" spans="1:11" ht="31.5" customHeight="1">
      <c r="A479" s="58" t="s">
        <v>608</v>
      </c>
      <c r="B479" s="59">
        <v>2</v>
      </c>
      <c r="C479" s="60"/>
      <c r="D479" s="118" t="s">
        <v>53</v>
      </c>
      <c r="E479" s="119" t="s">
        <v>496</v>
      </c>
      <c r="F479" s="146" t="s">
        <v>584</v>
      </c>
      <c r="G479" s="119" t="s">
        <v>318</v>
      </c>
      <c r="H479" s="120" t="s">
        <v>318</v>
      </c>
      <c r="I479" s="64">
        <f>I480+I485+I488+I501+I504</f>
        <v>9373472</v>
      </c>
      <c r="J479" s="64">
        <f>J480+J485+J488+J501+J504</f>
        <v>4690189.43</v>
      </c>
      <c r="K479" s="65">
        <f t="shared" si="48"/>
        <v>4683282.57</v>
      </c>
    </row>
    <row r="480" spans="1:11" ht="39.75" customHeight="1">
      <c r="A480" s="58" t="s">
        <v>476</v>
      </c>
      <c r="B480" s="59">
        <v>2</v>
      </c>
      <c r="C480" s="60"/>
      <c r="D480" s="118" t="s">
        <v>53</v>
      </c>
      <c r="E480" s="119" t="s">
        <v>496</v>
      </c>
      <c r="F480" s="146" t="s">
        <v>584</v>
      </c>
      <c r="G480" s="119" t="s">
        <v>477</v>
      </c>
      <c r="H480" s="120" t="s">
        <v>318</v>
      </c>
      <c r="I480" s="64">
        <f>I481</f>
        <v>6773472</v>
      </c>
      <c r="J480" s="64">
        <f>J481</f>
        <v>3286851.88</v>
      </c>
      <c r="K480" s="65">
        <f t="shared" si="48"/>
        <v>3486620.12</v>
      </c>
    </row>
    <row r="481" spans="1:11">
      <c r="A481" s="58" t="s">
        <v>327</v>
      </c>
      <c r="B481" s="59">
        <v>2</v>
      </c>
      <c r="C481" s="60"/>
      <c r="D481" s="118" t="s">
        <v>53</v>
      </c>
      <c r="E481" s="119" t="s">
        <v>496</v>
      </c>
      <c r="F481" s="146" t="s">
        <v>584</v>
      </c>
      <c r="G481" s="119" t="s">
        <v>477</v>
      </c>
      <c r="H481" s="120" t="s">
        <v>316</v>
      </c>
      <c r="I481" s="64">
        <f>I482</f>
        <v>6773472</v>
      </c>
      <c r="J481" s="64">
        <f>J482</f>
        <v>3286851.88</v>
      </c>
      <c r="K481" s="65">
        <f>IF(ISNUMBER(I481),I481,0)-IF(ISNUMBER(J481),J481,0)</f>
        <v>3486620.12</v>
      </c>
    </row>
    <row r="482" spans="1:11" ht="22.5">
      <c r="A482" s="99" t="s">
        <v>340</v>
      </c>
      <c r="B482" s="59">
        <v>2</v>
      </c>
      <c r="C482" s="60"/>
      <c r="D482" s="118" t="s">
        <v>53</v>
      </c>
      <c r="E482" s="119" t="s">
        <v>496</v>
      </c>
      <c r="F482" s="146" t="s">
        <v>584</v>
      </c>
      <c r="G482" s="119" t="s">
        <v>477</v>
      </c>
      <c r="H482" s="120" t="s">
        <v>341</v>
      </c>
      <c r="I482" s="64">
        <f>I483+I484</f>
        <v>6773472</v>
      </c>
      <c r="J482" s="64">
        <f>J483+J484</f>
        <v>3286851.88</v>
      </c>
      <c r="K482" s="65">
        <f>IF(ISNUMBER(I482),I482,0)-IF(ISNUMBER(J482),J482,0)</f>
        <v>3486620.12</v>
      </c>
    </row>
    <row r="483" spans="1:11">
      <c r="A483" s="58" t="s">
        <v>342</v>
      </c>
      <c r="B483" s="59">
        <v>2</v>
      </c>
      <c r="C483" s="60"/>
      <c r="D483" s="118" t="s">
        <v>53</v>
      </c>
      <c r="E483" s="119" t="s">
        <v>496</v>
      </c>
      <c r="F483" s="146" t="s">
        <v>584</v>
      </c>
      <c r="G483" s="119" t="s">
        <v>477</v>
      </c>
      <c r="H483" s="120" t="s">
        <v>343</v>
      </c>
      <c r="I483" s="64">
        <v>5202360</v>
      </c>
      <c r="J483" s="67">
        <v>2512118.23</v>
      </c>
      <c r="K483" s="65">
        <f t="shared" si="48"/>
        <v>2690241.77</v>
      </c>
    </row>
    <row r="484" spans="1:11" ht="19.5" customHeight="1">
      <c r="A484" s="58" t="s">
        <v>344</v>
      </c>
      <c r="B484" s="59">
        <v>2</v>
      </c>
      <c r="C484" s="60"/>
      <c r="D484" s="118" t="s">
        <v>53</v>
      </c>
      <c r="E484" s="119" t="s">
        <v>496</v>
      </c>
      <c r="F484" s="146" t="s">
        <v>584</v>
      </c>
      <c r="G484" s="119" t="s">
        <v>477</v>
      </c>
      <c r="H484" s="120" t="s">
        <v>345</v>
      </c>
      <c r="I484" s="64">
        <v>1571112</v>
      </c>
      <c r="J484" s="67">
        <v>774733.65</v>
      </c>
      <c r="K484" s="65">
        <f t="shared" si="48"/>
        <v>796378.35</v>
      </c>
    </row>
    <row r="485" spans="1:11" ht="56.25">
      <c r="A485" s="58" t="s">
        <v>497</v>
      </c>
      <c r="B485" s="59"/>
      <c r="C485" s="60"/>
      <c r="D485" s="118" t="s">
        <v>53</v>
      </c>
      <c r="E485" s="119" t="s">
        <v>496</v>
      </c>
      <c r="F485" s="146" t="s">
        <v>584</v>
      </c>
      <c r="G485" s="119" t="s">
        <v>498</v>
      </c>
      <c r="H485" s="120"/>
      <c r="I485" s="64">
        <f>I486</f>
        <v>300000</v>
      </c>
      <c r="J485" s="64">
        <f>J486</f>
        <v>124600</v>
      </c>
      <c r="K485" s="65">
        <f>IF(ISNUMBER(I485),I485,0)-IF(ISNUMBER(J485),J485,0)</f>
        <v>175400</v>
      </c>
    </row>
    <row r="486" spans="1:11">
      <c r="A486" s="58" t="s">
        <v>327</v>
      </c>
      <c r="B486" s="59"/>
      <c r="C486" s="60"/>
      <c r="D486" s="118" t="s">
        <v>53</v>
      </c>
      <c r="E486" s="119" t="s">
        <v>496</v>
      </c>
      <c r="F486" s="146" t="s">
        <v>584</v>
      </c>
      <c r="G486" s="119" t="s">
        <v>498</v>
      </c>
      <c r="H486" s="120" t="s">
        <v>316</v>
      </c>
      <c r="I486" s="64">
        <f>I487</f>
        <v>300000</v>
      </c>
      <c r="J486" s="64">
        <f>J487</f>
        <v>124600</v>
      </c>
      <c r="K486" s="65">
        <f>IF(ISNUMBER(I486),I486,0)-IF(ISNUMBER(J486),J486,0)</f>
        <v>175400</v>
      </c>
    </row>
    <row r="487" spans="1:11">
      <c r="A487" s="58" t="s">
        <v>358</v>
      </c>
      <c r="B487" s="59"/>
      <c r="C487" s="60"/>
      <c r="D487" s="118" t="s">
        <v>53</v>
      </c>
      <c r="E487" s="119" t="s">
        <v>496</v>
      </c>
      <c r="F487" s="146" t="s">
        <v>584</v>
      </c>
      <c r="G487" s="119" t="s">
        <v>498</v>
      </c>
      <c r="H487" s="120" t="s">
        <v>359</v>
      </c>
      <c r="I487" s="64">
        <v>300000</v>
      </c>
      <c r="J487" s="64">
        <v>124600</v>
      </c>
      <c r="K487" s="65">
        <f>IF(ISNUMBER(I487),I487,0)-IF(ISNUMBER(J487),J487,0)</f>
        <v>175400</v>
      </c>
    </row>
    <row r="488" spans="1:11" ht="33.75">
      <c r="A488" s="58" t="s">
        <v>389</v>
      </c>
      <c r="B488" s="59"/>
      <c r="C488" s="60"/>
      <c r="D488" s="118" t="s">
        <v>53</v>
      </c>
      <c r="E488" s="119" t="s">
        <v>496</v>
      </c>
      <c r="F488" s="146" t="s">
        <v>584</v>
      </c>
      <c r="G488" s="119" t="s">
        <v>333</v>
      </c>
      <c r="H488" s="120"/>
      <c r="I488" s="64">
        <f>I489+I498</f>
        <v>2283809.92</v>
      </c>
      <c r="J488" s="64">
        <f>J489+J498</f>
        <v>1268242.3900000001</v>
      </c>
      <c r="K488" s="65">
        <f t="shared" si="48"/>
        <v>1015567.5299999998</v>
      </c>
    </row>
    <row r="489" spans="1:11">
      <c r="A489" s="58" t="s">
        <v>327</v>
      </c>
      <c r="B489" s="59"/>
      <c r="C489" s="60"/>
      <c r="D489" s="118" t="s">
        <v>53</v>
      </c>
      <c r="E489" s="119" t="s">
        <v>496</v>
      </c>
      <c r="F489" s="146" t="s">
        <v>584</v>
      </c>
      <c r="G489" s="119" t="s">
        <v>333</v>
      </c>
      <c r="H489" s="120" t="s">
        <v>316</v>
      </c>
      <c r="I489" s="64">
        <f>I490+I497</f>
        <v>1983809.92</v>
      </c>
      <c r="J489" s="64">
        <f>J490+J497</f>
        <v>1120495.9700000002</v>
      </c>
      <c r="K489" s="65">
        <f t="shared" si="48"/>
        <v>863313.94999999972</v>
      </c>
    </row>
    <row r="490" spans="1:11">
      <c r="A490" s="99" t="s">
        <v>347</v>
      </c>
      <c r="B490" s="59">
        <v>2</v>
      </c>
      <c r="C490" s="60"/>
      <c r="D490" s="118" t="s">
        <v>53</v>
      </c>
      <c r="E490" s="119" t="s">
        <v>496</v>
      </c>
      <c r="F490" s="146" t="s">
        <v>584</v>
      </c>
      <c r="G490" s="119" t="s">
        <v>333</v>
      </c>
      <c r="H490" s="120" t="s">
        <v>329</v>
      </c>
      <c r="I490" s="64">
        <f>I492+I493+I494+I495+I496+I491</f>
        <v>1873809.92</v>
      </c>
      <c r="J490" s="64">
        <f>J492+J493+J494+J495+J496+J491</f>
        <v>1069316.3600000001</v>
      </c>
      <c r="K490" s="65">
        <f t="shared" si="48"/>
        <v>804493.55999999982</v>
      </c>
    </row>
    <row r="491" spans="1:11">
      <c r="A491" s="58" t="s">
        <v>348</v>
      </c>
      <c r="B491" s="59">
        <v>2</v>
      </c>
      <c r="C491" s="60"/>
      <c r="D491" s="118" t="s">
        <v>53</v>
      </c>
      <c r="E491" s="119" t="s">
        <v>496</v>
      </c>
      <c r="F491" s="146" t="s">
        <v>584</v>
      </c>
      <c r="G491" s="119" t="s">
        <v>333</v>
      </c>
      <c r="H491" s="120" t="s">
        <v>349</v>
      </c>
      <c r="I491" s="64">
        <v>40000</v>
      </c>
      <c r="J491" s="67">
        <v>13640.81</v>
      </c>
      <c r="K491" s="65">
        <f t="shared" si="48"/>
        <v>26359.190000000002</v>
      </c>
    </row>
    <row r="492" spans="1:11">
      <c r="A492" s="58" t="s">
        <v>350</v>
      </c>
      <c r="B492" s="59">
        <v>2</v>
      </c>
      <c r="C492" s="60"/>
      <c r="D492" s="118" t="s">
        <v>53</v>
      </c>
      <c r="E492" s="119" t="s">
        <v>496</v>
      </c>
      <c r="F492" s="146" t="s">
        <v>584</v>
      </c>
      <c r="G492" s="119" t="s">
        <v>333</v>
      </c>
      <c r="H492" s="120" t="s">
        <v>351</v>
      </c>
      <c r="I492" s="64">
        <v>200000</v>
      </c>
      <c r="J492" s="67">
        <v>40600</v>
      </c>
      <c r="K492" s="65">
        <f t="shared" si="48"/>
        <v>159400</v>
      </c>
    </row>
    <row r="493" spans="1:11">
      <c r="A493" s="58" t="s">
        <v>352</v>
      </c>
      <c r="B493" s="59">
        <v>2</v>
      </c>
      <c r="C493" s="60"/>
      <c r="D493" s="118" t="s">
        <v>53</v>
      </c>
      <c r="E493" s="119" t="s">
        <v>496</v>
      </c>
      <c r="F493" s="146" t="s">
        <v>584</v>
      </c>
      <c r="G493" s="119" t="s">
        <v>333</v>
      </c>
      <c r="H493" s="120" t="s">
        <v>353</v>
      </c>
      <c r="I493" s="64">
        <v>543322.04</v>
      </c>
      <c r="J493" s="67">
        <v>495622.98</v>
      </c>
      <c r="K493" s="65">
        <f t="shared" si="48"/>
        <v>47699.060000000056</v>
      </c>
    </row>
    <row r="494" spans="1:11" ht="22.5">
      <c r="A494" s="58" t="s">
        <v>354</v>
      </c>
      <c r="B494" s="59">
        <v>2</v>
      </c>
      <c r="C494" s="60"/>
      <c r="D494" s="118" t="s">
        <v>53</v>
      </c>
      <c r="E494" s="119" t="s">
        <v>496</v>
      </c>
      <c r="F494" s="146" t="s">
        <v>584</v>
      </c>
      <c r="G494" s="119" t="s">
        <v>333</v>
      </c>
      <c r="H494" s="120" t="s">
        <v>355</v>
      </c>
      <c r="I494" s="64">
        <v>400000</v>
      </c>
      <c r="J494" s="67">
        <v>198000</v>
      </c>
      <c r="K494" s="65">
        <f t="shared" si="48"/>
        <v>202000</v>
      </c>
    </row>
    <row r="495" spans="1:11" ht="22.5">
      <c r="A495" s="58" t="s">
        <v>356</v>
      </c>
      <c r="B495" s="59">
        <v>2</v>
      </c>
      <c r="C495" s="60"/>
      <c r="D495" s="118" t="s">
        <v>53</v>
      </c>
      <c r="E495" s="119" t="s">
        <v>496</v>
      </c>
      <c r="F495" s="146" t="s">
        <v>584</v>
      </c>
      <c r="G495" s="119" t="s">
        <v>333</v>
      </c>
      <c r="H495" s="120" t="s">
        <v>357</v>
      </c>
      <c r="I495" s="64">
        <v>350000</v>
      </c>
      <c r="J495" s="67">
        <v>253486.72</v>
      </c>
      <c r="K495" s="65">
        <f t="shared" si="48"/>
        <v>96513.279999999999</v>
      </c>
    </row>
    <row r="496" spans="1:11">
      <c r="A496" s="58" t="s">
        <v>330</v>
      </c>
      <c r="B496" s="59">
        <v>2</v>
      </c>
      <c r="C496" s="60"/>
      <c r="D496" s="118" t="s">
        <v>53</v>
      </c>
      <c r="E496" s="119" t="s">
        <v>496</v>
      </c>
      <c r="F496" s="146" t="s">
        <v>584</v>
      </c>
      <c r="G496" s="119" t="s">
        <v>333</v>
      </c>
      <c r="H496" s="120" t="s">
        <v>331</v>
      </c>
      <c r="I496" s="64">
        <v>340487.88</v>
      </c>
      <c r="J496" s="67">
        <v>67965.850000000006</v>
      </c>
      <c r="K496" s="65">
        <f t="shared" si="48"/>
        <v>272522.03000000003</v>
      </c>
    </row>
    <row r="497" spans="1:11">
      <c r="A497" s="58" t="s">
        <v>358</v>
      </c>
      <c r="B497" s="59">
        <v>2</v>
      </c>
      <c r="C497" s="60"/>
      <c r="D497" s="118" t="s">
        <v>53</v>
      </c>
      <c r="E497" s="119" t="s">
        <v>496</v>
      </c>
      <c r="F497" s="146" t="s">
        <v>584</v>
      </c>
      <c r="G497" s="119" t="s">
        <v>333</v>
      </c>
      <c r="H497" s="120" t="s">
        <v>359</v>
      </c>
      <c r="I497" s="64">
        <v>110000</v>
      </c>
      <c r="J497" s="67">
        <v>51179.61</v>
      </c>
      <c r="K497" s="65">
        <f t="shared" si="48"/>
        <v>58820.39</v>
      </c>
    </row>
    <row r="498" spans="1:11" ht="22.5">
      <c r="A498" s="58" t="s">
        <v>360</v>
      </c>
      <c r="B498" s="59">
        <v>2</v>
      </c>
      <c r="C498" s="60"/>
      <c r="D498" s="118" t="s">
        <v>53</v>
      </c>
      <c r="E498" s="119" t="s">
        <v>496</v>
      </c>
      <c r="F498" s="146" t="s">
        <v>584</v>
      </c>
      <c r="G498" s="119" t="s">
        <v>333</v>
      </c>
      <c r="H498" s="120" t="s">
        <v>361</v>
      </c>
      <c r="I498" s="64">
        <f>I499+I500</f>
        <v>300000</v>
      </c>
      <c r="J498" s="64">
        <f>J499+J500</f>
        <v>147746.42000000001</v>
      </c>
      <c r="K498" s="65">
        <f t="shared" si="48"/>
        <v>152253.57999999999</v>
      </c>
    </row>
    <row r="499" spans="1:11" ht="22.5" hidden="1">
      <c r="A499" s="58" t="s">
        <v>362</v>
      </c>
      <c r="B499" s="59">
        <v>2</v>
      </c>
      <c r="C499" s="60"/>
      <c r="D499" s="118" t="s">
        <v>53</v>
      </c>
      <c r="E499" s="119" t="s">
        <v>496</v>
      </c>
      <c r="F499" s="146" t="s">
        <v>584</v>
      </c>
      <c r="G499" s="119" t="s">
        <v>333</v>
      </c>
      <c r="H499" s="120" t="s">
        <v>363</v>
      </c>
      <c r="I499" s="64">
        <v>0</v>
      </c>
      <c r="J499" s="67">
        <v>0</v>
      </c>
      <c r="K499" s="65">
        <f t="shared" si="48"/>
        <v>0</v>
      </c>
    </row>
    <row r="500" spans="1:11" ht="22.5">
      <c r="A500" s="58" t="s">
        <v>364</v>
      </c>
      <c r="B500" s="59">
        <v>2</v>
      </c>
      <c r="C500" s="60"/>
      <c r="D500" s="118" t="s">
        <v>53</v>
      </c>
      <c r="E500" s="119" t="s">
        <v>496</v>
      </c>
      <c r="F500" s="146" t="s">
        <v>584</v>
      </c>
      <c r="G500" s="119" t="s">
        <v>333</v>
      </c>
      <c r="H500" s="120" t="s">
        <v>365</v>
      </c>
      <c r="I500" s="64">
        <v>300000</v>
      </c>
      <c r="J500" s="67">
        <v>147746.42000000001</v>
      </c>
      <c r="K500" s="65">
        <f t="shared" si="48"/>
        <v>152253.57999999999</v>
      </c>
    </row>
    <row r="501" spans="1:11">
      <c r="A501" s="58" t="s">
        <v>366</v>
      </c>
      <c r="B501" s="59"/>
      <c r="C501" s="60"/>
      <c r="D501" s="118" t="s">
        <v>53</v>
      </c>
      <c r="E501" s="119" t="s">
        <v>496</v>
      </c>
      <c r="F501" s="146" t="s">
        <v>584</v>
      </c>
      <c r="G501" s="119" t="s">
        <v>367</v>
      </c>
      <c r="H501" s="120"/>
      <c r="I501" s="64">
        <f>I502</f>
        <v>10595.16</v>
      </c>
      <c r="J501" s="64">
        <f>J502</f>
        <v>4900.24</v>
      </c>
      <c r="K501" s="65">
        <f t="shared" si="48"/>
        <v>5694.92</v>
      </c>
    </row>
    <row r="502" spans="1:11">
      <c r="A502" s="58" t="s">
        <v>327</v>
      </c>
      <c r="B502" s="59"/>
      <c r="C502" s="60"/>
      <c r="D502" s="118" t="s">
        <v>53</v>
      </c>
      <c r="E502" s="119" t="s">
        <v>496</v>
      </c>
      <c r="F502" s="146" t="s">
        <v>584</v>
      </c>
      <c r="G502" s="119" t="s">
        <v>367</v>
      </c>
      <c r="H502" s="120" t="s">
        <v>316</v>
      </c>
      <c r="I502" s="64">
        <f>I503</f>
        <v>10595.16</v>
      </c>
      <c r="J502" s="64">
        <f>J503</f>
        <v>4900.24</v>
      </c>
      <c r="K502" s="65">
        <f t="shared" si="48"/>
        <v>5694.92</v>
      </c>
    </row>
    <row r="503" spans="1:11">
      <c r="A503" s="58" t="s">
        <v>358</v>
      </c>
      <c r="B503" s="59"/>
      <c r="C503" s="60"/>
      <c r="D503" s="118" t="s">
        <v>53</v>
      </c>
      <c r="E503" s="119" t="s">
        <v>496</v>
      </c>
      <c r="F503" s="146" t="s">
        <v>584</v>
      </c>
      <c r="G503" s="119" t="s">
        <v>367</v>
      </c>
      <c r="H503" s="120" t="s">
        <v>359</v>
      </c>
      <c r="I503" s="64">
        <v>10595.16</v>
      </c>
      <c r="J503" s="64">
        <v>4900.24</v>
      </c>
      <c r="K503" s="65">
        <f t="shared" si="48"/>
        <v>5694.92</v>
      </c>
    </row>
    <row r="504" spans="1:11">
      <c r="A504" s="58" t="s">
        <v>644</v>
      </c>
      <c r="B504" s="59"/>
      <c r="C504" s="60"/>
      <c r="D504" s="163" t="s">
        <v>53</v>
      </c>
      <c r="E504" s="164" t="s">
        <v>496</v>
      </c>
      <c r="F504" s="164" t="s">
        <v>584</v>
      </c>
      <c r="G504" s="164" t="s">
        <v>641</v>
      </c>
      <c r="H504" s="165"/>
      <c r="I504" s="64">
        <f>I505</f>
        <v>5594.92</v>
      </c>
      <c r="J504" s="64">
        <f>J505</f>
        <v>5594.92</v>
      </c>
      <c r="K504" s="65">
        <f t="shared" si="48"/>
        <v>0</v>
      </c>
    </row>
    <row r="505" spans="1:11">
      <c r="A505" s="58" t="s">
        <v>327</v>
      </c>
      <c r="B505" s="59"/>
      <c r="C505" s="60"/>
      <c r="D505" s="163" t="s">
        <v>53</v>
      </c>
      <c r="E505" s="164" t="s">
        <v>496</v>
      </c>
      <c r="F505" s="164" t="s">
        <v>584</v>
      </c>
      <c r="G505" s="164" t="s">
        <v>641</v>
      </c>
      <c r="H505" s="165" t="s">
        <v>316</v>
      </c>
      <c r="I505" s="64">
        <f>I506</f>
        <v>5594.92</v>
      </c>
      <c r="J505" s="64">
        <f>J506</f>
        <v>5594.92</v>
      </c>
      <c r="K505" s="65">
        <f t="shared" si="48"/>
        <v>0</v>
      </c>
    </row>
    <row r="506" spans="1:11">
      <c r="A506" s="58" t="s">
        <v>358</v>
      </c>
      <c r="B506" s="59"/>
      <c r="C506" s="60"/>
      <c r="D506" s="163" t="s">
        <v>53</v>
      </c>
      <c r="E506" s="164" t="s">
        <v>496</v>
      </c>
      <c r="F506" s="164" t="s">
        <v>584</v>
      </c>
      <c r="G506" s="164" t="s">
        <v>641</v>
      </c>
      <c r="H506" s="165" t="s">
        <v>359</v>
      </c>
      <c r="I506" s="64">
        <v>5594.92</v>
      </c>
      <c r="J506" s="64">
        <v>5594.92</v>
      </c>
      <c r="K506" s="65">
        <f t="shared" si="48"/>
        <v>0</v>
      </c>
    </row>
    <row r="507" spans="1:11" ht="22.5" hidden="1">
      <c r="A507" s="58" t="s">
        <v>499</v>
      </c>
      <c r="B507" s="59"/>
      <c r="C507" s="60"/>
      <c r="D507" s="118" t="s">
        <v>53</v>
      </c>
      <c r="E507" s="119" t="s">
        <v>496</v>
      </c>
      <c r="F507" s="119" t="s">
        <v>500</v>
      </c>
      <c r="G507" s="119"/>
      <c r="H507" s="120"/>
      <c r="I507" s="64">
        <f>I508+I510</f>
        <v>0</v>
      </c>
      <c r="J507" s="64">
        <f>J508+J510</f>
        <v>0</v>
      </c>
      <c r="K507" s="65">
        <f t="shared" si="48"/>
        <v>0</v>
      </c>
    </row>
    <row r="508" spans="1:11" ht="56.25" hidden="1">
      <c r="A508" s="58" t="s">
        <v>497</v>
      </c>
      <c r="B508" s="59"/>
      <c r="C508" s="60"/>
      <c r="D508" s="118" t="s">
        <v>53</v>
      </c>
      <c r="E508" s="119" t="s">
        <v>496</v>
      </c>
      <c r="F508" s="119" t="s">
        <v>500</v>
      </c>
      <c r="G508" s="119" t="s">
        <v>498</v>
      </c>
      <c r="H508" s="120"/>
      <c r="I508" s="64">
        <f>I509</f>
        <v>0</v>
      </c>
      <c r="J508" s="64">
        <f>J509</f>
        <v>0</v>
      </c>
      <c r="K508" s="65">
        <f t="shared" si="48"/>
        <v>0</v>
      </c>
    </row>
    <row r="509" spans="1:11" hidden="1">
      <c r="A509" s="58" t="s">
        <v>358</v>
      </c>
      <c r="B509" s="59"/>
      <c r="C509" s="60"/>
      <c r="D509" s="118" t="s">
        <v>53</v>
      </c>
      <c r="E509" s="119" t="s">
        <v>496</v>
      </c>
      <c r="F509" s="119" t="s">
        <v>500</v>
      </c>
      <c r="G509" s="119" t="s">
        <v>498</v>
      </c>
      <c r="H509" s="120" t="s">
        <v>359</v>
      </c>
      <c r="I509" s="64">
        <v>0</v>
      </c>
      <c r="J509" s="64">
        <v>0</v>
      </c>
      <c r="K509" s="65">
        <f t="shared" si="48"/>
        <v>0</v>
      </c>
    </row>
    <row r="510" spans="1:11" ht="33.75" hidden="1">
      <c r="A510" s="58" t="s">
        <v>389</v>
      </c>
      <c r="B510" s="59"/>
      <c r="C510" s="60"/>
      <c r="D510" s="118" t="s">
        <v>53</v>
      </c>
      <c r="E510" s="119" t="s">
        <v>496</v>
      </c>
      <c r="F510" s="119" t="s">
        <v>500</v>
      </c>
      <c r="G510" s="119" t="s">
        <v>333</v>
      </c>
      <c r="H510" s="120"/>
      <c r="I510" s="64">
        <f>I511+I513</f>
        <v>0</v>
      </c>
      <c r="J510" s="64">
        <f>J511+J513</f>
        <v>0</v>
      </c>
      <c r="K510" s="65">
        <f t="shared" si="48"/>
        <v>0</v>
      </c>
    </row>
    <row r="511" spans="1:11" hidden="1">
      <c r="A511" s="58" t="s">
        <v>327</v>
      </c>
      <c r="B511" s="59"/>
      <c r="C511" s="60"/>
      <c r="D511" s="118" t="s">
        <v>53</v>
      </c>
      <c r="E511" s="119" t="s">
        <v>496</v>
      </c>
      <c r="F511" s="119" t="s">
        <v>500</v>
      </c>
      <c r="G511" s="119" t="s">
        <v>333</v>
      </c>
      <c r="H511" s="120" t="s">
        <v>316</v>
      </c>
      <c r="I511" s="64">
        <f>I512</f>
        <v>0</v>
      </c>
      <c r="J511" s="64">
        <f>J512</f>
        <v>0</v>
      </c>
      <c r="K511" s="65">
        <f t="shared" ref="K511:K547" si="50">IF(ISNUMBER(I511),I511,0)-IF(ISNUMBER(J511),J511,0)</f>
        <v>0</v>
      </c>
    </row>
    <row r="512" spans="1:11" hidden="1">
      <c r="A512" s="58" t="s">
        <v>358</v>
      </c>
      <c r="B512" s="59"/>
      <c r="C512" s="60"/>
      <c r="D512" s="118" t="s">
        <v>53</v>
      </c>
      <c r="E512" s="119" t="s">
        <v>496</v>
      </c>
      <c r="F512" s="119" t="s">
        <v>500</v>
      </c>
      <c r="G512" s="119" t="s">
        <v>333</v>
      </c>
      <c r="H512" s="120" t="s">
        <v>359</v>
      </c>
      <c r="I512" s="64">
        <v>0</v>
      </c>
      <c r="J512" s="64">
        <v>0</v>
      </c>
      <c r="K512" s="65">
        <f t="shared" si="50"/>
        <v>0</v>
      </c>
    </row>
    <row r="513" spans="1:11" ht="22.5" hidden="1">
      <c r="A513" s="58" t="s">
        <v>360</v>
      </c>
      <c r="B513" s="59"/>
      <c r="C513" s="60"/>
      <c r="D513" s="118" t="s">
        <v>53</v>
      </c>
      <c r="E513" s="119" t="s">
        <v>496</v>
      </c>
      <c r="F513" s="119" t="s">
        <v>500</v>
      </c>
      <c r="G513" s="119" t="s">
        <v>333</v>
      </c>
      <c r="H513" s="120" t="s">
        <v>361</v>
      </c>
      <c r="I513" s="64">
        <f>I514+I515</f>
        <v>0</v>
      </c>
      <c r="J513" s="64">
        <f>J514+J515</f>
        <v>0</v>
      </c>
      <c r="K513" s="65">
        <f t="shared" si="50"/>
        <v>0</v>
      </c>
    </row>
    <row r="514" spans="1:11" hidden="1">
      <c r="A514" s="58"/>
      <c r="B514" s="59"/>
      <c r="C514" s="60"/>
      <c r="D514" s="121" t="s">
        <v>53</v>
      </c>
      <c r="E514" s="122" t="s">
        <v>496</v>
      </c>
      <c r="F514" s="122" t="s">
        <v>500</v>
      </c>
      <c r="G514" s="122" t="s">
        <v>333</v>
      </c>
      <c r="H514" s="123" t="s">
        <v>363</v>
      </c>
      <c r="I514" s="64">
        <v>0</v>
      </c>
      <c r="J514" s="64">
        <v>0</v>
      </c>
      <c r="K514" s="65">
        <f t="shared" si="50"/>
        <v>0</v>
      </c>
    </row>
    <row r="515" spans="1:11" ht="22.5" hidden="1">
      <c r="A515" s="58" t="s">
        <v>364</v>
      </c>
      <c r="B515" s="59"/>
      <c r="C515" s="60"/>
      <c r="D515" s="118" t="s">
        <v>53</v>
      </c>
      <c r="E515" s="119" t="s">
        <v>496</v>
      </c>
      <c r="F515" s="119" t="s">
        <v>500</v>
      </c>
      <c r="G515" s="119" t="s">
        <v>333</v>
      </c>
      <c r="H515" s="120" t="s">
        <v>365</v>
      </c>
      <c r="I515" s="64">
        <v>0</v>
      </c>
      <c r="J515" s="64">
        <v>0</v>
      </c>
      <c r="K515" s="65">
        <f t="shared" si="50"/>
        <v>0</v>
      </c>
    </row>
    <row r="516" spans="1:11">
      <c r="A516" s="58" t="s">
        <v>501</v>
      </c>
      <c r="B516" s="59"/>
      <c r="C516" s="60"/>
      <c r="D516" s="118" t="s">
        <v>53</v>
      </c>
      <c r="E516" s="119" t="s">
        <v>502</v>
      </c>
      <c r="F516" s="119"/>
      <c r="G516" s="119"/>
      <c r="H516" s="120"/>
      <c r="I516" s="64">
        <f>I517</f>
        <v>3350993</v>
      </c>
      <c r="J516" s="64">
        <f>J517</f>
        <v>1325154.5099999998</v>
      </c>
      <c r="K516" s="65">
        <f t="shared" si="50"/>
        <v>2025838.4900000002</v>
      </c>
    </row>
    <row r="517" spans="1:11">
      <c r="A517" s="58" t="s">
        <v>503</v>
      </c>
      <c r="B517" s="59"/>
      <c r="C517" s="60"/>
      <c r="D517" s="118" t="s">
        <v>53</v>
      </c>
      <c r="E517" s="119" t="s">
        <v>504</v>
      </c>
      <c r="F517" s="119"/>
      <c r="G517" s="119"/>
      <c r="H517" s="120"/>
      <c r="I517" s="64">
        <f>I518+I536</f>
        <v>3350993</v>
      </c>
      <c r="J517" s="64">
        <f>J518+J536</f>
        <v>1325154.5099999998</v>
      </c>
      <c r="K517" s="65">
        <f t="shared" si="50"/>
        <v>2025838.4900000002</v>
      </c>
    </row>
    <row r="518" spans="1:11" ht="48.75" customHeight="1">
      <c r="A518" s="58" t="s">
        <v>613</v>
      </c>
      <c r="B518" s="59">
        <v>2</v>
      </c>
      <c r="C518" s="60"/>
      <c r="D518" s="118" t="s">
        <v>53</v>
      </c>
      <c r="E518" s="119" t="s">
        <v>504</v>
      </c>
      <c r="F518" s="146" t="s">
        <v>585</v>
      </c>
      <c r="G518" s="119" t="s">
        <v>318</v>
      </c>
      <c r="H518" s="120" t="s">
        <v>318</v>
      </c>
      <c r="I518" s="64">
        <f>I519+I524+I533</f>
        <v>2975993</v>
      </c>
      <c r="J518" s="64">
        <f>J519+J524+J533</f>
        <v>1325154.5099999998</v>
      </c>
      <c r="K518" s="65">
        <f t="shared" si="50"/>
        <v>1650838.4900000002</v>
      </c>
    </row>
    <row r="519" spans="1:11" ht="40.5" customHeight="1">
      <c r="A519" s="58" t="s">
        <v>476</v>
      </c>
      <c r="B519" s="59">
        <v>2</v>
      </c>
      <c r="C519" s="60"/>
      <c r="D519" s="118" t="s">
        <v>53</v>
      </c>
      <c r="E519" s="119" t="s">
        <v>504</v>
      </c>
      <c r="F519" s="146" t="s">
        <v>585</v>
      </c>
      <c r="G519" s="119" t="s">
        <v>477</v>
      </c>
      <c r="H519" s="120" t="s">
        <v>318</v>
      </c>
      <c r="I519" s="64">
        <f>I520</f>
        <v>2671830.19</v>
      </c>
      <c r="J519" s="64">
        <f>J520</f>
        <v>1213055.0899999999</v>
      </c>
      <c r="K519" s="65">
        <f t="shared" si="50"/>
        <v>1458775.1</v>
      </c>
    </row>
    <row r="520" spans="1:11">
      <c r="A520" s="58" t="s">
        <v>327</v>
      </c>
      <c r="B520" s="59">
        <v>2</v>
      </c>
      <c r="C520" s="60"/>
      <c r="D520" s="118" t="s">
        <v>53</v>
      </c>
      <c r="E520" s="119" t="s">
        <v>504</v>
      </c>
      <c r="F520" s="146" t="s">
        <v>585</v>
      </c>
      <c r="G520" s="119" t="s">
        <v>477</v>
      </c>
      <c r="H520" s="120" t="s">
        <v>316</v>
      </c>
      <c r="I520" s="64">
        <f>I521</f>
        <v>2671830.19</v>
      </c>
      <c r="J520" s="64">
        <f>J521</f>
        <v>1213055.0899999999</v>
      </c>
      <c r="K520" s="65">
        <f t="shared" si="50"/>
        <v>1458775.1</v>
      </c>
    </row>
    <row r="521" spans="1:11" ht="22.5">
      <c r="A521" s="99" t="s">
        <v>340</v>
      </c>
      <c r="B521" s="59">
        <v>2</v>
      </c>
      <c r="C521" s="60"/>
      <c r="D521" s="118" t="s">
        <v>53</v>
      </c>
      <c r="E521" s="119" t="s">
        <v>504</v>
      </c>
      <c r="F521" s="146" t="s">
        <v>585</v>
      </c>
      <c r="G521" s="119" t="s">
        <v>477</v>
      </c>
      <c r="H521" s="120" t="s">
        <v>341</v>
      </c>
      <c r="I521" s="64">
        <f>I522+I523</f>
        <v>2671830.19</v>
      </c>
      <c r="J521" s="64">
        <f>J522+J523</f>
        <v>1213055.0899999999</v>
      </c>
      <c r="K521" s="65">
        <f t="shared" si="50"/>
        <v>1458775.1</v>
      </c>
    </row>
    <row r="522" spans="1:11">
      <c r="A522" s="58" t="s">
        <v>342</v>
      </c>
      <c r="B522" s="59">
        <v>2</v>
      </c>
      <c r="C522" s="60"/>
      <c r="D522" s="118" t="s">
        <v>53</v>
      </c>
      <c r="E522" s="119" t="s">
        <v>504</v>
      </c>
      <c r="F522" s="146" t="s">
        <v>585</v>
      </c>
      <c r="G522" s="119" t="s">
        <v>477</v>
      </c>
      <c r="H522" s="120" t="s">
        <v>343</v>
      </c>
      <c r="I522" s="64">
        <v>1995443</v>
      </c>
      <c r="J522" s="67">
        <v>960454.96</v>
      </c>
      <c r="K522" s="65">
        <f t="shared" si="50"/>
        <v>1034988.04</v>
      </c>
    </row>
    <row r="523" spans="1:11" ht="19.5" customHeight="1">
      <c r="A523" s="58" t="s">
        <v>344</v>
      </c>
      <c r="B523" s="59">
        <v>2</v>
      </c>
      <c r="C523" s="60"/>
      <c r="D523" s="118" t="s">
        <v>53</v>
      </c>
      <c r="E523" s="119" t="s">
        <v>504</v>
      </c>
      <c r="F523" s="146" t="s">
        <v>585</v>
      </c>
      <c r="G523" s="119" t="s">
        <v>477</v>
      </c>
      <c r="H523" s="120" t="s">
        <v>345</v>
      </c>
      <c r="I523" s="64">
        <v>676387.19</v>
      </c>
      <c r="J523" s="67">
        <v>252600.13</v>
      </c>
      <c r="K523" s="65">
        <f t="shared" si="50"/>
        <v>423787.05999999994</v>
      </c>
    </row>
    <row r="524" spans="1:11" ht="33.75">
      <c r="A524" s="58" t="s">
        <v>389</v>
      </c>
      <c r="B524" s="59"/>
      <c r="C524" s="60"/>
      <c r="D524" s="118" t="s">
        <v>53</v>
      </c>
      <c r="E524" s="119" t="s">
        <v>504</v>
      </c>
      <c r="F524" s="146" t="s">
        <v>585</v>
      </c>
      <c r="G524" s="119" t="s">
        <v>333</v>
      </c>
      <c r="H524" s="120"/>
      <c r="I524" s="64">
        <f>I525+I530</f>
        <v>301322.81</v>
      </c>
      <c r="J524" s="64">
        <f>J525+J530</f>
        <v>111587.51</v>
      </c>
      <c r="K524" s="65">
        <f t="shared" si="50"/>
        <v>189735.3</v>
      </c>
    </row>
    <row r="525" spans="1:11">
      <c r="A525" s="58" t="s">
        <v>327</v>
      </c>
      <c r="B525" s="59"/>
      <c r="C525" s="60"/>
      <c r="D525" s="118" t="s">
        <v>53</v>
      </c>
      <c r="E525" s="119" t="s">
        <v>504</v>
      </c>
      <c r="F525" s="146" t="s">
        <v>585</v>
      </c>
      <c r="G525" s="119" t="s">
        <v>333</v>
      </c>
      <c r="H525" s="120" t="s">
        <v>316</v>
      </c>
      <c r="I525" s="64">
        <f>I526</f>
        <v>281322.81</v>
      </c>
      <c r="J525" s="64">
        <f>J526</f>
        <v>111587.51</v>
      </c>
      <c r="K525" s="65">
        <f t="shared" si="50"/>
        <v>169735.3</v>
      </c>
    </row>
    <row r="526" spans="1:11">
      <c r="A526" s="99" t="s">
        <v>347</v>
      </c>
      <c r="B526" s="59">
        <v>2</v>
      </c>
      <c r="C526" s="60"/>
      <c r="D526" s="118" t="s">
        <v>53</v>
      </c>
      <c r="E526" s="119" t="s">
        <v>504</v>
      </c>
      <c r="F526" s="146" t="s">
        <v>585</v>
      </c>
      <c r="G526" s="119" t="s">
        <v>333</v>
      </c>
      <c r="H526" s="120" t="s">
        <v>329</v>
      </c>
      <c r="I526" s="64">
        <f>I527+I528+I529</f>
        <v>281322.81</v>
      </c>
      <c r="J526" s="64">
        <f>J527+J528+J529</f>
        <v>111587.51</v>
      </c>
      <c r="K526" s="65">
        <f t="shared" si="50"/>
        <v>169735.3</v>
      </c>
    </row>
    <row r="527" spans="1:11">
      <c r="A527" s="58" t="s">
        <v>348</v>
      </c>
      <c r="B527" s="59">
        <v>2</v>
      </c>
      <c r="C527" s="60"/>
      <c r="D527" s="118" t="s">
        <v>53</v>
      </c>
      <c r="E527" s="119" t="s">
        <v>504</v>
      </c>
      <c r="F527" s="146" t="s">
        <v>585</v>
      </c>
      <c r="G527" s="119" t="s">
        <v>333</v>
      </c>
      <c r="H527" s="120" t="s">
        <v>349</v>
      </c>
      <c r="I527" s="64">
        <v>29162.81</v>
      </c>
      <c r="J527" s="67">
        <v>12967.51</v>
      </c>
      <c r="K527" s="65">
        <f t="shared" si="50"/>
        <v>16195.300000000001</v>
      </c>
    </row>
    <row r="528" spans="1:11" ht="22.5">
      <c r="A528" s="58" t="s">
        <v>356</v>
      </c>
      <c r="B528" s="59">
        <v>2</v>
      </c>
      <c r="C528" s="60"/>
      <c r="D528" s="118" t="s">
        <v>53</v>
      </c>
      <c r="E528" s="119" t="s">
        <v>504</v>
      </c>
      <c r="F528" s="146" t="s">
        <v>585</v>
      </c>
      <c r="G528" s="119" t="s">
        <v>333</v>
      </c>
      <c r="H528" s="120" t="s">
        <v>357</v>
      </c>
      <c r="I528" s="64">
        <v>2160</v>
      </c>
      <c r="J528" s="67">
        <v>540</v>
      </c>
      <c r="K528" s="65">
        <f t="shared" si="50"/>
        <v>1620</v>
      </c>
    </row>
    <row r="529" spans="1:11">
      <c r="A529" s="58" t="s">
        <v>330</v>
      </c>
      <c r="B529" s="59">
        <v>2</v>
      </c>
      <c r="C529" s="60"/>
      <c r="D529" s="118" t="s">
        <v>53</v>
      </c>
      <c r="E529" s="119" t="s">
        <v>504</v>
      </c>
      <c r="F529" s="146" t="s">
        <v>585</v>
      </c>
      <c r="G529" s="119" t="s">
        <v>333</v>
      </c>
      <c r="H529" s="120" t="s">
        <v>331</v>
      </c>
      <c r="I529" s="64">
        <v>250000</v>
      </c>
      <c r="J529" s="67">
        <v>98080</v>
      </c>
      <c r="K529" s="65">
        <f t="shared" si="50"/>
        <v>151920</v>
      </c>
    </row>
    <row r="530" spans="1:11" ht="22.5">
      <c r="A530" s="58" t="s">
        <v>360</v>
      </c>
      <c r="B530" s="59">
        <v>2</v>
      </c>
      <c r="C530" s="60"/>
      <c r="D530" s="118" t="s">
        <v>53</v>
      </c>
      <c r="E530" s="119" t="s">
        <v>504</v>
      </c>
      <c r="F530" s="146" t="s">
        <v>585</v>
      </c>
      <c r="G530" s="119" t="s">
        <v>333</v>
      </c>
      <c r="H530" s="120" t="s">
        <v>361</v>
      </c>
      <c r="I530" s="64">
        <f>I532</f>
        <v>20000</v>
      </c>
      <c r="J530" s="64">
        <f>J531+J532</f>
        <v>0</v>
      </c>
      <c r="K530" s="65">
        <f t="shared" si="50"/>
        <v>20000</v>
      </c>
    </row>
    <row r="531" spans="1:11" ht="22.5" hidden="1">
      <c r="A531" s="58" t="s">
        <v>360</v>
      </c>
      <c r="B531" s="59">
        <v>2</v>
      </c>
      <c r="C531" s="60"/>
      <c r="D531" s="118" t="s">
        <v>53</v>
      </c>
      <c r="E531" s="119" t="s">
        <v>504</v>
      </c>
      <c r="F531" s="146" t="s">
        <v>585</v>
      </c>
      <c r="G531" s="119" t="s">
        <v>333</v>
      </c>
      <c r="H531" s="120" t="s">
        <v>363</v>
      </c>
      <c r="I531" s="64">
        <v>0</v>
      </c>
      <c r="J531" s="67">
        <v>0</v>
      </c>
      <c r="K531" s="65">
        <f t="shared" si="50"/>
        <v>0</v>
      </c>
    </row>
    <row r="532" spans="1:11" ht="22.5">
      <c r="A532" s="58" t="s">
        <v>364</v>
      </c>
      <c r="B532" s="59">
        <v>2</v>
      </c>
      <c r="C532" s="60"/>
      <c r="D532" s="118" t="s">
        <v>53</v>
      </c>
      <c r="E532" s="119" t="s">
        <v>504</v>
      </c>
      <c r="F532" s="146" t="s">
        <v>585</v>
      </c>
      <c r="G532" s="119" t="s">
        <v>333</v>
      </c>
      <c r="H532" s="120" t="s">
        <v>365</v>
      </c>
      <c r="I532" s="64">
        <v>20000</v>
      </c>
      <c r="J532" s="67">
        <v>0</v>
      </c>
      <c r="K532" s="65">
        <f t="shared" si="50"/>
        <v>20000</v>
      </c>
    </row>
    <row r="533" spans="1:11">
      <c r="A533" s="58" t="s">
        <v>366</v>
      </c>
      <c r="B533" s="59"/>
      <c r="C533" s="60"/>
      <c r="D533" s="118" t="s">
        <v>53</v>
      </c>
      <c r="E533" s="119" t="s">
        <v>504</v>
      </c>
      <c r="F533" s="146" t="s">
        <v>585</v>
      </c>
      <c r="G533" s="119" t="s">
        <v>367</v>
      </c>
      <c r="H533" s="120"/>
      <c r="I533" s="64">
        <f>I534</f>
        <v>2840</v>
      </c>
      <c r="J533" s="64">
        <f>J534</f>
        <v>511.91</v>
      </c>
      <c r="K533" s="65">
        <f t="shared" si="50"/>
        <v>2328.09</v>
      </c>
    </row>
    <row r="534" spans="1:11">
      <c r="A534" s="58" t="s">
        <v>327</v>
      </c>
      <c r="B534" s="59"/>
      <c r="C534" s="60"/>
      <c r="D534" s="118" t="s">
        <v>53</v>
      </c>
      <c r="E534" s="119" t="s">
        <v>504</v>
      </c>
      <c r="F534" s="146" t="s">
        <v>585</v>
      </c>
      <c r="G534" s="119" t="s">
        <v>367</v>
      </c>
      <c r="H534" s="120" t="s">
        <v>316</v>
      </c>
      <c r="I534" s="64">
        <f>I535</f>
        <v>2840</v>
      </c>
      <c r="J534" s="64">
        <f>J535</f>
        <v>511.91</v>
      </c>
      <c r="K534" s="65">
        <f t="shared" si="50"/>
        <v>2328.09</v>
      </c>
    </row>
    <row r="535" spans="1:11">
      <c r="A535" s="58" t="s">
        <v>358</v>
      </c>
      <c r="B535" s="59"/>
      <c r="C535" s="60"/>
      <c r="D535" s="118" t="s">
        <v>53</v>
      </c>
      <c r="E535" s="119" t="s">
        <v>504</v>
      </c>
      <c r="F535" s="146" t="s">
        <v>585</v>
      </c>
      <c r="G535" s="119" t="s">
        <v>367</v>
      </c>
      <c r="H535" s="120" t="s">
        <v>359</v>
      </c>
      <c r="I535" s="64">
        <v>2840</v>
      </c>
      <c r="J535" s="64">
        <v>511.91</v>
      </c>
      <c r="K535" s="65">
        <f t="shared" si="50"/>
        <v>2328.09</v>
      </c>
    </row>
    <row r="536" spans="1:11" ht="22.5">
      <c r="A536" s="58" t="s">
        <v>647</v>
      </c>
      <c r="B536" s="59"/>
      <c r="C536" s="60"/>
      <c r="D536" s="166" t="s">
        <v>53</v>
      </c>
      <c r="E536" s="167" t="s">
        <v>504</v>
      </c>
      <c r="F536" s="167" t="s">
        <v>646</v>
      </c>
      <c r="G536" s="167"/>
      <c r="H536" s="168"/>
      <c r="I536" s="64">
        <f t="shared" ref="I536:J539" si="51">I537</f>
        <v>375000</v>
      </c>
      <c r="J536" s="64">
        <f t="shared" si="51"/>
        <v>0</v>
      </c>
      <c r="K536" s="65">
        <f t="shared" si="50"/>
        <v>375000</v>
      </c>
    </row>
    <row r="537" spans="1:11" ht="33.75">
      <c r="A537" s="58" t="s">
        <v>389</v>
      </c>
      <c r="B537" s="59"/>
      <c r="C537" s="60"/>
      <c r="D537" s="166" t="s">
        <v>53</v>
      </c>
      <c r="E537" s="167" t="s">
        <v>504</v>
      </c>
      <c r="F537" s="167" t="s">
        <v>646</v>
      </c>
      <c r="G537" s="167" t="s">
        <v>333</v>
      </c>
      <c r="H537" s="168"/>
      <c r="I537" s="64">
        <f t="shared" si="51"/>
        <v>375000</v>
      </c>
      <c r="J537" s="64">
        <f t="shared" si="51"/>
        <v>0</v>
      </c>
      <c r="K537" s="65">
        <f t="shared" si="50"/>
        <v>375000</v>
      </c>
    </row>
    <row r="538" spans="1:11">
      <c r="A538" s="58" t="s">
        <v>327</v>
      </c>
      <c r="B538" s="59"/>
      <c r="C538" s="60"/>
      <c r="D538" s="166" t="s">
        <v>53</v>
      </c>
      <c r="E538" s="167" t="s">
        <v>504</v>
      </c>
      <c r="F538" s="167" t="s">
        <v>646</v>
      </c>
      <c r="G538" s="167" t="s">
        <v>333</v>
      </c>
      <c r="H538" s="168" t="s">
        <v>316</v>
      </c>
      <c r="I538" s="64">
        <f t="shared" si="51"/>
        <v>375000</v>
      </c>
      <c r="J538" s="64">
        <f t="shared" si="51"/>
        <v>0</v>
      </c>
      <c r="K538" s="65">
        <f t="shared" si="50"/>
        <v>375000</v>
      </c>
    </row>
    <row r="539" spans="1:11">
      <c r="A539" s="58" t="s">
        <v>347</v>
      </c>
      <c r="B539" s="59"/>
      <c r="C539" s="60"/>
      <c r="D539" s="166" t="s">
        <v>53</v>
      </c>
      <c r="E539" s="167" t="s">
        <v>504</v>
      </c>
      <c r="F539" s="167" t="s">
        <v>646</v>
      </c>
      <c r="G539" s="167" t="s">
        <v>333</v>
      </c>
      <c r="H539" s="168" t="s">
        <v>329</v>
      </c>
      <c r="I539" s="64">
        <f t="shared" si="51"/>
        <v>375000</v>
      </c>
      <c r="J539" s="64">
        <f t="shared" si="51"/>
        <v>0</v>
      </c>
      <c r="K539" s="65">
        <f t="shared" si="50"/>
        <v>375000</v>
      </c>
    </row>
    <row r="540" spans="1:11">
      <c r="A540" s="58" t="s">
        <v>330</v>
      </c>
      <c r="B540" s="59"/>
      <c r="C540" s="60"/>
      <c r="D540" s="166" t="s">
        <v>53</v>
      </c>
      <c r="E540" s="167" t="s">
        <v>504</v>
      </c>
      <c r="F540" s="167" t="s">
        <v>646</v>
      </c>
      <c r="G540" s="167" t="s">
        <v>333</v>
      </c>
      <c r="H540" s="168" t="s">
        <v>331</v>
      </c>
      <c r="I540" s="64">
        <v>375000</v>
      </c>
      <c r="J540" s="64">
        <v>0</v>
      </c>
      <c r="K540" s="65">
        <f t="shared" si="50"/>
        <v>375000</v>
      </c>
    </row>
    <row r="541" spans="1:11" ht="31.5" customHeight="1">
      <c r="A541" s="58" t="s">
        <v>505</v>
      </c>
      <c r="B541" s="59"/>
      <c r="C541" s="60"/>
      <c r="D541" s="118" t="s">
        <v>53</v>
      </c>
      <c r="E541" s="119" t="s">
        <v>506</v>
      </c>
      <c r="F541" s="119"/>
      <c r="G541" s="119"/>
      <c r="H541" s="120"/>
      <c r="I541" s="64">
        <f>I542</f>
        <v>2561988.27</v>
      </c>
      <c r="J541" s="64">
        <f>J542</f>
        <v>1750868.58</v>
      </c>
      <c r="K541" s="65">
        <f t="shared" si="50"/>
        <v>811119.69</v>
      </c>
    </row>
    <row r="542" spans="1:11" ht="24" customHeight="1">
      <c r="A542" s="58" t="s">
        <v>507</v>
      </c>
      <c r="B542" s="59">
        <v>2</v>
      </c>
      <c r="C542" s="60"/>
      <c r="D542" s="118" t="s">
        <v>53</v>
      </c>
      <c r="E542" s="119" t="s">
        <v>508</v>
      </c>
      <c r="F542" s="119" t="s">
        <v>318</v>
      </c>
      <c r="G542" s="119" t="s">
        <v>318</v>
      </c>
      <c r="H542" s="120" t="s">
        <v>318</v>
      </c>
      <c r="I542" s="64">
        <f t="shared" ref="I542:J546" si="52">I543</f>
        <v>2561988.27</v>
      </c>
      <c r="J542" s="64">
        <f t="shared" si="52"/>
        <v>1750868.58</v>
      </c>
      <c r="K542" s="65">
        <f t="shared" si="50"/>
        <v>811119.69</v>
      </c>
    </row>
    <row r="543" spans="1:11" ht="24.75" customHeight="1">
      <c r="A543" s="58" t="s">
        <v>509</v>
      </c>
      <c r="B543" s="59">
        <v>2</v>
      </c>
      <c r="C543" s="60"/>
      <c r="D543" s="118" t="s">
        <v>53</v>
      </c>
      <c r="E543" s="119" t="s">
        <v>508</v>
      </c>
      <c r="F543" s="119" t="s">
        <v>510</v>
      </c>
      <c r="G543" s="119" t="s">
        <v>318</v>
      </c>
      <c r="H543" s="120" t="s">
        <v>318</v>
      </c>
      <c r="I543" s="64">
        <f t="shared" si="52"/>
        <v>2561988.27</v>
      </c>
      <c r="J543" s="64">
        <f t="shared" si="52"/>
        <v>1750868.58</v>
      </c>
      <c r="K543" s="65">
        <f t="shared" si="50"/>
        <v>811119.69</v>
      </c>
    </row>
    <row r="544" spans="1:11">
      <c r="A544" s="58" t="s">
        <v>511</v>
      </c>
      <c r="B544" s="59">
        <v>2</v>
      </c>
      <c r="C544" s="60"/>
      <c r="D544" s="118" t="s">
        <v>53</v>
      </c>
      <c r="E544" s="119" t="s">
        <v>508</v>
      </c>
      <c r="F544" s="119" t="s">
        <v>510</v>
      </c>
      <c r="G544" s="119" t="s">
        <v>512</v>
      </c>
      <c r="H544" s="120" t="s">
        <v>318</v>
      </c>
      <c r="I544" s="64">
        <f t="shared" si="52"/>
        <v>2561988.27</v>
      </c>
      <c r="J544" s="64">
        <f t="shared" si="52"/>
        <v>1750868.58</v>
      </c>
      <c r="K544" s="65">
        <f t="shared" si="50"/>
        <v>811119.69</v>
      </c>
    </row>
    <row r="545" spans="1:11">
      <c r="A545" s="58" t="s">
        <v>327</v>
      </c>
      <c r="B545" s="59">
        <v>2</v>
      </c>
      <c r="C545" s="60"/>
      <c r="D545" s="118" t="s">
        <v>53</v>
      </c>
      <c r="E545" s="119" t="s">
        <v>508</v>
      </c>
      <c r="F545" s="119" t="s">
        <v>510</v>
      </c>
      <c r="G545" s="119" t="s">
        <v>512</v>
      </c>
      <c r="H545" s="120" t="s">
        <v>316</v>
      </c>
      <c r="I545" s="64">
        <f t="shared" si="52"/>
        <v>2561988.27</v>
      </c>
      <c r="J545" s="64">
        <f t="shared" si="52"/>
        <v>1750868.58</v>
      </c>
      <c r="K545" s="65">
        <f t="shared" si="50"/>
        <v>811119.69</v>
      </c>
    </row>
    <row r="546" spans="1:11" ht="24" customHeight="1">
      <c r="A546" s="99" t="s">
        <v>513</v>
      </c>
      <c r="B546" s="59">
        <v>2</v>
      </c>
      <c r="C546" s="60"/>
      <c r="D546" s="118" t="s">
        <v>53</v>
      </c>
      <c r="E546" s="119" t="s">
        <v>508</v>
      </c>
      <c r="F546" s="119" t="s">
        <v>510</v>
      </c>
      <c r="G546" s="119" t="s">
        <v>512</v>
      </c>
      <c r="H546" s="120" t="s">
        <v>514</v>
      </c>
      <c r="I546" s="64">
        <f t="shared" si="52"/>
        <v>2561988.27</v>
      </c>
      <c r="J546" s="64">
        <f t="shared" si="52"/>
        <v>1750868.58</v>
      </c>
      <c r="K546" s="65">
        <f t="shared" si="50"/>
        <v>811119.69</v>
      </c>
    </row>
    <row r="547" spans="1:11" ht="13.5" customHeight="1">
      <c r="A547" s="58" t="s">
        <v>515</v>
      </c>
      <c r="B547" s="59">
        <v>2</v>
      </c>
      <c r="C547" s="60"/>
      <c r="D547" s="118" t="s">
        <v>53</v>
      </c>
      <c r="E547" s="119" t="s">
        <v>508</v>
      </c>
      <c r="F547" s="119" t="s">
        <v>510</v>
      </c>
      <c r="G547" s="119" t="s">
        <v>512</v>
      </c>
      <c r="H547" s="120" t="s">
        <v>516</v>
      </c>
      <c r="I547" s="64">
        <v>2561988.27</v>
      </c>
      <c r="J547" s="67">
        <v>1750868.58</v>
      </c>
      <c r="K547" s="65">
        <f t="shared" si="50"/>
        <v>811119.69</v>
      </c>
    </row>
    <row r="548" spans="1:11" ht="13.5" thickBot="1">
      <c r="A548" s="58"/>
      <c r="B548" s="59"/>
      <c r="C548" s="59"/>
      <c r="D548" s="138"/>
      <c r="E548" s="138"/>
      <c r="F548" s="138"/>
      <c r="G548" s="138"/>
      <c r="H548" s="138"/>
      <c r="I548" s="138"/>
      <c r="J548" s="138"/>
      <c r="K548" s="139"/>
    </row>
    <row r="549" spans="1:11" ht="23.25" thickBot="1">
      <c r="A549" s="140" t="s">
        <v>517</v>
      </c>
      <c r="B549" s="59"/>
      <c r="C549" s="141">
        <v>450</v>
      </c>
      <c r="D549" s="192" t="s">
        <v>518</v>
      </c>
      <c r="E549" s="193"/>
      <c r="F549" s="193"/>
      <c r="G549" s="193"/>
      <c r="H549" s="194"/>
      <c r="I549" s="142">
        <f>Лист1!I20-Лист2!I7</f>
        <v>-872604.3599999994</v>
      </c>
      <c r="J549" s="142">
        <f>Лист1!J20-Лист2!J7</f>
        <v>5287537.1300000027</v>
      </c>
      <c r="K549" s="143" t="s">
        <v>207</v>
      </c>
    </row>
    <row r="550" spans="1:1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</row>
    <row r="551" spans="1:1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</row>
    <row r="552" spans="1:1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</row>
    <row r="553" spans="1:1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</row>
    <row r="554" spans="1:1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</row>
    <row r="555" spans="1:11">
      <c r="A555" s="66"/>
    </row>
  </sheetData>
  <mergeCells count="6">
    <mergeCell ref="D549:H549"/>
    <mergeCell ref="D3:H3"/>
    <mergeCell ref="D4:H4"/>
    <mergeCell ref="D5:H5"/>
    <mergeCell ref="D6:H6"/>
    <mergeCell ref="D7:H7"/>
  </mergeCells>
  <pageMargins left="0.55118110236220474" right="0.19685039370078741" top="0.15748031496062992" bottom="0.15748031496062992" header="0.15748031496062992" footer="0.1574803149606299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Normal="100" workbookViewId="0"/>
  </sheetViews>
  <sheetFormatPr defaultRowHeight="12.75"/>
  <cols>
    <col min="1" max="1" width="23.5703125" style="2" customWidth="1"/>
    <col min="2" max="2" width="4.5703125" style="2" hidden="1" customWidth="1"/>
    <col min="3" max="3" width="4.7109375" style="2" customWidth="1"/>
    <col min="4" max="4" width="3.5703125" style="2" customWidth="1"/>
    <col min="5" max="5" width="7.5703125" style="2" customWidth="1"/>
    <col min="6" max="6" width="2.5703125" style="2" customWidth="1"/>
    <col min="7" max="7" width="4.140625" style="2" customWidth="1"/>
    <col min="8" max="8" width="3.5703125" style="2" customWidth="1"/>
    <col min="9" max="9" width="19" style="1" customWidth="1"/>
    <col min="10" max="10" width="13.42578125" style="1" customWidth="1"/>
    <col min="11" max="11" width="13.85546875" customWidth="1"/>
  </cols>
  <sheetData>
    <row r="1" spans="1:11">
      <c r="J1" s="30" t="s">
        <v>32</v>
      </c>
    </row>
    <row r="2" spans="1:11" ht="15">
      <c r="A2" s="26" t="s">
        <v>31</v>
      </c>
      <c r="B2" s="26"/>
      <c r="D2" s="11"/>
      <c r="E2" s="11"/>
      <c r="F2" s="11"/>
      <c r="G2" s="11"/>
      <c r="H2" s="11"/>
      <c r="I2" s="10"/>
      <c r="K2" s="30"/>
    </row>
    <row r="3" spans="1:11" ht="11.25" customHeight="1">
      <c r="A3" s="25"/>
      <c r="B3" s="25"/>
      <c r="C3" s="28"/>
      <c r="D3" s="14"/>
      <c r="E3" s="14"/>
      <c r="F3" s="14"/>
      <c r="G3" s="14"/>
      <c r="H3" s="14"/>
      <c r="I3" s="15"/>
      <c r="J3" s="15"/>
      <c r="K3" s="16"/>
    </row>
    <row r="4" spans="1:11">
      <c r="A4" s="7"/>
      <c r="B4" s="7"/>
      <c r="C4" s="8" t="s">
        <v>9</v>
      </c>
      <c r="D4" s="195" t="s">
        <v>7</v>
      </c>
      <c r="E4" s="196"/>
      <c r="F4" s="196"/>
      <c r="G4" s="196"/>
      <c r="H4" s="197"/>
      <c r="I4" s="6" t="s">
        <v>36</v>
      </c>
      <c r="J4" s="35"/>
      <c r="K4" s="35" t="s">
        <v>24</v>
      </c>
    </row>
    <row r="5" spans="1:11" ht="10.5" customHeight="1">
      <c r="A5" s="8" t="s">
        <v>5</v>
      </c>
      <c r="B5" s="8"/>
      <c r="C5" s="8" t="s">
        <v>10</v>
      </c>
      <c r="D5" s="198" t="s">
        <v>8</v>
      </c>
      <c r="E5" s="199"/>
      <c r="F5" s="199"/>
      <c r="G5" s="199"/>
      <c r="H5" s="200"/>
      <c r="I5" s="6" t="s">
        <v>37</v>
      </c>
      <c r="J5" s="6" t="s">
        <v>27</v>
      </c>
      <c r="K5" s="6" t="s">
        <v>3</v>
      </c>
    </row>
    <row r="6" spans="1:11" ht="10.5" customHeight="1">
      <c r="A6" s="8"/>
      <c r="B6" s="8"/>
      <c r="C6" s="8" t="s">
        <v>11</v>
      </c>
      <c r="D6" s="198" t="s">
        <v>44</v>
      </c>
      <c r="E6" s="199"/>
      <c r="F6" s="199"/>
      <c r="G6" s="199"/>
      <c r="H6" s="200"/>
      <c r="I6" s="6" t="s">
        <v>3</v>
      </c>
      <c r="J6" s="6"/>
      <c r="K6" s="6"/>
    </row>
    <row r="7" spans="1:11" ht="10.5" customHeight="1">
      <c r="A7" s="8"/>
      <c r="B7" s="8"/>
      <c r="C7" s="8"/>
      <c r="D7" s="198" t="s">
        <v>45</v>
      </c>
      <c r="E7" s="199"/>
      <c r="F7" s="199"/>
      <c r="G7" s="199"/>
      <c r="H7" s="200"/>
      <c r="I7" s="6"/>
      <c r="J7" s="6"/>
      <c r="K7" s="6"/>
    </row>
    <row r="8" spans="1:11" ht="10.5" customHeight="1">
      <c r="A8" s="8"/>
      <c r="B8" s="8"/>
      <c r="C8" s="8"/>
      <c r="D8" s="201" t="s">
        <v>46</v>
      </c>
      <c r="E8" s="202"/>
      <c r="F8" s="202"/>
      <c r="G8" s="202"/>
      <c r="H8" s="203"/>
      <c r="I8" s="6"/>
      <c r="J8" s="6"/>
      <c r="K8" s="54"/>
    </row>
    <row r="9" spans="1:11" ht="9.75" customHeight="1" thickBot="1">
      <c r="A9" s="4">
        <v>1</v>
      </c>
      <c r="B9" s="37"/>
      <c r="C9" s="9">
        <v>2</v>
      </c>
      <c r="D9" s="211">
        <v>3</v>
      </c>
      <c r="E9" s="212"/>
      <c r="F9" s="212"/>
      <c r="G9" s="212"/>
      <c r="H9" s="213"/>
      <c r="I9" s="5" t="s">
        <v>2</v>
      </c>
      <c r="J9" s="5" t="s">
        <v>28</v>
      </c>
      <c r="K9" s="5" t="s">
        <v>29</v>
      </c>
    </row>
    <row r="10" spans="1:11" ht="27" customHeight="1">
      <c r="A10" s="41" t="s">
        <v>12</v>
      </c>
      <c r="B10" s="29"/>
      <c r="C10" s="42" t="s">
        <v>15</v>
      </c>
      <c r="D10" s="220" t="s">
        <v>35</v>
      </c>
      <c r="E10" s="221"/>
      <c r="F10" s="221"/>
      <c r="G10" s="221"/>
      <c r="H10" s="222"/>
      <c r="I10" s="38">
        <f>I12+I22+I24</f>
        <v>772604.3599999845</v>
      </c>
      <c r="J10" s="38">
        <f>J12+J22+J24</f>
        <v>-5287537.1300000027</v>
      </c>
      <c r="K10" s="38">
        <f>IF(ISNUMBER(I10),I10,0)-IF(ISNUMBER(J10),J10,0)</f>
        <v>6060141.4899999872</v>
      </c>
    </row>
    <row r="11" spans="1:11" ht="13.5" customHeight="1">
      <c r="A11" s="41" t="s">
        <v>18</v>
      </c>
      <c r="B11" s="29"/>
      <c r="C11" s="42"/>
      <c r="D11" s="220"/>
      <c r="E11" s="221"/>
      <c r="F11" s="221"/>
      <c r="G11" s="221"/>
      <c r="H11" s="222"/>
      <c r="I11" s="38"/>
      <c r="J11" s="39"/>
      <c r="K11" s="40"/>
    </row>
    <row r="12" spans="1:11" ht="26.25" customHeight="1">
      <c r="A12" s="72" t="s">
        <v>298</v>
      </c>
      <c r="B12" s="59"/>
      <c r="C12" s="85" t="s">
        <v>19</v>
      </c>
      <c r="D12" s="223" t="s">
        <v>35</v>
      </c>
      <c r="E12" s="224"/>
      <c r="F12" s="224"/>
      <c r="G12" s="224"/>
      <c r="H12" s="225"/>
      <c r="I12" s="64">
        <f>I16+I18</f>
        <v>0</v>
      </c>
      <c r="J12" s="64">
        <f>J16+J18</f>
        <v>0</v>
      </c>
      <c r="K12" s="65">
        <f>J12-I12</f>
        <v>0</v>
      </c>
    </row>
    <row r="13" spans="1:11" ht="15" customHeight="1">
      <c r="A13" s="58" t="s">
        <v>39</v>
      </c>
      <c r="B13" s="59">
        <v>3</v>
      </c>
      <c r="C13" s="85"/>
      <c r="D13" s="61"/>
      <c r="E13" s="62"/>
      <c r="F13" s="62"/>
      <c r="G13" s="62"/>
      <c r="H13" s="63"/>
      <c r="I13" s="64"/>
      <c r="J13" s="67"/>
      <c r="K13" s="65"/>
    </row>
    <row r="14" spans="1:11" ht="34.5" customHeight="1">
      <c r="A14" s="58" t="s">
        <v>268</v>
      </c>
      <c r="B14" s="59"/>
      <c r="C14" s="85" t="s">
        <v>19</v>
      </c>
      <c r="D14" s="61" t="s">
        <v>51</v>
      </c>
      <c r="E14" s="62" t="s">
        <v>139</v>
      </c>
      <c r="F14" s="62" t="s">
        <v>103</v>
      </c>
      <c r="G14" s="62" t="s">
        <v>107</v>
      </c>
      <c r="H14" s="63" t="s">
        <v>51</v>
      </c>
      <c r="I14" s="64">
        <f>I15+I17</f>
        <v>0</v>
      </c>
      <c r="J14" s="64">
        <f>J15+J17</f>
        <v>0</v>
      </c>
      <c r="K14" s="105"/>
    </row>
    <row r="15" spans="1:11" ht="46.5" customHeight="1">
      <c r="A15" s="58" t="s">
        <v>269</v>
      </c>
      <c r="B15" s="59"/>
      <c r="C15" s="85" t="s">
        <v>19</v>
      </c>
      <c r="D15" s="61" t="s">
        <v>51</v>
      </c>
      <c r="E15" s="62" t="s">
        <v>139</v>
      </c>
      <c r="F15" s="62" t="s">
        <v>103</v>
      </c>
      <c r="G15" s="62" t="s">
        <v>107</v>
      </c>
      <c r="H15" s="63" t="s">
        <v>16</v>
      </c>
      <c r="I15" s="64">
        <f>I16</f>
        <v>25000000</v>
      </c>
      <c r="J15" s="64">
        <f>J16</f>
        <v>0</v>
      </c>
      <c r="K15" s="105" t="s">
        <v>207</v>
      </c>
    </row>
    <row r="16" spans="1:11" ht="58.5" customHeight="1">
      <c r="A16" s="58" t="s">
        <v>623</v>
      </c>
      <c r="B16" s="59"/>
      <c r="C16" s="85" t="s">
        <v>19</v>
      </c>
      <c r="D16" s="61" t="s">
        <v>53</v>
      </c>
      <c r="E16" s="62" t="s">
        <v>139</v>
      </c>
      <c r="F16" s="146" t="s">
        <v>521</v>
      </c>
      <c r="G16" s="62" t="s">
        <v>107</v>
      </c>
      <c r="H16" s="63" t="s">
        <v>47</v>
      </c>
      <c r="I16" s="64">
        <v>25000000</v>
      </c>
      <c r="J16" s="67">
        <v>0</v>
      </c>
      <c r="K16" s="105" t="s">
        <v>207</v>
      </c>
    </row>
    <row r="17" spans="1:11" ht="67.5" customHeight="1">
      <c r="A17" s="58" t="s">
        <v>270</v>
      </c>
      <c r="B17" s="59">
        <v>3</v>
      </c>
      <c r="C17" s="85" t="s">
        <v>19</v>
      </c>
      <c r="D17" s="61" t="s">
        <v>51</v>
      </c>
      <c r="E17" s="62" t="s">
        <v>139</v>
      </c>
      <c r="F17" s="62" t="s">
        <v>103</v>
      </c>
      <c r="G17" s="62" t="s">
        <v>107</v>
      </c>
      <c r="H17" s="63" t="s">
        <v>141</v>
      </c>
      <c r="I17" s="64">
        <f>I18</f>
        <v>-25000000</v>
      </c>
      <c r="J17" s="64">
        <f>J18</f>
        <v>0</v>
      </c>
      <c r="K17" s="105" t="s">
        <v>207</v>
      </c>
    </row>
    <row r="18" spans="1:11" ht="57" customHeight="1">
      <c r="A18" s="58" t="s">
        <v>624</v>
      </c>
      <c r="B18" s="59">
        <v>3</v>
      </c>
      <c r="C18" s="85" t="s">
        <v>19</v>
      </c>
      <c r="D18" s="61" t="s">
        <v>53</v>
      </c>
      <c r="E18" s="62" t="s">
        <v>139</v>
      </c>
      <c r="F18" s="146" t="s">
        <v>521</v>
      </c>
      <c r="G18" s="62" t="s">
        <v>107</v>
      </c>
      <c r="H18" s="63" t="s">
        <v>142</v>
      </c>
      <c r="I18" s="64">
        <v>-25000000</v>
      </c>
      <c r="J18" s="67">
        <v>0</v>
      </c>
      <c r="K18" s="105" t="s">
        <v>207</v>
      </c>
    </row>
    <row r="19" spans="1:11" ht="45" hidden="1" customHeight="1">
      <c r="A19" s="58" t="s">
        <v>143</v>
      </c>
      <c r="B19" s="59">
        <v>3</v>
      </c>
      <c r="C19" s="85" t="s">
        <v>19</v>
      </c>
      <c r="D19" s="61" t="s">
        <v>53</v>
      </c>
      <c r="E19" s="62" t="s">
        <v>140</v>
      </c>
      <c r="F19" s="62" t="s">
        <v>103</v>
      </c>
      <c r="G19" s="62" t="s">
        <v>107</v>
      </c>
      <c r="H19" s="63" t="s">
        <v>51</v>
      </c>
      <c r="I19" s="64">
        <v>0</v>
      </c>
      <c r="J19" s="67">
        <v>0</v>
      </c>
      <c r="K19" s="65">
        <f>IF(ISNUMBER(I19),I19,0)-IF(ISNUMBER(J19),J19,0)</f>
        <v>0</v>
      </c>
    </row>
    <row r="20" spans="1:11" ht="44.25" hidden="1" customHeight="1">
      <c r="A20" s="58" t="s">
        <v>143</v>
      </c>
      <c r="B20" s="59">
        <v>3</v>
      </c>
      <c r="C20" s="85" t="s">
        <v>19</v>
      </c>
      <c r="D20" s="61" t="s">
        <v>53</v>
      </c>
      <c r="E20" s="62" t="s">
        <v>140</v>
      </c>
      <c r="F20" s="62" t="s">
        <v>103</v>
      </c>
      <c r="G20" s="62" t="s">
        <v>107</v>
      </c>
      <c r="H20" s="63" t="s">
        <v>141</v>
      </c>
      <c r="I20" s="64">
        <v>0</v>
      </c>
      <c r="J20" s="67">
        <v>0</v>
      </c>
      <c r="K20" s="105"/>
    </row>
    <row r="21" spans="1:11" ht="45" hidden="1" customHeight="1">
      <c r="A21" s="58" t="s">
        <v>143</v>
      </c>
      <c r="B21" s="59">
        <v>3</v>
      </c>
      <c r="C21" s="85" t="s">
        <v>19</v>
      </c>
      <c r="D21" s="61" t="s">
        <v>53</v>
      </c>
      <c r="E21" s="62" t="s">
        <v>140</v>
      </c>
      <c r="F21" s="62" t="s">
        <v>105</v>
      </c>
      <c r="G21" s="62" t="s">
        <v>107</v>
      </c>
      <c r="H21" s="63" t="s">
        <v>142</v>
      </c>
      <c r="I21" s="64">
        <v>0</v>
      </c>
      <c r="J21" s="67">
        <v>0</v>
      </c>
      <c r="K21" s="105" t="s">
        <v>207</v>
      </c>
    </row>
    <row r="22" spans="1:11" ht="24" customHeight="1">
      <c r="A22" s="72" t="s">
        <v>299</v>
      </c>
      <c r="B22" s="59"/>
      <c r="C22" s="85" t="s">
        <v>20</v>
      </c>
      <c r="D22" s="217" t="s">
        <v>35</v>
      </c>
      <c r="E22" s="218"/>
      <c r="F22" s="218"/>
      <c r="G22" s="218"/>
      <c r="H22" s="219"/>
      <c r="I22" s="64">
        <f>I23</f>
        <v>0</v>
      </c>
      <c r="J22" s="67">
        <f>J23</f>
        <v>0</v>
      </c>
      <c r="K22" s="65">
        <f>K23</f>
        <v>0</v>
      </c>
    </row>
    <row r="23" spans="1:11" ht="15.75" customHeight="1">
      <c r="A23" s="72" t="s">
        <v>17</v>
      </c>
      <c r="B23" s="59"/>
      <c r="C23" s="60"/>
      <c r="D23" s="86"/>
      <c r="E23" s="87"/>
      <c r="F23" s="87"/>
      <c r="G23" s="87"/>
      <c r="H23" s="88"/>
      <c r="I23" s="64"/>
      <c r="J23" s="67"/>
      <c r="K23" s="65"/>
    </row>
    <row r="24" spans="1:11">
      <c r="A24" s="41" t="s">
        <v>21</v>
      </c>
      <c r="B24" s="29">
        <v>4</v>
      </c>
      <c r="C24" s="42" t="s">
        <v>16</v>
      </c>
      <c r="D24" s="44"/>
      <c r="E24" s="45"/>
      <c r="F24" s="45"/>
      <c r="G24" s="45"/>
      <c r="H24" s="43"/>
      <c r="I24" s="38">
        <f>+I25</f>
        <v>772604.3599999845</v>
      </c>
      <c r="J24" s="38">
        <f>+J25</f>
        <v>-5287537.1300000027</v>
      </c>
      <c r="K24" s="40">
        <f>IF(ISNUMBER(I24),I24,0)-IF(ISNUMBER(J24),J24,0)</f>
        <v>6060141.4899999872</v>
      </c>
    </row>
    <row r="25" spans="1:11" ht="33.75">
      <c r="A25" s="41" t="s">
        <v>241</v>
      </c>
      <c r="B25" s="29">
        <v>4</v>
      </c>
      <c r="C25" s="42" t="s">
        <v>16</v>
      </c>
      <c r="D25" s="61" t="s">
        <v>51</v>
      </c>
      <c r="E25" s="45" t="s">
        <v>144</v>
      </c>
      <c r="F25" s="45" t="s">
        <v>103</v>
      </c>
      <c r="G25" s="45" t="s">
        <v>107</v>
      </c>
      <c r="H25" s="43" t="s">
        <v>51</v>
      </c>
      <c r="I25" s="38">
        <f>+I27+I31</f>
        <v>772604.3599999845</v>
      </c>
      <c r="J25" s="38">
        <f>+J27+J31</f>
        <v>-5287537.1300000027</v>
      </c>
      <c r="K25" s="40">
        <f>IF(ISNUMBER(I25),I25,0)-IF(ISNUMBER(J25),J25,0)</f>
        <v>6060141.4899999872</v>
      </c>
    </row>
    <row r="26" spans="1:11" ht="22.5">
      <c r="A26" s="72" t="s">
        <v>300</v>
      </c>
      <c r="B26" s="59"/>
      <c r="C26" s="85" t="s">
        <v>47</v>
      </c>
      <c r="D26" s="61" t="s">
        <v>51</v>
      </c>
      <c r="E26" s="62" t="s">
        <v>144</v>
      </c>
      <c r="F26" s="62" t="s">
        <v>103</v>
      </c>
      <c r="G26" s="62" t="s">
        <v>107</v>
      </c>
      <c r="H26" s="63" t="s">
        <v>15</v>
      </c>
      <c r="I26" s="64">
        <f t="shared" ref="I26:J28" si="0">I27</f>
        <v>-140026487.62</v>
      </c>
      <c r="J26" s="67">
        <f t="shared" si="0"/>
        <v>-53731396.340000004</v>
      </c>
      <c r="K26" s="65"/>
    </row>
    <row r="27" spans="1:11" ht="23.25" customHeight="1">
      <c r="A27" s="41" t="s">
        <v>246</v>
      </c>
      <c r="B27" s="29">
        <v>4</v>
      </c>
      <c r="C27" s="42" t="s">
        <v>47</v>
      </c>
      <c r="D27" s="61" t="s">
        <v>51</v>
      </c>
      <c r="E27" s="45" t="s">
        <v>242</v>
      </c>
      <c r="F27" s="45" t="s">
        <v>103</v>
      </c>
      <c r="G27" s="45" t="s">
        <v>107</v>
      </c>
      <c r="H27" s="43" t="s">
        <v>15</v>
      </c>
      <c r="I27" s="38">
        <f t="shared" si="0"/>
        <v>-140026487.62</v>
      </c>
      <c r="J27" s="39">
        <f t="shared" si="0"/>
        <v>-53731396.340000004</v>
      </c>
      <c r="K27" s="83" t="s">
        <v>207</v>
      </c>
    </row>
    <row r="28" spans="1:11" ht="34.5" customHeight="1">
      <c r="A28" s="41" t="s">
        <v>247</v>
      </c>
      <c r="B28" s="29">
        <v>4</v>
      </c>
      <c r="C28" s="42" t="s">
        <v>47</v>
      </c>
      <c r="D28" s="61" t="s">
        <v>51</v>
      </c>
      <c r="E28" s="45" t="s">
        <v>145</v>
      </c>
      <c r="F28" s="45" t="s">
        <v>103</v>
      </c>
      <c r="G28" s="45" t="s">
        <v>107</v>
      </c>
      <c r="H28" s="43" t="s">
        <v>146</v>
      </c>
      <c r="I28" s="38">
        <f t="shared" si="0"/>
        <v>-140026487.62</v>
      </c>
      <c r="J28" s="39">
        <f t="shared" si="0"/>
        <v>-53731396.340000004</v>
      </c>
      <c r="K28" s="83" t="s">
        <v>207</v>
      </c>
    </row>
    <row r="29" spans="1:11" ht="46.5" customHeight="1">
      <c r="A29" s="41" t="s">
        <v>626</v>
      </c>
      <c r="B29" s="29">
        <v>4</v>
      </c>
      <c r="C29" s="42" t="s">
        <v>47</v>
      </c>
      <c r="D29" s="61" t="s">
        <v>54</v>
      </c>
      <c r="E29" s="45" t="s">
        <v>145</v>
      </c>
      <c r="F29" s="144" t="s">
        <v>521</v>
      </c>
      <c r="G29" s="45" t="s">
        <v>107</v>
      </c>
      <c r="H29" s="43" t="s">
        <v>146</v>
      </c>
      <c r="I29" s="38">
        <v>-140026487.62</v>
      </c>
      <c r="J29" s="39">
        <v>-53731396.340000004</v>
      </c>
      <c r="K29" s="83" t="s">
        <v>207</v>
      </c>
    </row>
    <row r="30" spans="1:11" ht="22.5" customHeight="1">
      <c r="A30" s="72" t="s">
        <v>301</v>
      </c>
      <c r="B30" s="59"/>
      <c r="C30" s="85" t="s">
        <v>48</v>
      </c>
      <c r="D30" s="61" t="s">
        <v>51</v>
      </c>
      <c r="E30" s="62" t="s">
        <v>144</v>
      </c>
      <c r="F30" s="62" t="s">
        <v>103</v>
      </c>
      <c r="G30" s="62" t="s">
        <v>107</v>
      </c>
      <c r="H30" s="63" t="s">
        <v>243</v>
      </c>
      <c r="I30" s="64">
        <f>I31</f>
        <v>140799091.97999999</v>
      </c>
      <c r="J30" s="67">
        <f t="shared" ref="I30:J32" si="1">J31</f>
        <v>48443859.210000001</v>
      </c>
      <c r="K30" s="65"/>
    </row>
    <row r="31" spans="1:11" ht="25.5" customHeight="1">
      <c r="A31" s="41" t="s">
        <v>244</v>
      </c>
      <c r="B31" s="29">
        <v>4</v>
      </c>
      <c r="C31" s="42" t="s">
        <v>48</v>
      </c>
      <c r="D31" s="61" t="s">
        <v>51</v>
      </c>
      <c r="E31" s="45" t="s">
        <v>242</v>
      </c>
      <c r="F31" s="45" t="s">
        <v>103</v>
      </c>
      <c r="G31" s="45" t="s">
        <v>107</v>
      </c>
      <c r="H31" s="43" t="s">
        <v>243</v>
      </c>
      <c r="I31" s="38">
        <f t="shared" si="1"/>
        <v>140799091.97999999</v>
      </c>
      <c r="J31" s="39">
        <f t="shared" si="1"/>
        <v>48443859.210000001</v>
      </c>
      <c r="K31" s="83" t="s">
        <v>207</v>
      </c>
    </row>
    <row r="32" spans="1:11" ht="33.75" customHeight="1">
      <c r="A32" s="41" t="s">
        <v>245</v>
      </c>
      <c r="B32" s="29">
        <v>4</v>
      </c>
      <c r="C32" s="42" t="s">
        <v>48</v>
      </c>
      <c r="D32" s="61" t="s">
        <v>51</v>
      </c>
      <c r="E32" s="45" t="s">
        <v>145</v>
      </c>
      <c r="F32" s="45" t="s">
        <v>103</v>
      </c>
      <c r="G32" s="45" t="s">
        <v>107</v>
      </c>
      <c r="H32" s="43" t="s">
        <v>147</v>
      </c>
      <c r="I32" s="38">
        <f t="shared" si="1"/>
        <v>140799091.97999999</v>
      </c>
      <c r="J32" s="39">
        <f t="shared" si="1"/>
        <v>48443859.210000001</v>
      </c>
      <c r="K32" s="83" t="s">
        <v>207</v>
      </c>
    </row>
    <row r="33" spans="1:11" ht="45.75" customHeight="1">
      <c r="A33" s="41" t="s">
        <v>625</v>
      </c>
      <c r="B33" s="29">
        <v>4</v>
      </c>
      <c r="C33" s="42" t="s">
        <v>48</v>
      </c>
      <c r="D33" s="61" t="s">
        <v>54</v>
      </c>
      <c r="E33" s="45" t="s">
        <v>145</v>
      </c>
      <c r="F33" s="144" t="s">
        <v>521</v>
      </c>
      <c r="G33" s="45" t="s">
        <v>107</v>
      </c>
      <c r="H33" s="43" t="s">
        <v>147</v>
      </c>
      <c r="I33" s="38">
        <v>140799091.97999999</v>
      </c>
      <c r="J33" s="39">
        <v>48443859.210000001</v>
      </c>
      <c r="K33" s="83" t="s">
        <v>207</v>
      </c>
    </row>
    <row r="34" spans="1:11" ht="22.5">
      <c r="A34" s="41" t="s">
        <v>49</v>
      </c>
      <c r="B34" s="29"/>
      <c r="C34" s="42" t="s">
        <v>47</v>
      </c>
      <c r="D34" s="44"/>
      <c r="E34" s="45"/>
      <c r="F34" s="45"/>
      <c r="G34" s="45"/>
      <c r="H34" s="43"/>
      <c r="I34" s="38"/>
      <c r="J34" s="39"/>
      <c r="K34" s="40">
        <f>IF(ISNUMBER(I34),I34,0)-IF(ISNUMBER(J34),J34,0)</f>
        <v>0</v>
      </c>
    </row>
    <row r="35" spans="1:11">
      <c r="A35" s="41" t="s">
        <v>50</v>
      </c>
      <c r="B35" s="29"/>
      <c r="C35" s="42" t="s">
        <v>48</v>
      </c>
      <c r="D35" s="44"/>
      <c r="E35" s="45"/>
      <c r="F35" s="45"/>
      <c r="G35" s="45"/>
      <c r="H35" s="43"/>
      <c r="I35" s="38"/>
      <c r="J35" s="39"/>
      <c r="K35" s="40">
        <f>IF(ISNUMBER(I35),I35,0)-IF(ISNUMBER(J35),J35,0)</f>
        <v>0</v>
      </c>
    </row>
    <row r="36" spans="1:11" ht="10.5" customHeight="1">
      <c r="A36" s="55"/>
      <c r="B36" s="29"/>
      <c r="C36" s="56"/>
      <c r="D36" s="56"/>
      <c r="E36" s="56"/>
      <c r="F36" s="56"/>
      <c r="G36" s="56"/>
      <c r="H36" s="56"/>
      <c r="I36" s="57"/>
      <c r="J36" s="57"/>
      <c r="K36" s="57"/>
    </row>
    <row r="37" spans="1:11" ht="12.75" hidden="1" customHeight="1">
      <c r="A37" s="20" t="s">
        <v>208</v>
      </c>
      <c r="B37" s="20"/>
      <c r="C37" s="32"/>
      <c r="D37" s="22"/>
      <c r="E37" s="22"/>
      <c r="F37" s="22"/>
      <c r="G37" s="22"/>
      <c r="H37" s="22"/>
      <c r="I37" s="22"/>
      <c r="J37" s="22"/>
      <c r="K37" s="22"/>
    </row>
    <row r="38" spans="1:11" ht="10.5" hidden="1" customHeight="1">
      <c r="A38" s="36" t="s">
        <v>203</v>
      </c>
      <c r="B38" s="11"/>
      <c r="C38" s="32"/>
      <c r="D38" s="22"/>
      <c r="E38" s="22"/>
      <c r="F38" s="22"/>
      <c r="G38" s="22"/>
      <c r="H38" s="22"/>
      <c r="I38" s="22"/>
      <c r="J38" s="22"/>
      <c r="K38" s="22"/>
    </row>
    <row r="39" spans="1:11" ht="24.75" hidden="1" customHeight="1">
      <c r="A39" s="11"/>
      <c r="B39" s="11"/>
      <c r="C39" s="32"/>
      <c r="D39" s="22"/>
      <c r="E39" s="22"/>
      <c r="F39" s="22"/>
      <c r="G39" s="22"/>
      <c r="H39" s="22"/>
      <c r="I39" s="22"/>
      <c r="J39" s="22"/>
      <c r="K39" s="22"/>
    </row>
    <row r="40" spans="1:11" ht="12.75" hidden="1" customHeight="1">
      <c r="A40" s="20" t="s">
        <v>209</v>
      </c>
      <c r="B40" s="20"/>
      <c r="C40" s="32"/>
      <c r="D40" s="22"/>
      <c r="E40" s="22"/>
      <c r="F40" s="22"/>
      <c r="G40" s="22"/>
      <c r="H40" s="22"/>
      <c r="I40" s="22"/>
      <c r="J40" s="22"/>
      <c r="K40" s="22"/>
    </row>
    <row r="41" spans="1:11" ht="10.5" hidden="1" customHeight="1">
      <c r="A41" s="11"/>
      <c r="B41" s="11"/>
      <c r="C41" s="32"/>
      <c r="D41" s="22"/>
      <c r="E41" s="22"/>
      <c r="F41" s="22"/>
      <c r="G41" s="22"/>
      <c r="H41" s="22"/>
      <c r="I41" s="22"/>
      <c r="J41" s="22"/>
      <c r="K41" s="22"/>
    </row>
    <row r="42" spans="1:11" ht="12.75" hidden="1" customHeight="1">
      <c r="C42" s="32"/>
      <c r="D42" s="22"/>
      <c r="E42" s="22"/>
      <c r="F42" s="22"/>
      <c r="G42" s="22"/>
      <c r="H42" s="22"/>
      <c r="I42" s="22"/>
      <c r="J42" s="22"/>
      <c r="K42" s="22"/>
    </row>
    <row r="43" spans="1:11" ht="24" hidden="1" customHeight="1">
      <c r="A43" s="11" t="s">
        <v>13</v>
      </c>
      <c r="B43" s="11"/>
      <c r="C43" s="32"/>
      <c r="D43" s="22"/>
      <c r="E43" s="22"/>
      <c r="F43" s="22"/>
      <c r="G43" s="22"/>
      <c r="H43" s="22"/>
      <c r="I43" s="22"/>
      <c r="J43" s="22"/>
      <c r="K43" s="22"/>
    </row>
    <row r="44" spans="1:11" ht="9.75" hidden="1" customHeight="1">
      <c r="A44" s="11" t="s">
        <v>14</v>
      </c>
      <c r="B44" s="11"/>
      <c r="C44" s="32"/>
      <c r="D44" s="22"/>
      <c r="E44" s="22"/>
      <c r="F44" s="22"/>
      <c r="G44" s="22"/>
      <c r="H44" s="22"/>
      <c r="I44" s="22"/>
      <c r="J44" s="22"/>
      <c r="K44" s="22"/>
    </row>
    <row r="45" spans="1:11" ht="12.75" hidden="1" customHeight="1">
      <c r="A45" s="11"/>
      <c r="B45" s="11"/>
      <c r="C45" s="32"/>
      <c r="D45" s="22"/>
      <c r="E45" s="22"/>
      <c r="F45" s="22"/>
      <c r="G45" s="22"/>
      <c r="H45" s="22"/>
      <c r="I45" s="22"/>
      <c r="J45" s="22"/>
      <c r="K45" s="22"/>
    </row>
    <row r="46" spans="1:11" ht="12.75" hidden="1" customHeight="1">
      <c r="A46" s="11" t="s">
        <v>22</v>
      </c>
      <c r="B46" s="11"/>
      <c r="C46" s="32"/>
      <c r="D46" s="22"/>
      <c r="E46" s="22"/>
      <c r="F46" s="22"/>
      <c r="G46" s="22"/>
      <c r="H46" s="22"/>
      <c r="I46" s="22"/>
      <c r="J46" s="22"/>
      <c r="K46" s="22"/>
    </row>
    <row r="47" spans="1:11" ht="12.75" hidden="1" customHeight="1">
      <c r="A47" s="29"/>
      <c r="B47" s="29"/>
      <c r="C47" s="32"/>
      <c r="D47" s="22"/>
      <c r="E47" s="22"/>
      <c r="F47" s="22"/>
      <c r="G47" s="22"/>
      <c r="H47" s="22"/>
      <c r="I47" s="22"/>
      <c r="J47" s="22"/>
      <c r="K47" s="22"/>
    </row>
    <row r="48" spans="1:11" ht="12.75" hidden="1" customHeight="1">
      <c r="A48" s="29"/>
      <c r="B48" s="29"/>
      <c r="C48" s="32"/>
      <c r="D48" s="22"/>
      <c r="E48" s="22"/>
      <c r="F48" s="22"/>
      <c r="G48" s="22"/>
      <c r="H48" s="22"/>
      <c r="I48" s="22"/>
      <c r="J48" s="22"/>
      <c r="K48" s="22"/>
    </row>
    <row r="49" spans="1:11" ht="22.5" customHeight="1">
      <c r="A49" s="175" t="s">
        <v>658</v>
      </c>
      <c r="B49" s="29"/>
      <c r="C49" s="32"/>
      <c r="D49" s="22"/>
      <c r="E49" s="22"/>
      <c r="F49" s="22"/>
      <c r="G49" s="22"/>
      <c r="H49" s="22"/>
      <c r="I49" s="22"/>
      <c r="J49" s="22"/>
      <c r="K49" s="22"/>
    </row>
    <row r="50" spans="1:11" ht="12.75" customHeight="1">
      <c r="A50" s="214" t="s">
        <v>211</v>
      </c>
      <c r="B50" s="214"/>
      <c r="C50" s="214"/>
      <c r="D50" s="214"/>
      <c r="E50" s="214"/>
      <c r="F50" s="214"/>
      <c r="G50" s="214"/>
      <c r="H50" s="215" t="s">
        <v>659</v>
      </c>
      <c r="I50" s="215"/>
      <c r="J50" s="215"/>
      <c r="K50" s="22"/>
    </row>
    <row r="51" spans="1:11" ht="10.5" customHeight="1">
      <c r="A51" s="29"/>
      <c r="B51" s="29"/>
      <c r="C51" s="32"/>
      <c r="D51" s="22"/>
      <c r="E51" s="22"/>
      <c r="F51" s="22"/>
      <c r="G51" s="22"/>
      <c r="H51" s="22"/>
      <c r="I51" s="22"/>
      <c r="J51" s="22"/>
      <c r="K51" s="22"/>
    </row>
    <row r="52" spans="1:11" ht="8.25" customHeight="1">
      <c r="A52" s="11"/>
      <c r="B52" s="11"/>
      <c r="C52" s="11"/>
      <c r="D52" s="20"/>
      <c r="E52" s="20"/>
      <c r="F52" s="20"/>
      <c r="G52" s="20"/>
      <c r="H52" s="20"/>
      <c r="I52" s="34"/>
    </row>
    <row r="53" spans="1:11" ht="11.25" customHeight="1">
      <c r="A53" s="11" t="s">
        <v>616</v>
      </c>
      <c r="B53" s="11"/>
      <c r="C53" s="216" t="s">
        <v>212</v>
      </c>
      <c r="D53" s="216"/>
      <c r="E53" s="216"/>
      <c r="F53" s="216"/>
      <c r="G53" s="216"/>
      <c r="H53" s="216"/>
      <c r="I53" s="34" t="s">
        <v>617</v>
      </c>
    </row>
    <row r="54" spans="1:11" ht="11.25" customHeight="1">
      <c r="A54" s="11"/>
      <c r="B54" s="11"/>
      <c r="C54" s="11"/>
      <c r="D54" s="20"/>
      <c r="E54" s="20"/>
      <c r="F54" s="20"/>
      <c r="G54" s="20"/>
      <c r="H54" s="20"/>
      <c r="I54" s="34"/>
    </row>
    <row r="55" spans="1:11" ht="11.25" customHeight="1">
      <c r="A55" s="11"/>
      <c r="B55" s="11"/>
      <c r="C55" s="11"/>
      <c r="D55" s="20"/>
      <c r="E55" s="20"/>
      <c r="F55" s="20"/>
      <c r="G55" s="20"/>
      <c r="H55" s="20"/>
      <c r="I55" s="34"/>
    </row>
    <row r="56" spans="1:11" ht="11.25" customHeight="1">
      <c r="A56" s="11"/>
      <c r="B56" s="11"/>
      <c r="C56" s="11"/>
      <c r="D56" s="20"/>
      <c r="E56" s="20"/>
      <c r="F56" s="20"/>
      <c r="G56" s="20"/>
      <c r="H56" s="20"/>
      <c r="I56" s="34"/>
    </row>
    <row r="57" spans="1:11" ht="11.25" customHeight="1">
      <c r="A57" s="11"/>
      <c r="B57" s="11"/>
      <c r="C57" s="11"/>
      <c r="D57" s="20"/>
      <c r="E57" s="20"/>
      <c r="F57" s="20"/>
      <c r="G57" s="20"/>
      <c r="H57" s="20"/>
      <c r="I57" s="34"/>
    </row>
    <row r="58" spans="1:11" ht="11.25" customHeight="1">
      <c r="A58" s="11"/>
      <c r="B58" s="11"/>
      <c r="C58" s="11"/>
      <c r="D58" s="20"/>
      <c r="E58" s="20"/>
      <c r="F58" s="20"/>
      <c r="G58" s="20"/>
      <c r="H58" s="20"/>
      <c r="I58" s="34"/>
    </row>
    <row r="59" spans="1:11" ht="11.25" customHeight="1">
      <c r="A59" s="11"/>
      <c r="B59" s="11"/>
      <c r="C59" s="11"/>
      <c r="D59" s="20"/>
      <c r="E59" s="20"/>
      <c r="F59" s="20"/>
      <c r="G59" s="20"/>
      <c r="H59" s="20"/>
      <c r="I59" s="34"/>
    </row>
    <row r="60" spans="1:11" ht="11.25" customHeight="1">
      <c r="A60" s="11"/>
      <c r="B60" s="11"/>
      <c r="C60" s="11"/>
      <c r="D60" s="20"/>
      <c r="E60" s="20"/>
      <c r="F60" s="20"/>
      <c r="G60" s="20"/>
      <c r="H60" s="20"/>
      <c r="I60" s="34"/>
    </row>
    <row r="61" spans="1:11" ht="11.25" customHeight="1">
      <c r="A61" s="11"/>
      <c r="B61" s="11"/>
      <c r="C61" s="11"/>
      <c r="D61" s="20"/>
      <c r="E61" s="20"/>
      <c r="F61" s="20"/>
      <c r="G61" s="20"/>
      <c r="H61" s="20"/>
      <c r="I61" s="34"/>
    </row>
    <row r="62" spans="1:11" ht="11.25" customHeight="1">
      <c r="A62" s="11"/>
      <c r="B62" s="11"/>
      <c r="C62" s="11"/>
      <c r="D62" s="20"/>
      <c r="E62" s="20"/>
      <c r="F62" s="20"/>
      <c r="G62" s="20"/>
      <c r="H62" s="20"/>
      <c r="I62" s="34"/>
    </row>
    <row r="63" spans="1:11" ht="11.25" customHeight="1">
      <c r="A63" s="11"/>
      <c r="B63" s="11"/>
      <c r="C63" s="11"/>
      <c r="D63" s="20"/>
      <c r="E63" s="20"/>
      <c r="F63" s="20"/>
      <c r="G63" s="20"/>
      <c r="H63" s="20"/>
      <c r="I63" s="34"/>
    </row>
    <row r="64" spans="1:11" ht="11.25" customHeight="1">
      <c r="A64" s="11"/>
      <c r="B64" s="11"/>
      <c r="C64" s="11"/>
      <c r="D64" s="20"/>
      <c r="E64" s="20"/>
      <c r="F64" s="20"/>
      <c r="G64" s="20"/>
      <c r="H64" s="20"/>
      <c r="I64" s="34"/>
    </row>
    <row r="65" spans="1:9" ht="11.25" customHeight="1">
      <c r="A65" s="11"/>
      <c r="B65" s="11"/>
      <c r="C65" s="11"/>
      <c r="D65" s="20"/>
      <c r="E65" s="20"/>
      <c r="F65" s="20"/>
      <c r="G65" s="20"/>
      <c r="H65" s="20"/>
      <c r="I65" s="34"/>
    </row>
    <row r="66" spans="1:9" ht="11.25" customHeight="1">
      <c r="A66" s="11"/>
      <c r="B66" s="11"/>
      <c r="C66" s="11"/>
      <c r="D66" s="20"/>
      <c r="E66" s="20"/>
      <c r="F66" s="20"/>
      <c r="G66" s="20"/>
      <c r="H66" s="20"/>
      <c r="I66" s="34"/>
    </row>
    <row r="67" spans="1:9" ht="11.25" customHeight="1">
      <c r="A67" s="11"/>
      <c r="B67" s="11"/>
      <c r="C67" s="11"/>
      <c r="D67" s="20"/>
      <c r="E67" s="20"/>
      <c r="F67" s="20"/>
      <c r="G67" s="20"/>
      <c r="H67" s="20"/>
      <c r="I67" s="34"/>
    </row>
    <row r="68" spans="1:9" ht="11.25" customHeight="1">
      <c r="A68" s="11"/>
      <c r="B68" s="11"/>
      <c r="C68" s="11"/>
      <c r="D68" s="20"/>
      <c r="E68" s="20"/>
      <c r="F68" s="20"/>
      <c r="G68" s="20"/>
      <c r="H68" s="20"/>
      <c r="I68" s="34"/>
    </row>
    <row r="69" spans="1:9" ht="11.25" customHeight="1">
      <c r="A69" s="11"/>
      <c r="B69" s="11"/>
      <c r="C69" s="11"/>
      <c r="D69" s="20"/>
      <c r="E69" s="20"/>
      <c r="F69" s="20"/>
      <c r="G69" s="20"/>
      <c r="H69" s="20"/>
      <c r="I69" s="34"/>
    </row>
    <row r="70" spans="1:9" ht="11.25" customHeight="1">
      <c r="A70" s="11"/>
      <c r="B70" s="11"/>
      <c r="C70" s="11"/>
      <c r="D70" s="20"/>
      <c r="E70" s="20"/>
      <c r="F70" s="20"/>
      <c r="G70" s="20"/>
      <c r="H70" s="20"/>
      <c r="I70" s="34"/>
    </row>
    <row r="71" spans="1:9" ht="11.25" customHeight="1">
      <c r="A71" s="11"/>
      <c r="B71" s="11"/>
      <c r="C71" s="11"/>
      <c r="D71" s="20"/>
      <c r="E71" s="20"/>
      <c r="F71" s="20"/>
      <c r="G71" s="20"/>
      <c r="H71" s="20"/>
      <c r="I71" s="34"/>
    </row>
    <row r="72" spans="1:9" ht="23.25" customHeight="1">
      <c r="A72" s="11"/>
      <c r="B72" s="11"/>
    </row>
    <row r="73" spans="1:9" ht="9.9499999999999993" customHeight="1"/>
    <row r="74" spans="1:9" ht="12.75" customHeight="1">
      <c r="A74" s="20"/>
      <c r="B74" s="20"/>
      <c r="C74" s="20"/>
      <c r="D74" s="3"/>
      <c r="E74" s="3"/>
      <c r="F74" s="3"/>
      <c r="G74" s="3"/>
      <c r="H74" s="3"/>
    </row>
  </sheetData>
  <mergeCells count="13">
    <mergeCell ref="A50:G50"/>
    <mergeCell ref="H50:J50"/>
    <mergeCell ref="C53:H53"/>
    <mergeCell ref="D22:H22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honeticPr fontId="2" type="noConversion"/>
  <printOptions gridLinesSet="0"/>
  <pageMargins left="0.59055118110236227" right="0.19685039370078741" top="0.19685039370078741" bottom="0.19685039370078741" header="0" footer="0"/>
  <pageSetup paperSize="9" scale="90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2015-07-09T07:23:43Z</cp:lastPrinted>
  <dcterms:created xsi:type="dcterms:W3CDTF">1999-06-18T11:49:53Z</dcterms:created>
  <dcterms:modified xsi:type="dcterms:W3CDTF">2015-07-27T09:31:05Z</dcterms:modified>
</cp:coreProperties>
</file>