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40" windowHeight="6680" tabRatio="724" activeTab="1"/>
  </bookViews>
  <sheets>
    <sheet name="приложение_1" sheetId="1" r:id="rId1"/>
    <sheet name="приложение_2" sheetId="2" r:id="rId2"/>
    <sheet name="приложение_3" sheetId="3" r:id="rId3"/>
    <sheet name="приложение_4" sheetId="4" r:id="rId4"/>
    <sheet name="приложение_5" sheetId="5" r:id="rId5"/>
    <sheet name="приложение_6" sheetId="6" r:id="rId6"/>
    <sheet name="приложение_7" sheetId="7" r:id="rId7"/>
    <sheet name="приложение 8" sheetId="8" r:id="rId8"/>
    <sheet name="приложение_9" sheetId="9" r:id="rId9"/>
    <sheet name="приложение_10" sheetId="10" r:id="rId10"/>
    <sheet name="приложение_11" sheetId="11" r:id="rId11"/>
    <sheet name="приложение 12" sheetId="12" r:id="rId12"/>
    <sheet name="приложение 13" sheetId="13" r:id="rId13"/>
    <sheet name="приложение 14" sheetId="14" r:id="rId14"/>
    <sheet name="приложение_15" sheetId="15" r:id="rId15"/>
    <sheet name="приложение 16" sheetId="16" r:id="rId16"/>
    <sheet name="приложение 17" sheetId="17" r:id="rId17"/>
    <sheet name="приложение 18" sheetId="18" r:id="rId18"/>
  </sheets>
  <definedNames>
    <definedName name="_xlnm.Print_Area" localSheetId="3">'приложение_4'!$A$1:$F$271</definedName>
  </definedNames>
  <calcPr fullCalcOnLoad="1"/>
</workbook>
</file>

<file path=xl/sharedStrings.xml><?xml version="1.0" encoding="utf-8"?>
<sst xmlns="http://schemas.openxmlformats.org/spreadsheetml/2006/main" count="5647" uniqueCount="545">
  <si>
    <t>2</t>
  </si>
  <si>
    <t>3</t>
  </si>
  <si>
    <t>Невыясненные поступления, зачисляемые в бюджеты поселений</t>
  </si>
  <si>
    <t>110</t>
  </si>
  <si>
    <t>062</t>
  </si>
  <si>
    <t>120</t>
  </si>
  <si>
    <t>(в рублях)</t>
  </si>
  <si>
    <t>040</t>
  </si>
  <si>
    <t>100</t>
  </si>
  <si>
    <t>Прочие доходы от оказания платных услуг (работ) получателями средств бюджетов городских поселений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</si>
  <si>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</si>
  <si>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</si>
  <si>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240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</si>
  <si>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</si>
  <si>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</si>
  <si>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 главного администратора (администратора) доходов бюджета</t>
  </si>
  <si>
    <t>ИНН</t>
  </si>
  <si>
    <t>КПП</t>
  </si>
  <si>
    <t>Администрация муниципального образования "Городское поселение "Город Ермолино"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</si>
  <si>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</si>
  <si>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</si>
  <si>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</si>
  <si>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</si>
  <si>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</si>
  <si>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</si>
  <si>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</si>
  <si>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</si>
  <si>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</si>
  <si>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</si>
  <si>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</si>
  <si>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1 13 01076 13 0000 130</t>
  </si>
  <si>
    <t>1 13 01995 13 0000 130</t>
  </si>
  <si>
    <t>1 13 02065 13 0000 130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</si>
  <si>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</si>
  <si>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1 13 02995 13 0000 130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</si>
  <si>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</si>
  <si>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</si>
  <si>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</si>
  <si>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</si>
  <si>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</si>
  <si>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</si>
  <si>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</si>
  <si>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</si>
  <si>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</si>
  <si>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</si>
  <si>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</si>
  <si>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</si>
  <si>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</si>
  <si>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</si>
  <si>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1 14 03050 13 0000 410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</si>
  <si>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</si>
  <si>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1 14 03050 13 0000 440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</si>
  <si>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</si>
  <si>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1 14 06013 13 0000 430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</si>
  <si>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</si>
  <si>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</si>
  <si>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</si>
  <si>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</si>
  <si>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</si>
  <si>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</si>
  <si>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</si>
  <si>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</si>
  <si>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</si>
  <si>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</si>
  <si>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</si>
  <si>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</si>
  <si>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</si>
  <si>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</si>
  <si>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</si>
  <si>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</si>
  <si>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</si>
  <si>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</si>
  <si>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</si>
  <si>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</si>
  <si>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</si>
  <si>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</si>
  <si>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</si>
  <si>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</si>
  <si>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 из бюджетов муниципальных районов на ремонт и капитальный ремонт дорожной и уличной сети муниципальных образований Калужской области</t>
  </si>
  <si>
    <t>Прочие межбюджетные трансферты на капитальный ремонт объектов водопроводно-канализационного хозяйства</t>
  </si>
  <si>
    <t>Прочие межбюджетные трансферты на реализацию мероприятий подпрограммы "Совершенствование и развитие сети автомобильных дорог на 2014-2020 годы"</t>
  </si>
  <si>
    <t>Прочие межбюджетные трансферты бюджетам городских поселений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</t>
  </si>
  <si>
    <t>2 03 05099 13 0000 180</t>
  </si>
  <si>
    <t>Прочие безвозмездные поступления от государственных (муниципальных) организаций в бюджеты городских поселений</t>
  </si>
  <si>
    <t>2 04 05099 13 0000 180</t>
  </si>
  <si>
    <t>2 07 05010 13 0000 180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</si>
  <si>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</si>
  <si>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</si>
  <si>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2 07 05030 13 0000 180</t>
  </si>
  <si>
    <t>Прочие безвозмездные поступления в бюджеты городских поселений</t>
  </si>
  <si>
    <t>2 07 05030 13 0001 180</t>
  </si>
  <si>
    <t>Прочие безвозмездные перечисления в бюджеты городских поселений на реконструкцию памятников</t>
  </si>
  <si>
    <t xml:space="preserve">062 </t>
  </si>
  <si>
    <t>2 07 05030 13 0002 180</t>
  </si>
  <si>
    <t>Прочие безвозмездные перечисления в бюджеты городских поселений на проведение мероприятий ко Дню Победы</t>
  </si>
  <si>
    <t>2 07 05030 13 0010 180</t>
  </si>
  <si>
    <t>Прочие безвозмездные перечисления в бюджеты городских поселений на другие нужды</t>
  </si>
  <si>
    <t>2 18 05010 13 0000 180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</si>
  <si>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</si>
  <si>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2 18 05010 13 6209 151</t>
  </si>
  <si>
    <t>Доходы    бюджетов городских поселений от возврата остатков субсидий, субвенций и иных межбюджетных трансфертов прошлых лет на организацию предоставления социальной помощи отдельным категориям граждан, находящимся в трудной жизненной ситуации из бюджетов муниципальных районов</t>
  </si>
  <si>
    <t>2 18 05030 13 0000 180</t>
  </si>
  <si>
    <t>Доходы бюджетов городских поселений от возврата иными организациями остатков субсидий прошлых лет</t>
  </si>
  <si>
    <t>2 19 05000 13 5478 151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</si>
  <si>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</si>
  <si>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2 19 05000 13 6467 151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</si>
  <si>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городских поселений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</si>
  <si>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 из бюджетов городских поселений</t>
  </si>
  <si>
    <t>048</t>
  </si>
  <si>
    <t>Управление Росприроднадзора по Калужской области</t>
  </si>
  <si>
    <t>1 16 25075 10 0000 140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</si>
  <si>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</si>
  <si>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</si>
  <si>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</si>
  <si>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141</t>
  </si>
  <si>
    <t>Управление Роспотребнадзора по Калужской области</t>
  </si>
  <si>
    <t>188</t>
  </si>
  <si>
    <t>ОВД по Боровскому району Калужской области</t>
  </si>
  <si>
    <t>388</t>
  </si>
  <si>
    <t>Региональное управление № 8 ФМБА России</t>
  </si>
  <si>
    <t>498</t>
  </si>
  <si>
    <t>Управление по технологическому и экологическому надзору Ростехнадзора по Калужской области</t>
  </si>
  <si>
    <t>Наименование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</si>
  <si>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</si>
  <si>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</si>
  <si>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</si>
  <si>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</si>
  <si>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</si>
  <si>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</si>
  <si>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</si>
  <si>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</si>
  <si>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</si>
  <si>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</si>
  <si>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</si>
  <si>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Социальное обеспечение населения</t>
  </si>
  <si>
    <t>Обслуживание внутреннего государственного и муниципального долга</t>
  </si>
  <si>
    <t>4</t>
  </si>
  <si>
    <t>5</t>
  </si>
  <si>
    <t>81 0 00 00000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</si>
  <si>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</si>
  <si>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81 0 00 00420</t>
  </si>
  <si>
    <t>Депутаты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</si>
  <si>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</si>
  <si>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68 0 00 00000</t>
  </si>
  <si>
    <t>68 0 01 00000</t>
  </si>
  <si>
    <t>Основное мероприятие "Повышение качества управления муниципальными финансами"</t>
  </si>
  <si>
    <t>68 0 01 00400</t>
  </si>
  <si>
    <t>Центральный аппарат</t>
  </si>
  <si>
    <t>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</si>
  <si>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</si>
  <si>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</si>
  <si>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</si>
  <si>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</si>
  <si>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</si>
  <si>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</si>
  <si>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75 0 00 00000</t>
  </si>
  <si>
    <t>75 0 00 00480</t>
  </si>
  <si>
    <t>Глава местной администрации (исполнительно-распорядительного органа муниципального образования)</t>
  </si>
  <si>
    <t>870</t>
  </si>
  <si>
    <t>Резервные средства</t>
  </si>
  <si>
    <t>68 0 01 00920</t>
  </si>
  <si>
    <t>Выполнение других обязательств государства</t>
  </si>
  <si>
    <t>Закупка товаров, работ и услуг для государственных (муниципальных) нужд</t>
  </si>
  <si>
    <t>08 0 00 00000</t>
  </si>
  <si>
    <t>08 0 01 00000</t>
  </si>
  <si>
    <t>08 0 01 00750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</si>
  <si>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</si>
  <si>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88 0 00 00000</t>
  </si>
  <si>
    <t>Непрограммные расходы Федеральных и областных органов исполнительной власти</t>
  </si>
  <si>
    <t>88 8 00 00000</t>
  </si>
  <si>
    <t>Непрограммные мероприятия</t>
  </si>
  <si>
    <t>88 8 00 51180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</si>
  <si>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</si>
  <si>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</si>
  <si>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</si>
  <si>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09 0 00 00000</t>
  </si>
  <si>
    <t>09 0 01 00000</t>
  </si>
  <si>
    <t>Основное мероприятие "Подготовка населения в области обеспечения безопасности жизнедеятельности"</t>
  </si>
  <si>
    <t>09 0 01 09020</t>
  </si>
  <si>
    <t>Предупреждение и ликвидация чрезвычайных ситуаций</t>
  </si>
  <si>
    <t>09 0 01 09050</t>
  </si>
  <si>
    <t>Расходы на обеспечение деятельности ЕДДС</t>
  </si>
  <si>
    <t>09 0 01 09060</t>
  </si>
  <si>
    <t>Расходы на обеспечение деятельности ДНД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</si>
  <si>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</si>
  <si>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</si>
  <si>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</si>
  <si>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</si>
  <si>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Содержание сети автомобильных дорог</t>
  </si>
  <si>
    <t>24 0 01 24020</t>
  </si>
  <si>
    <t>Ремонт и капитальный ремонт сети автомобильных дорог</t>
  </si>
  <si>
    <t>24 0 01 24050</t>
  </si>
  <si>
    <t>05 0 00 00000</t>
  </si>
  <si>
    <t>05 0 01 00000</t>
  </si>
  <si>
    <t>Основное мероприятие "Обеспечение комфортных условий проживания граждан"</t>
  </si>
  <si>
    <t>05 0 01 05020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</si>
  <si>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</si>
  <si>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810</t>
  </si>
  <si>
    <t>30 0 00 00000</t>
  </si>
  <si>
    <t>30 0 01 00000</t>
  </si>
  <si>
    <t>Организация теплоснабжения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</si>
  <si>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</si>
  <si>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</si>
  <si>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19 0 00 00000</t>
  </si>
  <si>
    <t>19 0 01 00000</t>
  </si>
  <si>
    <t>Основное мероприятие "Улучшение благоустройства города"</t>
  </si>
  <si>
    <t>19 0 01 19010</t>
  </si>
  <si>
    <t>19 0 01 19030</t>
  </si>
  <si>
    <t>Организация ритуальных услуг и содержание мест захоронения</t>
  </si>
  <si>
    <t>19 0 01 19040</t>
  </si>
  <si>
    <t>Содержание зеленого хозяйства</t>
  </si>
  <si>
    <t>19 0 01 19050</t>
  </si>
  <si>
    <t>Организация сбора и вывоза бытовых отходов и мусора</t>
  </si>
  <si>
    <t>19 0 01 19060</t>
  </si>
  <si>
    <t>Прочие мероприятия по благоустройству</t>
  </si>
  <si>
    <t>300</t>
  </si>
  <si>
    <t>360</t>
  </si>
  <si>
    <t>Иные выплаты населению</t>
  </si>
  <si>
    <t>Культура</t>
  </si>
  <si>
    <t>11 0 00 00000</t>
  </si>
  <si>
    <t>Муниципальная программа "Развитие культуры в городе Ермолино"</t>
  </si>
  <si>
    <t>11 1 00 00000</t>
  </si>
  <si>
    <t>Подпрограмма "Обеспечение деятельности МУК ДК "Полёт" муниципальной программы "Развитие культуры в городе Ермолино"</t>
  </si>
  <si>
    <t>11 1 01 00000</t>
  </si>
  <si>
    <t>Основное мероприятие "Создание условий для развития культуры"</t>
  </si>
  <si>
    <t>11 1 01 00590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</si>
  <si>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</si>
  <si>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</si>
  <si>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11 2 00 00000</t>
  </si>
  <si>
    <t>Подпрограмма "Обслуживание библиотек" муниципальной программы "Развитие культуры в городе Ермолино"</t>
  </si>
  <si>
    <t>11 2 01 00000</t>
  </si>
  <si>
    <t>Основное мероприятие "Создание условий для развития библиотечного обслуживания"</t>
  </si>
  <si>
    <t>11 2 01 00590</t>
  </si>
  <si>
    <t>03 0 00 00000</t>
  </si>
  <si>
    <t>03 0 01 00000</t>
  </si>
  <si>
    <t>Осуществление мер социальной поддержки малообеспеченных граждан, пенсионеров и инвалидов</t>
  </si>
  <si>
    <t xml:space="preserve"> Проведение мероприятий для граждан пожилого возраста, инвалидов и других категорий граждан</t>
  </si>
  <si>
    <t>04 0 00 00000</t>
  </si>
  <si>
    <t>Муниципальная программа "Доступная среда"</t>
  </si>
  <si>
    <t>04 0 01 00000</t>
  </si>
  <si>
    <t>Основное мероприятие" Обеспечение комфортных условий жизнедеятельности инвалидов и маломобильных категорий граждан"</t>
  </si>
  <si>
    <t>04 0 01 04020</t>
  </si>
  <si>
    <t>Мероприятия, способствующие улучшению жизнедеятельности инвалидов и лиц с ограниченными возможностями здоровья</t>
  </si>
  <si>
    <t>79 0 00 00000</t>
  </si>
  <si>
    <t>Мероприятия в области социальной политики</t>
  </si>
  <si>
    <t>79 0 00 79210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</si>
  <si>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</si>
  <si>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Межбюджетные трансферты</t>
  </si>
  <si>
    <t>540</t>
  </si>
  <si>
    <t>Физическая культура</t>
  </si>
  <si>
    <t>13 0 00 00000</t>
  </si>
  <si>
    <t>13 0 01 00000</t>
  </si>
  <si>
    <t>Основное мероприятие "Создание условий для благоприятной адаптации молодежи в современном обществе"</t>
  </si>
  <si>
    <t>13 0 01 00590</t>
  </si>
  <si>
    <t>Периодическая печать и издательства</t>
  </si>
  <si>
    <t>23 0 00 00000</t>
  </si>
  <si>
    <t>23 0 01 00000</t>
  </si>
  <si>
    <t>Основное мероприятие "Создание условий для информационного обеспечения населения"</t>
  </si>
  <si>
    <t>23 0 01 00590</t>
  </si>
  <si>
    <t>68 0 01 00650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</si>
  <si>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</si>
  <si>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</si>
  <si>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</si>
  <si>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</si>
  <si>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</si>
  <si>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880</t>
  </si>
  <si>
    <t>Специальные расходы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</si>
  <si>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</si>
  <si>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</si>
  <si>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</t>
  </si>
  <si>
    <t>Целевая статья</t>
  </si>
  <si>
    <t>Социальное обеспечение и иные выплаты населению</t>
  </si>
  <si>
    <t>Муниципальная программа "Развития физической культуры и спорта на территории МО "Городское поселение "Г. Ермолино"</t>
  </si>
  <si>
    <t>Код классификации</t>
  </si>
  <si>
    <t>Изменение остатков средств на счетах по учету средств бюджета</t>
  </si>
  <si>
    <t>30 0 01 90040</t>
  </si>
  <si>
    <t>30 0 01 90050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</si>
  <si>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</si>
  <si>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доходов бюджета</t>
  </si>
  <si>
    <t>Код главного администратора (администратора) доходов</t>
  </si>
  <si>
    <t>АДМИНИСТРАЦИЯ МУНИЦИПАЛЬНОГО ОБРАЗОВАНИЯ "ГОРОДСКОЕ ПОСЕЛЕНИЕ "ГОРОД ЕРМОЛИНО"</t>
  </si>
  <si>
    <t>Приложение 4</t>
  </si>
  <si>
    <t>Приложение 5</t>
  </si>
  <si>
    <t>Приложение 9</t>
  </si>
  <si>
    <t>1 11 09045 13 0000 120</t>
  </si>
  <si>
    <t>1 16 23050 13 0000 140</t>
  </si>
  <si>
    <t>1 16 23051 13 0000 140</t>
  </si>
  <si>
    <t>1 16 23052 13 0000 140</t>
  </si>
  <si>
    <t>1 16 37040 13 0000 140</t>
  </si>
  <si>
    <t>1 18 05000 13 0000 180</t>
  </si>
  <si>
    <t>Прочие субсидии бюджетам городских поселений на реализацию мероприятий подпрограммы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подпрограммы "Совершенствование и развитие сети автомобильных дорог Калужской области"</t>
  </si>
  <si>
    <t>Прочие субсидии бюджетам  городских поселений на реализацию мероприятий подпрограммы "Совершенствование и развитие сети автомобильных дорог Калужской области"</t>
  </si>
  <si>
    <t>Прочие субсидии бюджетам городских  поселений на мероприятия, направленные на энергосбережение и повышение энергоэффективности в Калужской области</t>
  </si>
  <si>
    <t>2 19 05000 13 8360 151</t>
  </si>
  <si>
    <t>2 19 05000 13 0000 151</t>
  </si>
  <si>
    <t>Прочие безвозмездные поступления от негосударственных (муниципальных) организаций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</si>
  <si>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</si>
  <si>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</si>
  <si>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</si>
  <si>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Главные администраторы (администраторы) доходов местного бюджета – органа местного самоуправления муниципального образования "Городское поселение "Город Ермолино"</t>
  </si>
  <si>
    <t>Основное мероприятие "Обеспечение рационального использования топливно-энергетических ресурсов"</t>
  </si>
  <si>
    <t>Муниципальная программа "Совершенствование системы муниципального управления МО "Городское поселение "Г. Ермолино"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</si>
  <si>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</si>
  <si>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</si>
  <si>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 программа "Совершенствование системы муниципального управления МО "Городское поселение "Г. Ермолино"</t>
  </si>
  <si>
    <t>Основное мероприятие" Повышение  социальной защиты и привлекательности службы в органах местного самоуправления"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</si>
  <si>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</si>
  <si>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Ведомственная структура расходов бюджета муниципального образования "Городское поселение "Город Ермолино" на 2017 год</t>
  </si>
  <si>
    <t>от __ ________ 2016 № ______</t>
  </si>
  <si>
    <t>6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</si>
  <si>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</si>
  <si>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к Решению Городской Думы муниципального образования "Городское поселение "Город Ермолино"  "О бюджете муниципального образования "Городское поселение "Город Ермолино на 2017 год и на плановый период 2018 и 2019 годов"</t>
  </si>
  <si>
    <t>Обеспечение деятельности главы администрации</t>
  </si>
  <si>
    <t>09 0 01 00600</t>
  </si>
  <si>
    <t>Муниципальная программа "Кадровая политика в муниципальном образовании "Городское поселение "Город Ермолино""</t>
  </si>
  <si>
    <t>Содержание, ремонт и капитальный ремонт сети автомобильных дорог за счет средств дорожного фонда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</si>
  <si>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</si>
  <si>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</si>
  <si>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38 0 01 00000</t>
  </si>
  <si>
    <t>Реализация мероприятий в области земельных отношений и инвентаризации объектов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</si>
  <si>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</si>
  <si>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24 0 01 24040</t>
  </si>
  <si>
    <t>Муниципальная программа "Развитие жилищной и коммунальной инфраструктуры"</t>
  </si>
  <si>
    <t>46 0 00 00000</t>
  </si>
  <si>
    <t>Резервный фонд местной администрации</t>
  </si>
  <si>
    <t>Раздел, подраздел</t>
  </si>
  <si>
    <t>0103</t>
  </si>
  <si>
    <t>0104</t>
  </si>
  <si>
    <t>0111</t>
  </si>
  <si>
    <t>0113</t>
  </si>
  <si>
    <t>0203</t>
  </si>
  <si>
    <t>0309</t>
  </si>
  <si>
    <t>0409</t>
  </si>
  <si>
    <t>0412</t>
  </si>
  <si>
    <t>0501</t>
  </si>
  <si>
    <t>0502</t>
  </si>
  <si>
    <t>0503</t>
  </si>
  <si>
    <t>0707</t>
  </si>
  <si>
    <t>0801</t>
  </si>
  <si>
    <t>1003</t>
  </si>
  <si>
    <t>1101</t>
  </si>
  <si>
    <t>1202</t>
  </si>
  <si>
    <t>1301</t>
  </si>
  <si>
    <t>Измененные бюджетные ассигнования на 2017 год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</si>
  <si>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</si>
  <si>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</si>
  <si>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Организация безопасности дорожного движения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</si>
  <si>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</si>
  <si>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38 0 01 38050</t>
  </si>
  <si>
    <t>Проведение сервисного обслуживания, ремонт и установка узлов учета</t>
  </si>
  <si>
    <t>30 0 01 90080</t>
  </si>
  <si>
    <t>Организация систем индивидуального поквартирного теплоснабжения</t>
  </si>
  <si>
    <t>Муниципальная программа "Молодёжь"</t>
  </si>
  <si>
    <t>Основное мероприятие "Создание условий для адаптации молодёжи в современном обществе"</t>
  </si>
  <si>
    <t>46 0 01 00000</t>
  </si>
  <si>
    <t>46 0 01 46010</t>
  </si>
  <si>
    <t>Вовлечение молодежи в социальную политику</t>
  </si>
  <si>
    <t>11 1 01 11010</t>
  </si>
  <si>
    <t>11 1 01 11110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</si>
  <si>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</si>
  <si>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</si>
  <si>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11 2 01 11010</t>
  </si>
  <si>
    <t>03 0 01 03023</t>
  </si>
  <si>
    <t>03 0 01 03033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</si>
  <si>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</si>
  <si>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</si>
  <si>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27 0 01 00000</t>
  </si>
  <si>
    <t>27 0 01 27010</t>
  </si>
  <si>
    <t>Мероприятия по проведению Дня города Ермолино</t>
  </si>
  <si>
    <t>Основное мероприятие "Проведение мероприятий в честь Дня города Ермолино"</t>
  </si>
  <si>
    <t>Основное мероприятие "Проведение мероприятий в честь Дня Победы в Великой Отечественной войне 1941-1945гг."</t>
  </si>
  <si>
    <t>Празднование  Дня Победы в Великой Отечественной войне 1941-1945гг.</t>
  </si>
  <si>
    <t>27 0 02 00000</t>
  </si>
  <si>
    <t>27 0 02 27020</t>
  </si>
  <si>
    <t>27 0 02 27030</t>
  </si>
  <si>
    <t>27 0 02 27050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</si>
  <si>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</si>
  <si>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</si>
  <si>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</si>
  <si>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</si>
  <si>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13 0 01 13050</t>
  </si>
  <si>
    <t>05 0 01 05100</t>
  </si>
  <si>
    <t>Основное мероприятие "Улучшение качества жизни пожилых людей, инвалидов, малоимущих семей и иных категорий граждан"</t>
  </si>
  <si>
    <t>03 0 01 03073</t>
  </si>
  <si>
    <t>Социальная помощь собственникам жилых помещений в одноэтажных и двухэтажных многоквартирных домах в целях возмещения их затрат, связанных с переходом на индивидуальное поквартирное теплоснабжение</t>
  </si>
  <si>
    <t>Компенсация части расходов граждан на оплату коммунальной услуги за тепловую энергию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</si>
  <si>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</si>
  <si>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</si>
  <si>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</si>
  <si>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</si>
  <si>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38 0 01 380030</t>
  </si>
  <si>
    <t>Основное мероприятие "Проведение мероприятий в честь Дня Победы в Великой Отечественной войне 1941-1945 гг."</t>
  </si>
  <si>
    <t>13 0 01 13010</t>
  </si>
  <si>
    <t xml:space="preserve">Организация и проведение спортивно-массовых, физкультурных и спортивных мероприятий 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</si>
  <si>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</si>
  <si>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</si>
  <si>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ВСЕГО РАСХОДОВ БЮДЖЕТА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</si>
  <si>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</si>
  <si>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</si>
  <si>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</si>
  <si>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</si>
  <si>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</si>
  <si>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</si>
  <si>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</si>
  <si>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</si>
  <si>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</si>
  <si>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</si>
  <si>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</si>
  <si>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Мероприятия по эффективному использованию муниципального имущества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</si>
  <si>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</si>
  <si>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Единовременная адресная помощь ветеранам ВОВ</t>
  </si>
  <si>
    <t>Укрепление и развитие материально-технической базы для занятия населения физической культуры и спортом</t>
  </si>
  <si>
    <t>44 0 01 44040</t>
  </si>
  <si>
    <t>Поддержка и развитие малого и среднего предпринимательства</t>
  </si>
  <si>
    <t>Благоустройство памятных мест</t>
  </si>
  <si>
    <t>Группы и подгруппы видов расходов</t>
  </si>
  <si>
    <t>Код главного распоряди- теля бюджетных средств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</si>
  <si>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</si>
  <si>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</si>
  <si>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</si>
  <si>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</si>
  <si>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</si>
  <si>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</si>
  <si>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</si>
  <si>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</si>
  <si>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</si>
  <si>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</si>
  <si>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1300</t>
  </si>
  <si>
    <t>7</t>
  </si>
  <si>
    <t>Бюджетные ассигнования на 2018 год</t>
  </si>
  <si>
    <t>Бюджетные ассигнования на 2019 год</t>
  </si>
  <si>
    <t>Празднование  Дня Победы в Великой Отечественной войне 1941-1945 гг.</t>
  </si>
  <si>
    <t>Приложение 6</t>
  </si>
  <si>
    <t>Ведомственная структура расходов бюджета муниципального образования "Городское поселение "Город Ермолино" на плановый период 2018 и 2019 годов</t>
  </si>
  <si>
    <t>Распределение бюджетных ассигнований бюджета муниципального образования "Городское поселение "Город Ермолино"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</si>
  <si>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Распределение бюджетных ассигнований бюджета муниципального образования "Городское поселение "Город Ермолино"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</si>
  <si>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>Распределение бюджетных ассигнований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</si>
  <si>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38 0 01 38030</t>
  </si>
  <si>
    <t>Распределение бюджетных ассигнований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</si>
  <si>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>Приложение 7</t>
  </si>
  <si>
    <t>Приложение 8</t>
  </si>
  <si>
    <t>Приложение 10</t>
  </si>
  <si>
    <t>Приложение 11</t>
  </si>
  <si>
    <t>Приложение 12</t>
  </si>
  <si>
    <t>2017 год</t>
  </si>
  <si>
    <t>Дотации бюджетам городских поселений на выравнивание бюджетной обеспеченности</t>
  </si>
  <si>
    <t>(рублей)</t>
  </si>
  <si>
    <t>Приложение 13</t>
  </si>
  <si>
    <t>2018 год</t>
  </si>
  <si>
    <t>2019 год</t>
  </si>
  <si>
    <t>Приложение 14</t>
  </si>
  <si>
    <t>МЕЖБЮДЖЕТНЫЕ ТРАНСФЕРТЫ, ПРЕДОСТАВЛЯЕМЫЕ ИЗ ДРУГИХ БЮДЖЕТОВ БЮДЖЕТНОЙ СИСТЕМЫ РОССИЙСКОЙ ФЕДЕРАЦИИ, НА 2017 ГОД</t>
  </si>
  <si>
    <t>МЕЖБЮДЖЕТНЫЕ ТРАНСФЕРТЫ, ПРЕДОСТАВЛЯЕМЫЕ ИЗ ДРУГИХ БЮДЖЕТОВ БЮДЖЕТНОЙ СИСТЕМЫ РОССИЙСКОЙ ФЕДЕРАЦИИ, НА ПЛАНОВЫЙ ПЕРИОД 2018 и 2019 ГОДОВ</t>
  </si>
  <si>
    <t>МЕЖБЮДЖЕТНЫЕ ТРАНСФЕРТЫ, ПЕРЕДОВАЕМЫЕ В ДРУГИЕ БЮДЖЕТЫ БЮДЖЕТНОЙ СИСТЕМЫ РОССИЙСКОЙ ФЕДЕРАЦИИ, НА 2017 ГОД</t>
  </si>
  <si>
    <t xml:space="preserve">Межбюджетные трансферты из бюджета  городского поселения, передаваемые в бюджет МО МР "Боровский район" для реализации полномочий в соответствии с Законом Калужской области  от 30.12.2004 г. № 13-ОЗ " О мерах социальной поддержки специалистов, работающих в сельской местности, а также специалистов, вышедших на пенсию" </t>
  </si>
  <si>
    <t>Приложение 15</t>
  </si>
  <si>
    <t>МЕЖБЮДЖЕТНЫЕ ТРАНСФЕРТЫ, ПЕРЕДОВАЕМЫЕ В ДРУГИЕ БЮДЖЕТЫ БЮДЖЕТНОЙ СИСТЕМЫ РОССИЙСКОЙ ФЕДЕРАЦИИ, НА ПЛАНОВЫЙ ПЕРИОД 2018 и 2019  ГОДОВ</t>
  </si>
  <si>
    <t>Приложение 16</t>
  </si>
  <si>
    <t>062 01050000 13 0000 000</t>
  </si>
  <si>
    <t>062 01020000 13 0000 810</t>
  </si>
  <si>
    <t>ПРОГРАММА ВНУТРЕННИХ ЗАИМСТВОВАНИЙ МУНИЦИПАЛЬНОГО ОБРАЗОВАНИЯ   ГОРОДСКОЕ ПОСЕЛЕНИЕ "ГОРОД ЕРМОЛИНО " НА 2017 ГОД И НА ПЛАНОВЫЙ ПЕРИОД 2018 И 2019 ГОДОВ</t>
  </si>
  <si>
    <t>Кредиты, полученные от кредитных организаций в валюте Российской Федерации</t>
  </si>
  <si>
    <t>Вид муниципального заимствования</t>
  </si>
  <si>
    <t>привлечение</t>
  </si>
  <si>
    <t>погашение</t>
  </si>
  <si>
    <t>ИТОГО</t>
  </si>
  <si>
    <t>Приложение 17</t>
  </si>
  <si>
    <t>Приложение 18</t>
  </si>
  <si>
    <t>№ п/п</t>
  </si>
  <si>
    <t>Цели гарантирования</t>
  </si>
  <si>
    <t>Категория  (наименование) принципала</t>
  </si>
  <si>
    <t>Сумма гарантирования, тыс. рублей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</si>
  <si>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</si>
  <si>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</si>
  <si>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</t>
  </si>
  <si>
    <t>Общая сумма</t>
  </si>
  <si>
    <t>-</t>
  </si>
  <si>
    <t>(тыс. рублей)</t>
  </si>
  <si>
    <t>Объем бюджетных ассигнований, предусмотренных на исполнение муниципальных гарантий муниципального образования по возможным гарантийным случаям в 2017 году</t>
  </si>
  <si>
    <t>Объем бюджетных ассигнований, предусмотренных на исполнение муниципальных гарантий муниципального образования по возможным гарантийным случаям в 2018 году</t>
  </si>
  <si>
    <t>Объем бюджетных ассигнований, предусмотренных на исполнение муниципальных гарантий муниципального образования по возможным гарантийным случаям в 2019 году</t>
  </si>
  <si>
    <t>За счет источников финансирования дефицита бюджета муниципального образования "Городское поселение "Город Ермолино"</t>
  </si>
  <si>
    <t>За счет расходов бюджета муниципального образования "Городское поселение "Город Ермолино"</t>
  </si>
  <si>
    <t>Код группы, подгруппы, статьи и вида источников</t>
  </si>
  <si>
    <t>920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</si>
  <si>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</si>
  <si>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</si>
  <si>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</si>
  <si>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01020000 13 0000 710</t>
  </si>
  <si>
    <t>01020000 13 0000 810</t>
  </si>
  <si>
    <t xml:space="preserve"> 01030100 13 0000 710  </t>
  </si>
  <si>
    <t xml:space="preserve"> 01030100 13 0000 810  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</si>
  <si>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</si>
  <si>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</si>
  <si>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01060401 13 0000 810</t>
  </si>
  <si>
    <t>Предоставление  бюджетных кредитов юридическим лицам из бюджетов городских поселений в валюте Российской Федерации</t>
  </si>
  <si>
    <t>01060501 13 0000 540</t>
  </si>
  <si>
    <t>Привлечение прочих источников внутреннего финансирования дефицита бюджетов городских поселений</t>
  </si>
  <si>
    <t>01060600 13 0000 710</t>
  </si>
  <si>
    <t>Погашение обязательств за счет прочих источников внутреннего финансирования дефицита бюджетов городских  поселений</t>
  </si>
  <si>
    <t>01060600 13 0000810</t>
  </si>
  <si>
    <t>Отдел финансов администрации муниципального образования муниципального района "Боровский район"</t>
  </si>
  <si>
    <t>01050201 13 0000 510</t>
  </si>
  <si>
    <t>01050201 13 0000 610</t>
  </si>
  <si>
    <t>Код главного администратора источников</t>
  </si>
  <si>
    <t>В части государственной пошлины</t>
  </si>
  <si>
    <t>В доходов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</si>
  <si>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</si>
  <si>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</si>
  <si>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</si>
  <si>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</si>
  <si>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Приложение 2</t>
  </si>
  <si>
    <t>Приложение 3</t>
  </si>
  <si>
    <t>бюджет городского поселения</t>
  </si>
  <si>
    <t>бюджеты других уровней</t>
  </si>
  <si>
    <t xml:space="preserve">Норматив зачисления (%) </t>
  </si>
  <si>
    <t>Приложение 1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</si>
  <si>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</si>
  <si>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</si>
  <si>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муниципального образования "Городское поселение "Город Ермолино"</t>
  </si>
  <si>
    <t>Источники финансирования дефицита бюджета муниципального образования "Городское поселение "Город Ермолино" на 2017 год и на плановый период 2018 и 2019 годов</t>
  </si>
  <si>
    <t>Программа муниципальных гарантий гарантий муниципального образования "Городское поселение "Город Ермолино" в валюте Российской Федерации на 2017 год и на плановый период 2018 и 2019 годов</t>
  </si>
  <si>
    <t>1.1. Перечень подлежащих предоставлению муниципальных гарантий муниципального образования "Городское поселение "Город Ермолино" в 2017 - 2019 годах</t>
  </si>
  <si>
    <t>1.2. Общий объем бюджетных ассигнований, предусмотренных на исполнение муниципальных  гарантий муниципального образования"Городское поселение "Город Ермолино" по возможным гарантийным случаям, в 2017-2019 годах</t>
  </si>
  <si>
    <t>Исполнение муниципальных гарантий муниципального образования "Городское поселение "Город Ермолино"</t>
  </si>
  <si>
    <t>Нормативы распределения доходов между бюджетами бюджетной системы Российской Федерации, зачисляемые в бюджет муниципального образования "Городское поселение «Город Ермолино» на 2017 год и на плановый период 2018 и 2019 годов</t>
  </si>
  <si>
    <t xml:space="preserve">Перечень главных администраторов (администраторов)  источников финансирования дефицита бюджета муниципального образования "Городское поселение "Город  Ермолино"  </t>
  </si>
  <si>
    <t>Распределение бюджетных ассигнований  бюджета муниципального образования "Городское поселение "Город Ермолино" по разделам, подразделам классификации бюджетов на 2017 год</t>
  </si>
  <si>
    <t>Распределение бюджетных ассигнований  бюджета муниципального образования "Городское поселение "Город Ермолино" по разделам, подразделам классификации бюджетов на плановый период 2018 и 2019 годов</t>
  </si>
  <si>
    <t>Муниципальная программа "Благоустройство территории муниципального образования "Городское поселение "Город Ермолино"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</si>
  <si>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</si>
  <si>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2 02 20041 13 0000 151</t>
  </si>
  <si>
    <t>2 02 29999 13 0000 151</t>
  </si>
  <si>
    <t>2 02 29999 13 0275 151</t>
  </si>
  <si>
    <t>2 02 29999 13 0276 151</t>
  </si>
  <si>
    <t>2 02 29999 13 0286 151</t>
  </si>
  <si>
    <t>2 02 35118 13 0000 151</t>
  </si>
  <si>
    <t>2 02 45160 13 0000 151</t>
  </si>
  <si>
    <t>2 02 45160 13 0478 151</t>
  </si>
  <si>
    <t>2 02 40014 13 0471 151</t>
  </si>
  <si>
    <t>2 02 49999 13 0204 151</t>
  </si>
  <si>
    <t>2 02 49999 13 0273 151</t>
  </si>
  <si>
    <t>2 02 49999 13 0276 151</t>
  </si>
  <si>
    <t>2 02 49999 13 0345 151</t>
  </si>
  <si>
    <t>2 02 49999 13 0465 151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</si>
</sst>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#,##0.00;\-#,##0.00;#,##0.00"/>
    <numFmt numFmtId="180" formatCode="#,##0;\-#,##0;#,##0"/>
    <numFmt numFmtId="181" formatCode="#,##0.0"/>
  </numFmts>
  <fonts count="6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3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10"/>
      <color rgb="FF0000CC"/>
      <name val="Times New Roman"/>
      <family val="1"/>
    </font>
    <font>
      <sz val="9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0" fontId="4" fillId="0" borderId="6">
      <alignment wrapText="1"/>
      <protection/>
    </xf>
    <xf numFmtId="0" fontId="47" fillId="0" borderId="7" applyNumberFormat="0" applyFill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49" fontId="5" fillId="32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 applyProtection="1">
      <alignment vertical="top" wrapText="1"/>
      <protection/>
    </xf>
    <xf numFmtId="0" fontId="5" fillId="32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/>
    </xf>
    <xf numFmtId="4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4" fontId="9" fillId="0" borderId="0" xfId="0" applyNumberFormat="1" applyFont="1" applyBorder="1" applyAlignment="1">
      <alignment horizontal="right" vertical="top" wrapText="1"/>
    </xf>
    <xf numFmtId="0" fontId="9" fillId="7" borderId="0" xfId="0" applyFont="1" applyFill="1" applyBorder="1" applyAlignment="1">
      <alignment horizontal="left" wrapText="1"/>
    </xf>
    <xf numFmtId="49" fontId="9" fillId="7" borderId="0" xfId="0" applyNumberFormat="1" applyFont="1" applyFill="1" applyBorder="1" applyAlignment="1">
      <alignment horizontal="right"/>
    </xf>
    <xf numFmtId="4" fontId="9" fillId="7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9" fillId="32" borderId="0" xfId="0" applyFont="1" applyFill="1" applyBorder="1" applyAlignment="1">
      <alignment horizontal="left" vertical="top" wrapText="1"/>
    </xf>
    <xf numFmtId="49" fontId="1" fillId="32" borderId="0" xfId="0" applyNumberFormat="1" applyFont="1" applyFill="1" applyBorder="1" applyAlignment="1">
      <alignment horizontal="right" vertical="top"/>
    </xf>
    <xf numFmtId="4" fontId="9" fillId="32" borderId="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/>
    </xf>
    <xf numFmtId="0" fontId="56" fillId="0" borderId="0" xfId="0" applyNumberFormat="1" applyFont="1" applyFill="1" applyBorder="1" applyAlignment="1">
      <alignment wrapText="1"/>
    </xf>
    <xf numFmtId="4" fontId="1" fillId="32" borderId="0" xfId="0" applyNumberFormat="1" applyFont="1" applyFill="1" applyBorder="1" applyAlignment="1">
      <alignment horizontal="right" vertical="top"/>
    </xf>
    <xf numFmtId="4" fontId="57" fillId="32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4" fontId="57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9" fillId="7" borderId="0" xfId="0" applyFont="1" applyFill="1" applyBorder="1" applyAlignment="1">
      <alignment horizontal="left" vertical="top" wrapText="1"/>
    </xf>
    <xf numFmtId="49" fontId="1" fillId="7" borderId="0" xfId="0" applyNumberFormat="1" applyFont="1" applyFill="1" applyBorder="1" applyAlignment="1">
      <alignment horizontal="right" vertical="top"/>
    </xf>
    <xf numFmtId="49" fontId="9" fillId="7" borderId="0" xfId="0" applyNumberFormat="1" applyFont="1" applyFill="1" applyBorder="1" applyAlignment="1">
      <alignment horizontal="right" vertical="top"/>
    </xf>
    <xf numFmtId="4" fontId="57" fillId="0" borderId="0" xfId="0" applyNumberFormat="1" applyFont="1" applyBorder="1" applyAlignment="1">
      <alignment horizontal="right" vertical="top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/>
    </xf>
    <xf numFmtId="49" fontId="58" fillId="0" borderId="0" xfId="0" applyNumberFormat="1" applyFont="1" applyFill="1" applyBorder="1" applyAlignment="1">
      <alignment horizontal="right" vertical="top"/>
    </xf>
    <xf numFmtId="49" fontId="59" fillId="7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32" borderId="0" xfId="0" applyFont="1" applyFill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right" vertical="top"/>
    </xf>
    <xf numFmtId="49" fontId="1" fillId="32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49" fontId="1" fillId="7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9" fillId="32" borderId="0" xfId="0" applyNumberFormat="1" applyFont="1" applyFill="1" applyBorder="1" applyAlignment="1">
      <alignment horizontal="center" vertical="top"/>
    </xf>
    <xf numFmtId="49" fontId="9" fillId="32" borderId="0" xfId="0" applyNumberFormat="1" applyFont="1" applyFill="1" applyBorder="1" applyAlignment="1">
      <alignment horizontal="right" vertical="top"/>
    </xf>
    <xf numFmtId="49" fontId="9" fillId="7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horizontal="right" vertical="top"/>
    </xf>
    <xf numFmtId="49" fontId="9" fillId="7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61" fillId="0" borderId="0" xfId="0" applyFont="1" applyFill="1" applyAlignment="1">
      <alignment horizontal="left"/>
    </xf>
    <xf numFmtId="49" fontId="58" fillId="0" borderId="0" xfId="0" applyNumberFormat="1" applyFont="1" applyFill="1" applyBorder="1" applyAlignment="1">
      <alignment horizontal="center" vertical="top"/>
    </xf>
    <xf numFmtId="49" fontId="59" fillId="7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Alignment="1">
      <alignment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left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7" fillId="0" borderId="21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9" fontId="7" fillId="0" borderId="11" xfId="6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8" fillId="0" borderId="11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1" fontId="7" fillId="0" borderId="11" xfId="61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left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1" fontId="7" fillId="0" borderId="16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181" fontId="7" fillId="0" borderId="23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73.75390625" style="36" customWidth="1"/>
    <col min="2" max="2" width="17.75390625" style="36" customWidth="1"/>
    <col min="3" max="3" width="15.50390625" style="36" customWidth="1"/>
    <col min="4" max="16384" width="8.75390625" style="36" customWidth="1"/>
  </cols>
  <sheetData>
    <row r="1" spans="2:3" ht="13.5">
      <c r="B1" s="198" t="s">
        <v>516</v>
      </c>
      <c r="C1" s="198"/>
    </row>
    <row r="2" spans="2:3" ht="99" customHeight="1">
      <c r="B2" s="199" t="s">
        <v>311</v>
      </c>
      <c r="C2" s="199"/>
    </row>
    <row r="3" spans="2:3" ht="13.5">
      <c r="B3" s="199" t="s">
        <v>308</v>
      </c>
      <c r="C3" s="199"/>
    </row>
    <row r="4" ht="13.5">
      <c r="B4" s="187"/>
    </row>
    <row r="5" spans="1:2" ht="43.5" customHeight="1">
      <c r="A5" s="200" t="s">
        <v>525</v>
      </c>
      <c r="B5" s="200"/>
    </row>
    <row r="6" spans="1:2" ht="12" customHeight="1">
      <c r="A6" s="187"/>
      <c r="B6" s="187"/>
    </row>
    <row r="7" ht="13.5" hidden="1">
      <c r="B7" s="148"/>
    </row>
    <row r="8" ht="14.25" customHeight="1" hidden="1">
      <c r="B8" s="148"/>
    </row>
    <row r="9" spans="1:3" ht="23.25" customHeight="1">
      <c r="A9" s="188" t="s">
        <v>122</v>
      </c>
      <c r="B9" s="201" t="s">
        <v>515</v>
      </c>
      <c r="C9" s="201"/>
    </row>
    <row r="10" spans="1:2" ht="55.5" customHeight="1" hidden="1">
      <c r="A10" s="196" t="s">
        <v>505</v>
      </c>
      <c r="B10" s="202"/>
    </row>
    <row r="11" spans="1:2" ht="55.5" hidden="1">
      <c r="A11" s="38" t="s">
        <v>277</v>
      </c>
      <c r="B11" s="185">
        <v>1</v>
      </c>
    </row>
    <row r="12" spans="1:2" ht="102" customHeight="1" hidden="1">
      <c r="A12" s="189" t="s">
        <v>19</v>
      </c>
      <c r="B12" s="185">
        <v>1</v>
      </c>
    </row>
    <row r="13" spans="1:2" ht="37.5" customHeight="1" hidden="1">
      <c r="A13" s="196" t="s">
        <v>506</v>
      </c>
      <c r="B13" s="197"/>
    </row>
    <row r="14" spans="1:2" ht="105" customHeight="1" hidden="1">
      <c r="A14" s="38" t="s">
        <v>507</v>
      </c>
      <c r="B14" s="185">
        <v>0.5</v>
      </c>
    </row>
    <row r="15" spans="1:2" ht="82.5" customHeight="1" hidden="1">
      <c r="A15" s="38" t="s">
        <v>508</v>
      </c>
      <c r="B15" s="185">
        <v>1</v>
      </c>
    </row>
    <row r="16" spans="1:2" ht="55.5" hidden="1">
      <c r="A16" s="38" t="s">
        <v>509</v>
      </c>
      <c r="B16" s="185">
        <v>1</v>
      </c>
    </row>
    <row r="17" spans="1:2" ht="13.5" hidden="1">
      <c r="A17" s="190"/>
      <c r="B17" s="191"/>
    </row>
    <row r="18" spans="1:2" ht="13.5" hidden="1">
      <c r="A18" s="192"/>
      <c r="B18" s="193"/>
    </row>
    <row r="19" spans="1:3" ht="27.75">
      <c r="A19" s="192"/>
      <c r="B19" s="194" t="s">
        <v>513</v>
      </c>
      <c r="C19" s="194" t="s">
        <v>514</v>
      </c>
    </row>
    <row r="20" spans="1:3" ht="32.25" customHeight="1">
      <c r="A20" s="165" t="s">
        <v>11</v>
      </c>
      <c r="B20" s="195">
        <v>100</v>
      </c>
      <c r="C20" s="48">
        <v>0</v>
      </c>
    </row>
    <row r="21" spans="1:3" s="149" customFormat="1" ht="27.75">
      <c r="A21" s="186" t="s">
        <v>9</v>
      </c>
      <c r="B21" s="195">
        <v>100</v>
      </c>
      <c r="C21" s="48">
        <v>0</v>
      </c>
    </row>
    <row r="22" spans="1:3" ht="31.5" customHeight="1">
      <c r="A22" s="186" t="s">
        <v>33</v>
      </c>
      <c r="B22" s="195">
        <v>100</v>
      </c>
      <c r="C22" s="48">
        <v>0</v>
      </c>
    </row>
    <row r="23" spans="1:3" ht="15.75" customHeight="1">
      <c r="A23" s="186" t="s">
        <v>35</v>
      </c>
      <c r="B23" s="195">
        <v>100</v>
      </c>
      <c r="C23" s="48">
        <v>0</v>
      </c>
    </row>
    <row r="24" spans="1:3" s="149" customFormat="1" ht="27.75">
      <c r="A24" s="186" t="s">
        <v>56</v>
      </c>
      <c r="B24" s="195">
        <v>100</v>
      </c>
      <c r="C24" s="48">
        <v>0</v>
      </c>
    </row>
    <row r="25" spans="1:3" ht="42" hidden="1">
      <c r="A25" s="39" t="s">
        <v>510</v>
      </c>
      <c r="B25" s="195">
        <v>100</v>
      </c>
      <c r="C25" s="48">
        <v>0</v>
      </c>
    </row>
    <row r="26" spans="1:3" s="149" customFormat="1" ht="46.5" customHeight="1">
      <c r="A26" s="186" t="s">
        <v>58</v>
      </c>
      <c r="B26" s="195">
        <v>100</v>
      </c>
      <c r="C26" s="48">
        <v>0</v>
      </c>
    </row>
    <row r="27" spans="1:3" ht="46.5" customHeight="1">
      <c r="A27" s="186" t="s">
        <v>59</v>
      </c>
      <c r="B27" s="195">
        <v>100</v>
      </c>
      <c r="C27" s="48">
        <v>0</v>
      </c>
    </row>
    <row r="28" spans="1:3" ht="58.5" customHeight="1">
      <c r="A28" s="186" t="s">
        <v>60</v>
      </c>
      <c r="B28" s="195">
        <v>100</v>
      </c>
      <c r="C28" s="48">
        <v>0</v>
      </c>
    </row>
    <row r="29" spans="1:3" s="149" customFormat="1" ht="40.5" customHeight="1">
      <c r="A29" s="186" t="s">
        <v>61</v>
      </c>
      <c r="B29" s="195">
        <v>100</v>
      </c>
      <c r="C29" s="48">
        <v>0</v>
      </c>
    </row>
    <row r="30" spans="1:3" ht="66" customHeight="1">
      <c r="A30" s="186" t="s">
        <v>63</v>
      </c>
      <c r="B30" s="195">
        <v>100</v>
      </c>
      <c r="C30" s="48">
        <v>0</v>
      </c>
    </row>
    <row r="31" spans="1:3" ht="65.25" customHeight="1">
      <c r="A31" s="186" t="s">
        <v>64</v>
      </c>
      <c r="B31" s="195">
        <v>100</v>
      </c>
      <c r="C31" s="48">
        <v>0</v>
      </c>
    </row>
    <row r="32" spans="1:3" ht="75" customHeight="1">
      <c r="A32" s="186" t="s">
        <v>66</v>
      </c>
      <c r="B32" s="195">
        <v>100</v>
      </c>
      <c r="C32" s="48">
        <v>0</v>
      </c>
    </row>
    <row r="33" spans="1:3" ht="33" customHeight="1">
      <c r="A33" s="186" t="s">
        <v>68</v>
      </c>
      <c r="B33" s="195">
        <v>100</v>
      </c>
      <c r="C33" s="48">
        <v>0</v>
      </c>
    </row>
    <row r="34" spans="1:3" ht="19.5" customHeight="1">
      <c r="A34" s="186" t="s">
        <v>2</v>
      </c>
      <c r="B34" s="195">
        <v>100</v>
      </c>
      <c r="C34" s="48">
        <v>0</v>
      </c>
    </row>
    <row r="35" spans="1:3" ht="13.5">
      <c r="A35" s="186" t="s">
        <v>72</v>
      </c>
      <c r="B35" s="195">
        <v>100</v>
      </c>
      <c r="C35" s="48">
        <v>0</v>
      </c>
    </row>
  </sheetData>
  <sheetProtection/>
  <mergeCells count="7">
    <mergeCell ref="A13:B13"/>
    <mergeCell ref="B1:C1"/>
    <mergeCell ref="B2:C2"/>
    <mergeCell ref="B3:C3"/>
    <mergeCell ref="A5:B5"/>
    <mergeCell ref="B9:C9"/>
    <mergeCell ref="A10:B10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5">
      <selection activeCell="B16" sqref="B16"/>
    </sheetView>
  </sheetViews>
  <sheetFormatPr defaultColWidth="9.125" defaultRowHeight="12.75"/>
  <cols>
    <col min="1" max="1" width="57.50390625" style="1" customWidth="1"/>
    <col min="2" max="2" width="8.50390625" style="53" customWidth="1"/>
    <col min="3" max="3" width="14.875" style="1" customWidth="1"/>
    <col min="4" max="4" width="9.125" style="1" customWidth="1"/>
    <col min="5" max="16384" width="9.125" style="138" customWidth="1"/>
  </cols>
  <sheetData>
    <row r="1" spans="2:4" ht="12.75">
      <c r="B1" s="211" t="s">
        <v>441</v>
      </c>
      <c r="C1" s="211"/>
      <c r="D1" s="211"/>
    </row>
    <row r="2" spans="2:4" ht="106.5" customHeight="1">
      <c r="B2" s="209" t="s">
        <v>311</v>
      </c>
      <c r="C2" s="209"/>
      <c r="D2" s="146"/>
    </row>
    <row r="3" spans="2:4" ht="12.75">
      <c r="B3" s="209" t="s">
        <v>308</v>
      </c>
      <c r="C3" s="209"/>
      <c r="D3" s="209"/>
    </row>
    <row r="4" ht="12.75" customHeight="1">
      <c r="C4" s="128"/>
    </row>
    <row r="5" spans="1:3" ht="29.25" customHeight="1">
      <c r="A5" s="205" t="s">
        <v>307</v>
      </c>
      <c r="B5" s="205"/>
      <c r="C5" s="205"/>
    </row>
    <row r="6" ht="15" customHeight="1">
      <c r="C6" s="54" t="s">
        <v>6</v>
      </c>
    </row>
    <row r="7" spans="1:4" ht="102" customHeight="1">
      <c r="A7" s="55" t="s">
        <v>122</v>
      </c>
      <c r="B7" s="56" t="s">
        <v>325</v>
      </c>
      <c r="C7" s="56" t="s">
        <v>343</v>
      </c>
      <c r="D7" s="57"/>
    </row>
    <row r="8" spans="1:4" ht="12.75">
      <c r="A8" s="55">
        <v>1</v>
      </c>
      <c r="B8" s="58" t="s">
        <v>0</v>
      </c>
      <c r="C8" s="59" t="s">
        <v>1</v>
      </c>
      <c r="D8" s="60"/>
    </row>
    <row r="9" spans="1:4" ht="12.75">
      <c r="A9" s="64" t="s">
        <v>396</v>
      </c>
      <c r="B9" s="143"/>
      <c r="C9" s="144">
        <f>C10+C15+C17+C19+C22+C26+C28+C30+C32+C34+C36</f>
        <v>93936778.61</v>
      </c>
      <c r="D9" s="60"/>
    </row>
    <row r="10" spans="1:4" ht="12.75">
      <c r="A10" s="140" t="s">
        <v>397</v>
      </c>
      <c r="B10" s="135" t="s">
        <v>417</v>
      </c>
      <c r="C10" s="82">
        <f>C11+C12+C13+C14</f>
        <v>16434170</v>
      </c>
      <c r="D10" s="69"/>
    </row>
    <row r="11" spans="1:4" ht="39">
      <c r="A11" s="139" t="s">
        <v>123</v>
      </c>
      <c r="B11" s="111" t="s">
        <v>326</v>
      </c>
      <c r="C11" s="82">
        <f>приложение_4!F12</f>
        <v>1034460</v>
      </c>
      <c r="D11" s="73"/>
    </row>
    <row r="12" spans="1:3" ht="39">
      <c r="A12" s="139" t="s">
        <v>302</v>
      </c>
      <c r="B12" s="111" t="s">
        <v>327</v>
      </c>
      <c r="C12" s="82">
        <f>приложение_4!F17</f>
        <v>10924871</v>
      </c>
    </row>
    <row r="13" spans="1:4" ht="12.75">
      <c r="A13" s="139" t="s">
        <v>124</v>
      </c>
      <c r="B13" s="111" t="s">
        <v>328</v>
      </c>
      <c r="C13" s="82">
        <f>приложение_4!F31</f>
        <v>200000</v>
      </c>
      <c r="D13" s="83"/>
    </row>
    <row r="14" spans="1:4" ht="12.75">
      <c r="A14" s="139" t="s">
        <v>125</v>
      </c>
      <c r="B14" s="111" t="s">
        <v>329</v>
      </c>
      <c r="C14" s="82">
        <f>приложение_4!F37</f>
        <v>4274839</v>
      </c>
      <c r="D14" s="83"/>
    </row>
    <row r="15" spans="1:4" ht="12.75">
      <c r="A15" s="139" t="s">
        <v>398</v>
      </c>
      <c r="B15" s="111" t="s">
        <v>418</v>
      </c>
      <c r="C15" s="82">
        <f>C16</f>
        <v>602347</v>
      </c>
      <c r="D15" s="69"/>
    </row>
    <row r="16" spans="1:3" ht="12.75">
      <c r="A16" s="139" t="s">
        <v>126</v>
      </c>
      <c r="B16" s="111" t="s">
        <v>330</v>
      </c>
      <c r="C16" s="82">
        <f>приложение_4!F79</f>
        <v>602347</v>
      </c>
    </row>
    <row r="17" spans="1:4" ht="12.75">
      <c r="A17" s="139" t="s">
        <v>127</v>
      </c>
      <c r="B17" s="111" t="s">
        <v>419</v>
      </c>
      <c r="C17" s="82">
        <f>C18</f>
        <v>1691056</v>
      </c>
      <c r="D17" s="73"/>
    </row>
    <row r="18" spans="1:4" ht="25.5">
      <c r="A18" s="139" t="s">
        <v>173</v>
      </c>
      <c r="B18" s="111" t="s">
        <v>331</v>
      </c>
      <c r="C18" s="82">
        <f>приложение_4!F88</f>
        <v>1691056</v>
      </c>
      <c r="D18" s="73"/>
    </row>
    <row r="19" spans="1:4" ht="12.75">
      <c r="A19" s="139" t="s">
        <v>399</v>
      </c>
      <c r="B19" s="111" t="s">
        <v>420</v>
      </c>
      <c r="C19" s="82">
        <f>C21+C20</f>
        <v>16104012.82</v>
      </c>
      <c r="D19" s="69"/>
    </row>
    <row r="20" spans="1:4" ht="12.75">
      <c r="A20" s="139" t="s">
        <v>128</v>
      </c>
      <c r="B20" s="111" t="s">
        <v>332</v>
      </c>
      <c r="C20" s="82">
        <f>приложение_4!F103</f>
        <v>15754012.82</v>
      </c>
      <c r="D20" s="73"/>
    </row>
    <row r="21" spans="1:3" ht="12.75">
      <c r="A21" s="139" t="s">
        <v>129</v>
      </c>
      <c r="B21" s="111" t="s">
        <v>333</v>
      </c>
      <c r="C21" s="82">
        <f>приложение_4!F115</f>
        <v>350000</v>
      </c>
    </row>
    <row r="22" spans="1:4" ht="12.75">
      <c r="A22" s="139" t="s">
        <v>400</v>
      </c>
      <c r="B22" s="111" t="s">
        <v>421</v>
      </c>
      <c r="C22" s="82">
        <f>C23+C24+C25</f>
        <v>30248289.119999997</v>
      </c>
      <c r="D22" s="69"/>
    </row>
    <row r="23" spans="1:4" ht="12.75">
      <c r="A23" s="139" t="s">
        <v>130</v>
      </c>
      <c r="B23" s="111" t="s">
        <v>334</v>
      </c>
      <c r="C23" s="82">
        <f>приложение_4!F122</f>
        <v>1395804.59</v>
      </c>
      <c r="D23" s="73"/>
    </row>
    <row r="24" spans="1:4" ht="12.75">
      <c r="A24" s="139" t="s">
        <v>131</v>
      </c>
      <c r="B24" s="111" t="s">
        <v>335</v>
      </c>
      <c r="C24" s="82">
        <f>приложение_4!F128</f>
        <v>11618610.87</v>
      </c>
      <c r="D24" s="83"/>
    </row>
    <row r="25" spans="1:4" ht="12.75">
      <c r="A25" s="139" t="s">
        <v>132</v>
      </c>
      <c r="B25" s="111" t="s">
        <v>336</v>
      </c>
      <c r="C25" s="82">
        <f>приложение_4!F147</f>
        <v>17233873.66</v>
      </c>
      <c r="D25" s="83"/>
    </row>
    <row r="26" spans="1:4" ht="12.75">
      <c r="A26" s="139" t="s">
        <v>401</v>
      </c>
      <c r="B26" s="111" t="s">
        <v>422</v>
      </c>
      <c r="C26" s="82">
        <f>C27</f>
        <v>200000</v>
      </c>
      <c r="D26" s="93"/>
    </row>
    <row r="27" spans="1:4" ht="12.75">
      <c r="A27" s="139" t="s">
        <v>133</v>
      </c>
      <c r="B27" s="111" t="s">
        <v>337</v>
      </c>
      <c r="C27" s="82">
        <f>приложение_4!F173</f>
        <v>200000</v>
      </c>
      <c r="D27" s="83"/>
    </row>
    <row r="28" spans="1:4" ht="12.75">
      <c r="A28" s="139" t="s">
        <v>402</v>
      </c>
      <c r="B28" s="111" t="s">
        <v>423</v>
      </c>
      <c r="C28" s="82">
        <f>C29</f>
        <v>11661847.14</v>
      </c>
      <c r="D28" s="93"/>
    </row>
    <row r="29" spans="1:4" ht="12.75">
      <c r="A29" s="139" t="s">
        <v>218</v>
      </c>
      <c r="B29" s="111" t="s">
        <v>338</v>
      </c>
      <c r="C29" s="82">
        <f>приложение_4!F180</f>
        <v>11661847.14</v>
      </c>
      <c r="D29" s="83"/>
    </row>
    <row r="30" spans="1:4" ht="12.75">
      <c r="A30" s="139" t="s">
        <v>403</v>
      </c>
      <c r="B30" s="111" t="s">
        <v>424</v>
      </c>
      <c r="C30" s="82">
        <f>C31</f>
        <v>1894000</v>
      </c>
      <c r="D30" s="93"/>
    </row>
    <row r="31" spans="1:4" ht="12.75">
      <c r="A31" s="141" t="s">
        <v>134</v>
      </c>
      <c r="B31" s="111" t="s">
        <v>339</v>
      </c>
      <c r="C31" s="82">
        <f>приложение_4!F206</f>
        <v>1894000</v>
      </c>
      <c r="D31" s="83"/>
    </row>
    <row r="32" spans="1:4" ht="12.75">
      <c r="A32" s="139" t="s">
        <v>404</v>
      </c>
      <c r="B32" s="111" t="s">
        <v>425</v>
      </c>
      <c r="C32" s="82">
        <f>C33</f>
        <v>8829665</v>
      </c>
      <c r="D32" s="93"/>
    </row>
    <row r="33" spans="1:4" ht="12.75">
      <c r="A33" s="139" t="s">
        <v>249</v>
      </c>
      <c r="B33" s="111" t="s">
        <v>340</v>
      </c>
      <c r="C33" s="82">
        <f>приложение_4!F236</f>
        <v>8829665</v>
      </c>
      <c r="D33" s="83"/>
    </row>
    <row r="34" spans="1:4" ht="12.75">
      <c r="A34" s="139" t="s">
        <v>405</v>
      </c>
      <c r="B34" s="111" t="s">
        <v>426</v>
      </c>
      <c r="C34" s="82">
        <f>C35</f>
        <v>2520011</v>
      </c>
      <c r="D34" s="93"/>
    </row>
    <row r="35" spans="1:4" ht="12.75">
      <c r="A35" s="139" t="s">
        <v>254</v>
      </c>
      <c r="B35" s="111" t="s">
        <v>341</v>
      </c>
      <c r="C35" s="82">
        <f>приложение_4!F255</f>
        <v>2520011</v>
      </c>
      <c r="D35" s="83"/>
    </row>
    <row r="36" spans="1:4" ht="25.5">
      <c r="A36" s="139" t="s">
        <v>406</v>
      </c>
      <c r="B36" s="111" t="s">
        <v>427</v>
      </c>
      <c r="C36" s="82">
        <f>C37</f>
        <v>3751380.5300000003</v>
      </c>
      <c r="D36" s="83"/>
    </row>
    <row r="37" spans="1:4" ht="12.75">
      <c r="A37" s="139" t="s">
        <v>135</v>
      </c>
      <c r="B37" s="111" t="s">
        <v>342</v>
      </c>
      <c r="C37" s="82">
        <f>приложение_4!F266</f>
        <v>3751380.5300000003</v>
      </c>
      <c r="D37" s="83"/>
    </row>
    <row r="38" spans="1:4" ht="12.75">
      <c r="A38" s="101"/>
      <c r="B38" s="118"/>
      <c r="C38" s="103"/>
      <c r="D38" s="83"/>
    </row>
    <row r="39" spans="1:4" ht="12.75">
      <c r="A39" s="99"/>
      <c r="B39" s="118"/>
      <c r="C39" s="99"/>
      <c r="D39" s="83"/>
    </row>
    <row r="40" spans="1:4" ht="12.75">
      <c r="A40" s="83"/>
      <c r="B40" s="104"/>
      <c r="C40" s="83"/>
      <c r="D40" s="83"/>
    </row>
    <row r="41" spans="1:4" ht="12.75">
      <c r="A41" s="83"/>
      <c r="B41" s="104"/>
      <c r="C41" s="83"/>
      <c r="D41" s="83"/>
    </row>
    <row r="42" spans="1:4" ht="12.75">
      <c r="A42" s="83"/>
      <c r="B42" s="104"/>
      <c r="C42" s="83"/>
      <c r="D42" s="83"/>
    </row>
    <row r="43" spans="1:4" ht="12.75">
      <c r="A43" s="83"/>
      <c r="B43" s="104"/>
      <c r="C43" s="83"/>
      <c r="D43" s="83"/>
    </row>
    <row r="44" spans="1:4" ht="12.75">
      <c r="A44" s="83"/>
      <c r="B44" s="83"/>
      <c r="C44" s="83"/>
      <c r="D44" s="83"/>
    </row>
    <row r="45" spans="1:4" ht="12.75">
      <c r="A45" s="83"/>
      <c r="B45" s="83"/>
      <c r="C45" s="83"/>
      <c r="D45" s="83"/>
    </row>
    <row r="46" spans="1:4" ht="12.75">
      <c r="A46" s="83"/>
      <c r="B46" s="83"/>
      <c r="C46" s="83"/>
      <c r="D46" s="83"/>
    </row>
    <row r="47" spans="1:4" ht="12.75">
      <c r="A47" s="83"/>
      <c r="B47" s="83"/>
      <c r="C47" s="83"/>
      <c r="D47" s="83"/>
    </row>
    <row r="48" spans="1:4" ht="12.75">
      <c r="A48" s="83"/>
      <c r="B48" s="83"/>
      <c r="C48" s="83"/>
      <c r="D48" s="83"/>
    </row>
    <row r="49" spans="1:4" ht="12.75">
      <c r="A49" s="83"/>
      <c r="B49" s="83"/>
      <c r="C49" s="83"/>
      <c r="D49" s="83"/>
    </row>
    <row r="50" spans="1:4" ht="12.75">
      <c r="A50" s="83"/>
      <c r="B50" s="83"/>
      <c r="C50" s="83"/>
      <c r="D50" s="83"/>
    </row>
    <row r="51" spans="1:4" ht="12.75">
      <c r="A51" s="83"/>
      <c r="B51" s="83"/>
      <c r="C51" s="83"/>
      <c r="D51" s="83"/>
    </row>
    <row r="52" spans="1:4" ht="12.75">
      <c r="A52" s="83"/>
      <c r="B52" s="83"/>
      <c r="C52" s="83"/>
      <c r="D52" s="83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</sheetData>
  <sheetProtection/>
  <mergeCells count="4">
    <mergeCell ref="A5:C5"/>
    <mergeCell ref="B1:D1"/>
    <mergeCell ref="B3:D3"/>
    <mergeCell ref="B2:C2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52.50390625" style="1" customWidth="1"/>
    <col min="2" max="2" width="8.50390625" style="53" customWidth="1"/>
    <col min="3" max="4" width="13.25390625" style="1" customWidth="1"/>
    <col min="5" max="16384" width="9.125" style="138" customWidth="1"/>
  </cols>
  <sheetData>
    <row r="1" spans="2:4" ht="12.75">
      <c r="B1" s="211" t="s">
        <v>442</v>
      </c>
      <c r="C1" s="211"/>
      <c r="D1" s="211"/>
    </row>
    <row r="2" spans="2:4" ht="80.25" customHeight="1">
      <c r="B2" s="209" t="s">
        <v>311</v>
      </c>
      <c r="C2" s="209"/>
      <c r="D2" s="209"/>
    </row>
    <row r="3" spans="2:4" ht="12.75" customHeight="1">
      <c r="B3" s="209" t="s">
        <v>308</v>
      </c>
      <c r="C3" s="209"/>
      <c r="D3" s="209"/>
    </row>
    <row r="4" spans="3:4" ht="12.75">
      <c r="C4" s="52"/>
      <c r="D4" s="52"/>
    </row>
    <row r="5" spans="1:6" ht="48" customHeight="1">
      <c r="A5" s="205" t="s">
        <v>528</v>
      </c>
      <c r="B5" s="205"/>
      <c r="C5" s="205"/>
      <c r="D5" s="205"/>
      <c r="E5" s="235"/>
      <c r="F5" s="235"/>
    </row>
    <row r="6" spans="3:4" ht="15" customHeight="1">
      <c r="C6" s="54"/>
      <c r="D6" s="54" t="s">
        <v>6</v>
      </c>
    </row>
    <row r="7" spans="1:4" ht="102" customHeight="1">
      <c r="A7" s="55" t="s">
        <v>122</v>
      </c>
      <c r="B7" s="56" t="s">
        <v>325</v>
      </c>
      <c r="C7" s="56" t="s">
        <v>429</v>
      </c>
      <c r="D7" s="56" t="s">
        <v>430</v>
      </c>
    </row>
    <row r="8" spans="1:4" ht="12.75">
      <c r="A8" s="55">
        <v>1</v>
      </c>
      <c r="B8" s="58" t="s">
        <v>0</v>
      </c>
      <c r="C8" s="59" t="s">
        <v>1</v>
      </c>
      <c r="D8" s="59" t="s">
        <v>136</v>
      </c>
    </row>
    <row r="9" spans="1:4" ht="12.75">
      <c r="A9" s="64" t="s">
        <v>396</v>
      </c>
      <c r="B9" s="142"/>
      <c r="C9" s="65">
        <f>C10+C15+C17+C19+C22+C25+C27+C29+C31+C33+C35</f>
        <v>94982970.67</v>
      </c>
      <c r="D9" s="65">
        <f>D10+D15+D17+D19+D22+D25+D27+D29+D31+D33+D35</f>
        <v>95221776.67</v>
      </c>
    </row>
    <row r="10" spans="1:4" ht="12.75">
      <c r="A10" s="140" t="s">
        <v>397</v>
      </c>
      <c r="B10" s="135" t="s">
        <v>417</v>
      </c>
      <c r="C10" s="82">
        <f>C11+C12+C13+C14</f>
        <v>16466710</v>
      </c>
      <c r="D10" s="82">
        <f>D11+D12+D13+D14</f>
        <v>16502510</v>
      </c>
    </row>
    <row r="11" spans="1:4" ht="39">
      <c r="A11" s="139" t="s">
        <v>123</v>
      </c>
      <c r="B11" s="111" t="s">
        <v>326</v>
      </c>
      <c r="C11" s="82">
        <f>приложение_5!F12</f>
        <v>1034460</v>
      </c>
      <c r="D11" s="82">
        <f>приложение_5!G12</f>
        <v>1034460</v>
      </c>
    </row>
    <row r="12" spans="1:4" ht="39">
      <c r="A12" s="139" t="s">
        <v>302</v>
      </c>
      <c r="B12" s="111" t="s">
        <v>327</v>
      </c>
      <c r="C12" s="82">
        <f>приложение_5!F17</f>
        <v>10957411</v>
      </c>
      <c r="D12" s="82">
        <f>приложение_5!G17</f>
        <v>10993211</v>
      </c>
    </row>
    <row r="13" spans="1:4" ht="12.75">
      <c r="A13" s="139" t="s">
        <v>124</v>
      </c>
      <c r="B13" s="111" t="s">
        <v>328</v>
      </c>
      <c r="C13" s="82">
        <f>приложение_5!F32</f>
        <v>200000</v>
      </c>
      <c r="D13" s="82">
        <f>приложение_5!G32</f>
        <v>200000</v>
      </c>
    </row>
    <row r="14" spans="1:4" ht="12.75">
      <c r="A14" s="139" t="s">
        <v>125</v>
      </c>
      <c r="B14" s="111" t="s">
        <v>329</v>
      </c>
      <c r="C14" s="82">
        <f>приложение_5!F37</f>
        <v>4274839</v>
      </c>
      <c r="D14" s="82">
        <f>приложение_5!G37</f>
        <v>4274839</v>
      </c>
    </row>
    <row r="15" spans="1:4" ht="12.75">
      <c r="A15" s="139" t="s">
        <v>398</v>
      </c>
      <c r="B15" s="111" t="s">
        <v>418</v>
      </c>
      <c r="C15" s="82">
        <f>C16</f>
        <v>602347</v>
      </c>
      <c r="D15" s="82">
        <f>D16</f>
        <v>602347</v>
      </c>
    </row>
    <row r="16" spans="1:4" ht="12.75">
      <c r="A16" s="139" t="s">
        <v>126</v>
      </c>
      <c r="B16" s="111" t="s">
        <v>330</v>
      </c>
      <c r="C16" s="82">
        <f>приложение_5!F79</f>
        <v>602347</v>
      </c>
      <c r="D16" s="82">
        <f>приложение_5!G79</f>
        <v>602347</v>
      </c>
    </row>
    <row r="17" spans="1:4" ht="12.75">
      <c r="A17" s="139" t="s">
        <v>127</v>
      </c>
      <c r="B17" s="111" t="s">
        <v>419</v>
      </c>
      <c r="C17" s="82">
        <f>C18</f>
        <v>1691056</v>
      </c>
      <c r="D17" s="82">
        <f>D18</f>
        <v>1691056</v>
      </c>
    </row>
    <row r="18" spans="1:4" ht="25.5">
      <c r="A18" s="139" t="s">
        <v>173</v>
      </c>
      <c r="B18" s="111" t="s">
        <v>331</v>
      </c>
      <c r="C18" s="82">
        <f>приложение_5!F88</f>
        <v>1691056</v>
      </c>
      <c r="D18" s="82">
        <f>приложение_5!G88</f>
        <v>1691056</v>
      </c>
    </row>
    <row r="19" spans="1:4" ht="12.75">
      <c r="A19" s="139" t="s">
        <v>399</v>
      </c>
      <c r="B19" s="111" t="s">
        <v>420</v>
      </c>
      <c r="C19" s="82">
        <f>C21+C20</f>
        <v>22922890</v>
      </c>
      <c r="D19" s="82">
        <f>D21+D20</f>
        <v>22554050</v>
      </c>
    </row>
    <row r="20" spans="1:4" ht="12.75">
      <c r="A20" s="139" t="s">
        <v>128</v>
      </c>
      <c r="B20" s="111" t="s">
        <v>332</v>
      </c>
      <c r="C20" s="82">
        <f>приложение_5!F103</f>
        <v>22622890</v>
      </c>
      <c r="D20" s="82">
        <f>приложение_5!G103</f>
        <v>22254050</v>
      </c>
    </row>
    <row r="21" spans="1:4" ht="12.75">
      <c r="A21" s="139" t="s">
        <v>129</v>
      </c>
      <c r="B21" s="111" t="s">
        <v>333</v>
      </c>
      <c r="C21" s="82">
        <f>приложение_5!F118</f>
        <v>300000</v>
      </c>
      <c r="D21" s="82">
        <f>приложение_5!G118</f>
        <v>300000</v>
      </c>
    </row>
    <row r="22" spans="1:4" ht="12.75">
      <c r="A22" s="139" t="s">
        <v>400</v>
      </c>
      <c r="B22" s="111" t="s">
        <v>421</v>
      </c>
      <c r="C22" s="82">
        <f>C23+C24</f>
        <v>20443064</v>
      </c>
      <c r="D22" s="82">
        <f>D23+D24</f>
        <v>21014910</v>
      </c>
    </row>
    <row r="23" spans="1:4" ht="12.75">
      <c r="A23" s="139" t="s">
        <v>130</v>
      </c>
      <c r="B23" s="111" t="s">
        <v>334</v>
      </c>
      <c r="C23" s="82">
        <f>приложение_5!F125</f>
        <v>896724</v>
      </c>
      <c r="D23" s="82">
        <f>приложение_5!G125</f>
        <v>807100</v>
      </c>
    </row>
    <row r="24" spans="1:4" ht="12.75">
      <c r="A24" s="139" t="s">
        <v>132</v>
      </c>
      <c r="B24" s="111" t="s">
        <v>336</v>
      </c>
      <c r="C24" s="82">
        <f>приложение_5!F131</f>
        <v>19546340</v>
      </c>
      <c r="D24" s="82">
        <f>приложение_5!G131</f>
        <v>20207810</v>
      </c>
    </row>
    <row r="25" spans="1:4" ht="12.75">
      <c r="A25" s="139" t="s">
        <v>401</v>
      </c>
      <c r="B25" s="111" t="s">
        <v>422</v>
      </c>
      <c r="C25" s="82">
        <f>C26</f>
        <v>200000</v>
      </c>
      <c r="D25" s="82">
        <f>D26</f>
        <v>200000</v>
      </c>
    </row>
    <row r="26" spans="1:4" ht="12.75">
      <c r="A26" s="139" t="s">
        <v>133</v>
      </c>
      <c r="B26" s="111" t="s">
        <v>337</v>
      </c>
      <c r="C26" s="82">
        <f>приложение_5!F157</f>
        <v>200000</v>
      </c>
      <c r="D26" s="82">
        <f>приложение_5!G157</f>
        <v>200000</v>
      </c>
    </row>
    <row r="27" spans="1:4" ht="12.75">
      <c r="A27" s="139" t="s">
        <v>402</v>
      </c>
      <c r="B27" s="111" t="s">
        <v>423</v>
      </c>
      <c r="C27" s="82">
        <f>C28</f>
        <v>11661847.14</v>
      </c>
      <c r="D27" s="82">
        <f>D28</f>
        <v>11661847.14</v>
      </c>
    </row>
    <row r="28" spans="1:4" ht="12.75">
      <c r="A28" s="139" t="s">
        <v>218</v>
      </c>
      <c r="B28" s="111" t="s">
        <v>338</v>
      </c>
      <c r="C28" s="82">
        <f>приложение_5!F164</f>
        <v>11661847.14</v>
      </c>
      <c r="D28" s="82">
        <f>приложение_5!G164</f>
        <v>11661847.14</v>
      </c>
    </row>
    <row r="29" spans="1:4" ht="12.75">
      <c r="A29" s="139" t="s">
        <v>403</v>
      </c>
      <c r="B29" s="111" t="s">
        <v>424</v>
      </c>
      <c r="C29" s="82">
        <f>C30</f>
        <v>894000</v>
      </c>
      <c r="D29" s="82">
        <f>D30</f>
        <v>894000</v>
      </c>
    </row>
    <row r="30" spans="1:4" ht="12.75">
      <c r="A30" s="139" t="s">
        <v>134</v>
      </c>
      <c r="B30" s="111" t="s">
        <v>339</v>
      </c>
      <c r="C30" s="82">
        <f>приложение_5!F190</f>
        <v>894000</v>
      </c>
      <c r="D30" s="82">
        <f>приложение_5!G190</f>
        <v>894000</v>
      </c>
    </row>
    <row r="31" spans="1:4" ht="12.75">
      <c r="A31" s="139" t="s">
        <v>404</v>
      </c>
      <c r="B31" s="111" t="s">
        <v>425</v>
      </c>
      <c r="C31" s="82">
        <f>C32</f>
        <v>8829665</v>
      </c>
      <c r="D31" s="82">
        <f>D32</f>
        <v>8829665</v>
      </c>
    </row>
    <row r="32" spans="1:4" ht="12.75">
      <c r="A32" s="139" t="s">
        <v>249</v>
      </c>
      <c r="B32" s="111" t="s">
        <v>340</v>
      </c>
      <c r="C32" s="82">
        <f>приложение_5!F217</f>
        <v>8829665</v>
      </c>
      <c r="D32" s="82">
        <f>приложение_5!G217</f>
        <v>8829665</v>
      </c>
    </row>
    <row r="33" spans="1:4" ht="12.75">
      <c r="A33" s="139" t="s">
        <v>405</v>
      </c>
      <c r="B33" s="111" t="s">
        <v>426</v>
      </c>
      <c r="C33" s="82">
        <f>C34</f>
        <v>2520011</v>
      </c>
      <c r="D33" s="82">
        <f>D34</f>
        <v>2520011</v>
      </c>
    </row>
    <row r="34" spans="1:4" ht="12.75">
      <c r="A34" s="139" t="s">
        <v>254</v>
      </c>
      <c r="B34" s="111" t="s">
        <v>341</v>
      </c>
      <c r="C34" s="82">
        <f>приложение_5!F236</f>
        <v>2520011</v>
      </c>
      <c r="D34" s="82">
        <f>приложение_5!G236</f>
        <v>2520011</v>
      </c>
    </row>
    <row r="35" spans="1:4" ht="25.5">
      <c r="A35" s="139" t="s">
        <v>406</v>
      </c>
      <c r="B35" s="111" t="s">
        <v>427</v>
      </c>
      <c r="C35" s="82">
        <f>C36</f>
        <v>8751380.53</v>
      </c>
      <c r="D35" s="82">
        <f>D36</f>
        <v>8751380.53</v>
      </c>
    </row>
    <row r="36" spans="1:4" ht="25.5">
      <c r="A36" s="139" t="s">
        <v>135</v>
      </c>
      <c r="B36" s="111" t="s">
        <v>342</v>
      </c>
      <c r="C36" s="82">
        <f>приложение_5!F247</f>
        <v>8751380.53</v>
      </c>
      <c r="D36" s="82">
        <f>приложение_5!G247</f>
        <v>8751380.53</v>
      </c>
    </row>
    <row r="37" spans="1:4" ht="12.75">
      <c r="A37" s="99"/>
      <c r="B37" s="118"/>
      <c r="C37" s="99"/>
      <c r="D37" s="99"/>
    </row>
    <row r="38" spans="1:4" ht="12.75">
      <c r="A38" s="83"/>
      <c r="B38" s="104"/>
      <c r="C38" s="83"/>
      <c r="D38" s="83"/>
    </row>
    <row r="39" spans="1:4" ht="12.75">
      <c r="A39" s="83"/>
      <c r="B39" s="104"/>
      <c r="C39" s="83"/>
      <c r="D39" s="83"/>
    </row>
    <row r="40" spans="1:4" ht="12.75">
      <c r="A40" s="83"/>
      <c r="B40" s="104"/>
      <c r="C40" s="83"/>
      <c r="D40" s="83"/>
    </row>
    <row r="41" spans="1:4" ht="12.75">
      <c r="A41" s="83"/>
      <c r="B41" s="104"/>
      <c r="C41" s="83"/>
      <c r="D41" s="83"/>
    </row>
    <row r="42" spans="1:4" ht="12.75">
      <c r="A42" s="83"/>
      <c r="B42" s="83"/>
      <c r="C42" s="83"/>
      <c r="D42" s="83"/>
    </row>
    <row r="43" spans="1:4" ht="12.75">
      <c r="A43" s="83"/>
      <c r="B43" s="83"/>
      <c r="C43" s="83"/>
      <c r="D43" s="83"/>
    </row>
    <row r="44" spans="1:4" ht="12.75">
      <c r="A44" s="83"/>
      <c r="B44" s="83"/>
      <c r="C44" s="83"/>
      <c r="D44" s="83"/>
    </row>
    <row r="45" spans="1:4" ht="12.75">
      <c r="A45" s="83"/>
      <c r="B45" s="83"/>
      <c r="C45" s="83"/>
      <c r="D45" s="83"/>
    </row>
    <row r="46" spans="1:4" ht="12.75">
      <c r="A46" s="83"/>
      <c r="B46" s="83"/>
      <c r="C46" s="83"/>
      <c r="D46" s="83"/>
    </row>
    <row r="47" spans="1:4" ht="12.75">
      <c r="A47" s="83"/>
      <c r="B47" s="83"/>
      <c r="C47" s="83"/>
      <c r="D47" s="83"/>
    </row>
    <row r="48" spans="1:4" ht="12.75">
      <c r="A48" s="83"/>
      <c r="B48" s="83"/>
      <c r="C48" s="83"/>
      <c r="D48" s="83"/>
    </row>
    <row r="49" spans="1:4" ht="12.75">
      <c r="A49" s="83"/>
      <c r="B49" s="83"/>
      <c r="C49" s="83"/>
      <c r="D49" s="83"/>
    </row>
    <row r="50" spans="1:4" ht="12.75">
      <c r="A50" s="83"/>
      <c r="B50" s="83"/>
      <c r="C50" s="83"/>
      <c r="D50" s="83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</sheetData>
  <sheetProtection/>
  <mergeCells count="4">
    <mergeCell ref="B1:D1"/>
    <mergeCell ref="B2:D2"/>
    <mergeCell ref="B3:D3"/>
    <mergeCell ref="A5:D5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B9" sqref="B9"/>
    </sheetView>
  </sheetViews>
  <sheetFormatPr defaultColWidth="9.125" defaultRowHeight="12.75"/>
  <cols>
    <col min="1" max="1" width="55.125" style="36" customWidth="1"/>
    <col min="2" max="2" width="24.875" style="36" customWidth="1"/>
    <col min="3" max="16384" width="9.125" style="36" customWidth="1"/>
  </cols>
  <sheetData>
    <row r="1" spans="1:4" ht="13.5">
      <c r="A1" s="145"/>
      <c r="B1" s="145" t="s">
        <v>443</v>
      </c>
      <c r="C1" s="145"/>
      <c r="D1" s="145"/>
    </row>
    <row r="2" spans="1:4" ht="111.75" customHeight="1">
      <c r="A2" s="146"/>
      <c r="B2" s="146" t="s">
        <v>311</v>
      </c>
      <c r="C2" s="146"/>
      <c r="D2" s="146"/>
    </row>
    <row r="3" spans="1:4" ht="13.5">
      <c r="A3" s="146"/>
      <c r="B3" s="146" t="s">
        <v>308</v>
      </c>
      <c r="C3" s="146"/>
      <c r="D3" s="146"/>
    </row>
    <row r="4" spans="1:2" ht="13.5">
      <c r="A4" s="1"/>
      <c r="B4" s="35"/>
    </row>
    <row r="5" spans="1:2" s="41" customFormat="1" ht="48" customHeight="1">
      <c r="A5" s="212" t="s">
        <v>451</v>
      </c>
      <c r="B5" s="212"/>
    </row>
    <row r="6" spans="1:2" s="41" customFormat="1" ht="13.5">
      <c r="A6" s="46"/>
      <c r="B6" s="148" t="s">
        <v>446</v>
      </c>
    </row>
    <row r="7" spans="1:2" ht="39.75" customHeight="1">
      <c r="A7" s="47" t="s">
        <v>267</v>
      </c>
      <c r="B7" s="147" t="s">
        <v>444</v>
      </c>
    </row>
    <row r="8" spans="1:2" ht="13.5">
      <c r="A8" s="55">
        <v>1</v>
      </c>
      <c r="B8" s="58" t="s">
        <v>0</v>
      </c>
    </row>
    <row r="9" spans="1:2" ht="13.5">
      <c r="A9" s="42" t="s">
        <v>268</v>
      </c>
      <c r="B9" s="43">
        <f>SUM(B10:B11)</f>
        <v>27003248</v>
      </c>
    </row>
    <row r="10" spans="1:2" ht="27.75">
      <c r="A10" s="45" t="s">
        <v>445</v>
      </c>
      <c r="B10" s="44">
        <v>26400901</v>
      </c>
    </row>
    <row r="11" spans="1:2" ht="48.75" customHeight="1">
      <c r="A11" s="45" t="s">
        <v>269</v>
      </c>
      <c r="B11" s="44">
        <v>602347</v>
      </c>
    </row>
    <row r="12" spans="1:2" ht="13.5">
      <c r="A12" s="40"/>
      <c r="B12" s="40"/>
    </row>
    <row r="13" spans="1:2" ht="13.5">
      <c r="A13" s="40"/>
      <c r="B13" s="40"/>
    </row>
    <row r="14" spans="1:2" ht="13.5">
      <c r="A14" s="40"/>
      <c r="B14" s="40"/>
    </row>
    <row r="15" spans="1:2" ht="13.5">
      <c r="A15" s="40"/>
      <c r="B15" s="40"/>
    </row>
    <row r="16" spans="1:2" ht="13.5">
      <c r="A16" s="40"/>
      <c r="B16" s="40"/>
    </row>
  </sheetData>
  <sheetProtection/>
  <mergeCells count="1">
    <mergeCell ref="A5:B5"/>
  </mergeCells>
  <printOptions/>
  <pageMargins left="0.7874015748031497" right="0.5905511811023623" top="0.3937007874015748" bottom="0.35433070866141736" header="0.5905511811023623" footer="0.31496062992125984"/>
  <pageSetup fitToHeight="10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B11" sqref="B11"/>
    </sheetView>
  </sheetViews>
  <sheetFormatPr defaultColWidth="9.125" defaultRowHeight="12.75"/>
  <cols>
    <col min="1" max="1" width="55.125" style="36" customWidth="1"/>
    <col min="2" max="2" width="17.50390625" style="36" customWidth="1"/>
    <col min="3" max="3" width="17.00390625" style="36" customWidth="1"/>
    <col min="4" max="16384" width="9.125" style="36" customWidth="1"/>
  </cols>
  <sheetData>
    <row r="1" spans="1:4" ht="13.5">
      <c r="A1" s="145"/>
      <c r="B1" s="145" t="s">
        <v>447</v>
      </c>
      <c r="C1" s="145"/>
      <c r="D1" s="145"/>
    </row>
    <row r="2" spans="1:4" ht="58.5" customHeight="1">
      <c r="A2" s="146"/>
      <c r="B2" s="209" t="s">
        <v>311</v>
      </c>
      <c r="C2" s="209"/>
      <c r="D2" s="146"/>
    </row>
    <row r="3" spans="1:4" ht="22.5">
      <c r="A3" s="146"/>
      <c r="B3" s="146" t="s">
        <v>308</v>
      </c>
      <c r="C3" s="146"/>
      <c r="D3" s="146"/>
    </row>
    <row r="4" spans="1:2" ht="13.5">
      <c r="A4" s="1"/>
      <c r="B4" s="35"/>
    </row>
    <row r="5" spans="1:3" s="41" customFormat="1" ht="44.25" customHeight="1">
      <c r="A5" s="212" t="s">
        <v>452</v>
      </c>
      <c r="B5" s="212"/>
      <c r="C5" s="212"/>
    </row>
    <row r="6" spans="1:3" s="41" customFormat="1" ht="13.5">
      <c r="A6" s="46"/>
      <c r="B6" s="148"/>
      <c r="C6" s="148" t="s">
        <v>446</v>
      </c>
    </row>
    <row r="7" spans="1:3" ht="39.75" customHeight="1">
      <c r="A7" s="47" t="s">
        <v>267</v>
      </c>
      <c r="B7" s="147" t="s">
        <v>448</v>
      </c>
      <c r="C7" s="147" t="s">
        <v>449</v>
      </c>
    </row>
    <row r="8" spans="1:3" ht="13.5">
      <c r="A8" s="55">
        <v>1</v>
      </c>
      <c r="B8" s="58" t="s">
        <v>0</v>
      </c>
      <c r="C8" s="58" t="s">
        <v>1</v>
      </c>
    </row>
    <row r="9" spans="1:3" ht="13.5">
      <c r="A9" s="42" t="s">
        <v>268</v>
      </c>
      <c r="B9" s="43">
        <f>SUM(B10:B11)</f>
        <v>26897572</v>
      </c>
      <c r="C9" s="43">
        <f>SUM(C10:C11)</f>
        <v>26897365</v>
      </c>
    </row>
    <row r="10" spans="1:3" ht="27.75">
      <c r="A10" s="45" t="s">
        <v>445</v>
      </c>
      <c r="B10" s="44">
        <v>26295225</v>
      </c>
      <c r="C10" s="44">
        <v>26295018</v>
      </c>
    </row>
    <row r="11" spans="1:3" ht="48.75" customHeight="1">
      <c r="A11" s="45" t="s">
        <v>269</v>
      </c>
      <c r="B11" s="44">
        <v>602347</v>
      </c>
      <c r="C11" s="44">
        <v>602347</v>
      </c>
    </row>
    <row r="12" spans="1:2" ht="13.5">
      <c r="A12" s="40"/>
      <c r="B12" s="40"/>
    </row>
    <row r="13" spans="1:2" ht="13.5">
      <c r="A13" s="40"/>
      <c r="B13" s="40"/>
    </row>
    <row r="14" spans="1:2" ht="13.5">
      <c r="A14" s="40"/>
      <c r="B14" s="40"/>
    </row>
    <row r="15" spans="1:2" ht="13.5">
      <c r="A15" s="40"/>
      <c r="B15" s="40"/>
    </row>
    <row r="16" spans="1:2" ht="13.5">
      <c r="A16" s="40"/>
      <c r="B16" s="40"/>
    </row>
  </sheetData>
  <sheetProtection/>
  <mergeCells count="2">
    <mergeCell ref="B2:C2"/>
    <mergeCell ref="A5:C5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4">
      <selection activeCell="A10" sqref="A10"/>
    </sheetView>
  </sheetViews>
  <sheetFormatPr defaultColWidth="9.125" defaultRowHeight="12.75"/>
  <cols>
    <col min="1" max="1" width="55.125" style="36" customWidth="1"/>
    <col min="2" max="2" width="24.875" style="36" customWidth="1"/>
    <col min="3" max="16384" width="9.125" style="36" customWidth="1"/>
  </cols>
  <sheetData>
    <row r="1" spans="1:4" ht="13.5">
      <c r="A1" s="145"/>
      <c r="B1" s="145" t="s">
        <v>450</v>
      </c>
      <c r="C1" s="145"/>
      <c r="D1" s="145"/>
    </row>
    <row r="2" spans="1:4" ht="111.75" customHeight="1">
      <c r="A2" s="146"/>
      <c r="B2" s="146" t="s">
        <v>311</v>
      </c>
      <c r="C2" s="146"/>
      <c r="D2" s="146"/>
    </row>
    <row r="3" spans="1:4" ht="13.5">
      <c r="A3" s="146"/>
      <c r="B3" s="146" t="s">
        <v>308</v>
      </c>
      <c r="C3" s="146"/>
      <c r="D3" s="146"/>
    </row>
    <row r="4" spans="1:2" ht="13.5">
      <c r="A4" s="1"/>
      <c r="B4" s="35"/>
    </row>
    <row r="5" spans="1:2" s="41" customFormat="1" ht="48" customHeight="1">
      <c r="A5" s="212" t="s">
        <v>453</v>
      </c>
      <c r="B5" s="212"/>
    </row>
    <row r="6" spans="1:2" s="41" customFormat="1" ht="13.5">
      <c r="A6" s="46"/>
      <c r="B6" s="148" t="s">
        <v>446</v>
      </c>
    </row>
    <row r="7" spans="1:2" ht="39.75" customHeight="1">
      <c r="A7" s="47" t="s">
        <v>267</v>
      </c>
      <c r="B7" s="147" t="s">
        <v>444</v>
      </c>
    </row>
    <row r="8" spans="1:2" ht="13.5">
      <c r="A8" s="55">
        <v>1</v>
      </c>
      <c r="B8" s="58" t="s">
        <v>0</v>
      </c>
    </row>
    <row r="9" spans="1:2" ht="13.5">
      <c r="A9" s="42" t="s">
        <v>268</v>
      </c>
      <c r="B9" s="43">
        <f>SUM(B10:B11)</f>
        <v>150000</v>
      </c>
    </row>
    <row r="10" spans="1:2" ht="97.5">
      <c r="A10" s="45" t="s">
        <v>454</v>
      </c>
      <c r="B10" s="44">
        <v>150000</v>
      </c>
    </row>
    <row r="11" spans="1:2" ht="48.75" customHeight="1">
      <c r="A11" s="45"/>
      <c r="B11" s="44"/>
    </row>
    <row r="12" spans="1:2" ht="13.5">
      <c r="A12" s="40"/>
      <c r="B12" s="40"/>
    </row>
    <row r="13" spans="1:2" ht="13.5">
      <c r="A13" s="40"/>
      <c r="B13" s="40"/>
    </row>
    <row r="14" spans="1:2" ht="13.5">
      <c r="A14" s="40"/>
      <c r="B14" s="40"/>
    </row>
    <row r="15" spans="1:2" ht="13.5">
      <c r="A15" s="40"/>
      <c r="B15" s="40"/>
    </row>
    <row r="16" spans="1:2" ht="13.5">
      <c r="A16" s="40"/>
      <c r="B16" s="40"/>
    </row>
  </sheetData>
  <sheetProtection/>
  <mergeCells count="1">
    <mergeCell ref="A5:B5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B10" sqref="B10"/>
    </sheetView>
  </sheetViews>
  <sheetFormatPr defaultColWidth="9.125" defaultRowHeight="12.75"/>
  <cols>
    <col min="1" max="1" width="55.50390625" style="36" customWidth="1"/>
    <col min="2" max="2" width="25.50390625" style="36" customWidth="1"/>
    <col min="3" max="3" width="15.50390625" style="36" customWidth="1"/>
    <col min="4" max="16384" width="9.125" style="36" customWidth="1"/>
  </cols>
  <sheetData>
    <row r="1" spans="1:4" ht="13.5">
      <c r="A1" s="145"/>
      <c r="B1" s="145" t="s">
        <v>455</v>
      </c>
      <c r="C1" s="145"/>
      <c r="D1" s="145"/>
    </row>
    <row r="2" spans="1:4" ht="66.75" customHeight="1">
      <c r="A2" s="146"/>
      <c r="B2" s="209" t="s">
        <v>311</v>
      </c>
      <c r="C2" s="209"/>
      <c r="D2" s="146"/>
    </row>
    <row r="3" spans="1:4" ht="13.5">
      <c r="A3" s="146"/>
      <c r="B3" s="146" t="s">
        <v>308</v>
      </c>
      <c r="C3" s="146"/>
      <c r="D3" s="146"/>
    </row>
    <row r="4" spans="1:2" ht="13.5">
      <c r="A4" s="1"/>
      <c r="B4" s="35"/>
    </row>
    <row r="5" spans="1:2" s="41" customFormat="1" ht="48" customHeight="1">
      <c r="A5" s="212" t="s">
        <v>456</v>
      </c>
      <c r="B5" s="212"/>
    </row>
    <row r="6" spans="1:2" s="41" customFormat="1" ht="13.5">
      <c r="A6" s="46"/>
      <c r="B6" s="148" t="s">
        <v>446</v>
      </c>
    </row>
    <row r="7" spans="1:3" ht="39.75" customHeight="1">
      <c r="A7" s="47" t="s">
        <v>267</v>
      </c>
      <c r="B7" s="147" t="s">
        <v>448</v>
      </c>
      <c r="C7" s="147" t="s">
        <v>449</v>
      </c>
    </row>
    <row r="8" spans="1:3" ht="13.5">
      <c r="A8" s="55">
        <v>1</v>
      </c>
      <c r="B8" s="58" t="s">
        <v>0</v>
      </c>
      <c r="C8" s="58" t="s">
        <v>1</v>
      </c>
    </row>
    <row r="9" spans="1:3" ht="13.5">
      <c r="A9" s="42" t="s">
        <v>268</v>
      </c>
      <c r="B9" s="43">
        <f>SUM(B10:B11)</f>
        <v>150000</v>
      </c>
      <c r="C9" s="43">
        <f>SUM(C10:C11)</f>
        <v>150000</v>
      </c>
    </row>
    <row r="10" spans="1:3" ht="97.5">
      <c r="A10" s="45" t="s">
        <v>454</v>
      </c>
      <c r="B10" s="44">
        <v>150000</v>
      </c>
      <c r="C10" s="44">
        <v>150000</v>
      </c>
    </row>
    <row r="11" spans="1:2" ht="48.75" customHeight="1">
      <c r="A11" s="45"/>
      <c r="B11" s="44"/>
    </row>
    <row r="12" spans="1:2" ht="13.5">
      <c r="A12" s="40"/>
      <c r="B12" s="40"/>
    </row>
    <row r="13" spans="1:2" ht="13.5">
      <c r="A13" s="40"/>
      <c r="B13" s="40"/>
    </row>
    <row r="14" spans="1:2" ht="13.5">
      <c r="A14" s="40"/>
      <c r="B14" s="40"/>
    </row>
    <row r="15" spans="1:2" ht="13.5">
      <c r="A15" s="40"/>
      <c r="B15" s="40"/>
    </row>
    <row r="16" spans="1:2" ht="13.5">
      <c r="A16" s="40"/>
      <c r="B16" s="40"/>
    </row>
  </sheetData>
  <sheetProtection/>
  <mergeCells count="2">
    <mergeCell ref="A5:B5"/>
    <mergeCell ref="B2:C2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10" sqref="C10"/>
    </sheetView>
  </sheetViews>
  <sheetFormatPr defaultColWidth="9.125" defaultRowHeight="12.75"/>
  <cols>
    <col min="1" max="1" width="25.25390625" style="36" customWidth="1"/>
    <col min="2" max="2" width="50.75390625" style="36" customWidth="1"/>
    <col min="3" max="4" width="12.75390625" style="36" customWidth="1"/>
    <col min="5" max="5" width="13.25390625" style="36" customWidth="1"/>
    <col min="6" max="16384" width="9.125" style="36" customWidth="1"/>
  </cols>
  <sheetData>
    <row r="1" spans="2:3" ht="17.25" customHeight="1">
      <c r="B1" s="1"/>
      <c r="C1" s="145" t="s">
        <v>457</v>
      </c>
    </row>
    <row r="2" spans="2:5" ht="76.5" customHeight="1">
      <c r="B2" s="1"/>
      <c r="C2" s="199" t="s">
        <v>311</v>
      </c>
      <c r="D2" s="199"/>
      <c r="E2" s="199"/>
    </row>
    <row r="3" spans="2:5" ht="22.5" customHeight="1">
      <c r="B3" s="1"/>
      <c r="C3" s="209" t="s">
        <v>308</v>
      </c>
      <c r="D3" s="209"/>
      <c r="E3" s="209"/>
    </row>
    <row r="4" spans="2:3" ht="13.5">
      <c r="B4" s="1"/>
      <c r="C4" s="146"/>
    </row>
    <row r="5" spans="1:3" ht="30" customHeight="1">
      <c r="A5" s="200" t="s">
        <v>520</v>
      </c>
      <c r="B5" s="200"/>
      <c r="C5" s="200"/>
    </row>
    <row r="6" ht="23.25" customHeight="1"/>
    <row r="7" spans="1:5" ht="13.5">
      <c r="A7" s="37" t="s">
        <v>273</v>
      </c>
      <c r="B7" s="37" t="s">
        <v>122</v>
      </c>
      <c r="C7" s="39" t="s">
        <v>444</v>
      </c>
      <c r="D7" s="39" t="s">
        <v>448</v>
      </c>
      <c r="E7" s="39" t="s">
        <v>449</v>
      </c>
    </row>
    <row r="8" spans="1:5" ht="13.5">
      <c r="A8" s="38">
        <v>1</v>
      </c>
      <c r="B8" s="38">
        <v>2</v>
      </c>
      <c r="C8" s="48">
        <v>3</v>
      </c>
      <c r="D8" s="48">
        <v>4</v>
      </c>
      <c r="E8" s="48">
        <v>5</v>
      </c>
    </row>
    <row r="9" spans="1:5" ht="42">
      <c r="A9" s="49" t="s">
        <v>459</v>
      </c>
      <c r="B9" s="45" t="s">
        <v>486</v>
      </c>
      <c r="C9" s="50">
        <v>0</v>
      </c>
      <c r="D9" s="50">
        <v>-5000000</v>
      </c>
      <c r="E9" s="50">
        <v>-5000000</v>
      </c>
    </row>
    <row r="10" spans="1:5" ht="27.75">
      <c r="A10" s="49" t="s">
        <v>458</v>
      </c>
      <c r="B10" s="45" t="s">
        <v>274</v>
      </c>
      <c r="C10" s="50">
        <v>5468702.61</v>
      </c>
      <c r="D10" s="50">
        <f>5543678.67+5000000</f>
        <v>10543678.67</v>
      </c>
      <c r="E10" s="50">
        <f>5040327.67+5000000</f>
        <v>10040327.67</v>
      </c>
    </row>
    <row r="11" spans="1:5" ht="29.25" customHeight="1">
      <c r="A11" s="49"/>
      <c r="B11" s="42" t="s">
        <v>519</v>
      </c>
      <c r="C11" s="51">
        <f>C10+C9</f>
        <v>5468702.61</v>
      </c>
      <c r="D11" s="51">
        <f>D10+D9</f>
        <v>5543678.67</v>
      </c>
      <c r="E11" s="51">
        <f>E10+E9</f>
        <v>5040327.67</v>
      </c>
    </row>
  </sheetData>
  <sheetProtection/>
  <mergeCells count="3">
    <mergeCell ref="A5:C5"/>
    <mergeCell ref="C2:E2"/>
    <mergeCell ref="C3:E3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D10" sqref="D10"/>
    </sheetView>
  </sheetViews>
  <sheetFormatPr defaultColWidth="9.125" defaultRowHeight="12.75"/>
  <cols>
    <col min="1" max="1" width="41.50390625" style="36" customWidth="1"/>
    <col min="2" max="5" width="12.75390625" style="36" customWidth="1"/>
    <col min="6" max="6" width="13.25390625" style="36" customWidth="1"/>
    <col min="7" max="7" width="12.50390625" style="36" customWidth="1"/>
    <col min="8" max="16384" width="9.125" style="36" customWidth="1"/>
  </cols>
  <sheetData>
    <row r="1" spans="1:7" ht="17.25" customHeight="1">
      <c r="A1" s="1"/>
      <c r="C1" s="145"/>
      <c r="D1" s="211" t="s">
        <v>466</v>
      </c>
      <c r="E1" s="211"/>
      <c r="F1" s="211"/>
      <c r="G1" s="211"/>
    </row>
    <row r="2" spans="1:7" ht="60" customHeight="1">
      <c r="A2" s="1"/>
      <c r="C2" s="35"/>
      <c r="D2" s="199" t="s">
        <v>311</v>
      </c>
      <c r="E2" s="199"/>
      <c r="F2" s="199"/>
      <c r="G2" s="199"/>
    </row>
    <row r="3" spans="1:7" ht="22.5" customHeight="1">
      <c r="A3" s="1"/>
      <c r="C3" s="146"/>
      <c r="D3" s="209" t="s">
        <v>308</v>
      </c>
      <c r="E3" s="209"/>
      <c r="F3" s="209"/>
      <c r="G3" s="209"/>
    </row>
    <row r="4" spans="1:3" ht="13.5">
      <c r="A4" s="1"/>
      <c r="B4" s="146"/>
      <c r="C4" s="146"/>
    </row>
    <row r="5" spans="1:7" ht="30" customHeight="1">
      <c r="A5" s="200" t="s">
        <v>460</v>
      </c>
      <c r="B5" s="200"/>
      <c r="C5" s="200"/>
      <c r="D5" s="200"/>
      <c r="E5" s="200"/>
      <c r="F5" s="200"/>
      <c r="G5" s="200"/>
    </row>
    <row r="6" ht="23.25" customHeight="1"/>
    <row r="7" spans="1:7" ht="13.5">
      <c r="A7" s="216" t="s">
        <v>462</v>
      </c>
      <c r="B7" s="213" t="s">
        <v>444</v>
      </c>
      <c r="C7" s="214"/>
      <c r="D7" s="213" t="s">
        <v>448</v>
      </c>
      <c r="E7" s="214"/>
      <c r="F7" s="215" t="s">
        <v>449</v>
      </c>
      <c r="G7" s="215"/>
    </row>
    <row r="8" spans="1:7" ht="13.5">
      <c r="A8" s="217"/>
      <c r="B8" s="39" t="s">
        <v>463</v>
      </c>
      <c r="C8" s="39" t="s">
        <v>464</v>
      </c>
      <c r="D8" s="39" t="s">
        <v>463</v>
      </c>
      <c r="E8" s="39" t="s">
        <v>464</v>
      </c>
      <c r="F8" s="39" t="s">
        <v>463</v>
      </c>
      <c r="G8" s="39" t="s">
        <v>464</v>
      </c>
    </row>
    <row r="9" spans="1:7" ht="13.5">
      <c r="A9" s="3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</row>
    <row r="10" spans="1:7" ht="27.75">
      <c r="A10" s="45" t="s">
        <v>461</v>
      </c>
      <c r="B10" s="50">
        <v>0</v>
      </c>
      <c r="C10" s="50"/>
      <c r="D10" s="50"/>
      <c r="E10" s="50">
        <v>5000000</v>
      </c>
      <c r="F10" s="50"/>
      <c r="G10" s="50">
        <v>5000000</v>
      </c>
    </row>
    <row r="11" spans="1:6" ht="13.5">
      <c r="A11" s="45"/>
      <c r="B11" s="50"/>
      <c r="C11" s="50"/>
      <c r="D11" s="50"/>
      <c r="E11" s="50"/>
      <c r="F11" s="50"/>
    </row>
    <row r="12" spans="1:7" ht="13.5">
      <c r="A12" s="42" t="s">
        <v>465</v>
      </c>
      <c r="B12" s="51">
        <f aca="true" t="shared" si="0" ref="B12:G12">B11+B10</f>
        <v>0</v>
      </c>
      <c r="C12" s="51">
        <f t="shared" si="0"/>
        <v>0</v>
      </c>
      <c r="D12" s="51">
        <f t="shared" si="0"/>
        <v>0</v>
      </c>
      <c r="E12" s="51">
        <f t="shared" si="0"/>
        <v>5000000</v>
      </c>
      <c r="F12" s="51">
        <f t="shared" si="0"/>
        <v>0</v>
      </c>
      <c r="G12" s="51">
        <f t="shared" si="0"/>
        <v>5000000</v>
      </c>
    </row>
  </sheetData>
  <sheetProtection/>
  <mergeCells count="8">
    <mergeCell ref="D1:G1"/>
    <mergeCell ref="A5:G5"/>
    <mergeCell ref="B7:C7"/>
    <mergeCell ref="D7:E7"/>
    <mergeCell ref="F7:G7"/>
    <mergeCell ref="A7:A8"/>
    <mergeCell ref="D3:G3"/>
    <mergeCell ref="D2:G2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11" sqref="B11:J11"/>
    </sheetView>
  </sheetViews>
  <sheetFormatPr defaultColWidth="9.00390625" defaultRowHeight="12.75"/>
  <cols>
    <col min="1" max="1" width="10.50390625" style="157" customWidth="1"/>
    <col min="2" max="2" width="17.00390625" style="157" customWidth="1"/>
    <col min="3" max="3" width="15.25390625" style="157" customWidth="1"/>
    <col min="4" max="4" width="11.00390625" style="157" customWidth="1"/>
    <col min="5" max="5" width="9.75390625" style="157" customWidth="1"/>
    <col min="6" max="6" width="10.00390625" style="157" customWidth="1"/>
    <col min="7" max="7" width="10.50390625" style="157" customWidth="1"/>
    <col min="8" max="8" width="14.50390625" style="157" customWidth="1"/>
    <col min="9" max="9" width="16.50390625" style="157" customWidth="1"/>
    <col min="10" max="10" width="23.00390625" style="157" customWidth="1"/>
    <col min="11" max="11" width="10.125" style="157" customWidth="1"/>
    <col min="12" max="16384" width="8.75390625" style="157" customWidth="1"/>
  </cols>
  <sheetData>
    <row r="1" spans="8:13" s="36" customFormat="1" ht="13.5">
      <c r="H1" s="145" t="s">
        <v>467</v>
      </c>
      <c r="K1" s="145"/>
      <c r="L1" s="145"/>
      <c r="M1" s="145"/>
    </row>
    <row r="2" spans="8:13" s="36" customFormat="1" ht="57.75" customHeight="1">
      <c r="H2" s="199" t="s">
        <v>311</v>
      </c>
      <c r="I2" s="199"/>
      <c r="J2" s="199"/>
      <c r="K2" s="35"/>
      <c r="L2" s="35"/>
      <c r="M2" s="35"/>
    </row>
    <row r="3" spans="8:13" s="36" customFormat="1" ht="22.5" customHeight="1">
      <c r="H3" s="209" t="s">
        <v>308</v>
      </c>
      <c r="I3" s="209"/>
      <c r="J3" s="209"/>
      <c r="K3" s="146"/>
      <c r="L3" s="146"/>
      <c r="M3" s="146"/>
    </row>
    <row r="4" spans="2:10" s="149" customFormat="1" ht="42" customHeight="1">
      <c r="B4" s="231" t="s">
        <v>521</v>
      </c>
      <c r="C4" s="231"/>
      <c r="D4" s="232"/>
      <c r="E4" s="232"/>
      <c r="F4" s="232"/>
      <c r="G4" s="232"/>
      <c r="H4" s="232"/>
      <c r="I4" s="232"/>
      <c r="J4" s="232"/>
    </row>
    <row r="5" spans="2:10" s="149" customFormat="1" ht="34.5" customHeight="1">
      <c r="B5" s="218" t="s">
        <v>522</v>
      </c>
      <c r="C5" s="218"/>
      <c r="D5" s="218"/>
      <c r="E5" s="218"/>
      <c r="F5" s="218"/>
      <c r="G5" s="218"/>
      <c r="H5" s="218"/>
      <c r="I5" s="218"/>
      <c r="J5" s="218"/>
    </row>
    <row r="6" spans="1:10" s="149" customFormat="1" ht="16.5" customHeight="1">
      <c r="A6" s="215" t="s">
        <v>468</v>
      </c>
      <c r="B6" s="215" t="s">
        <v>469</v>
      </c>
      <c r="C6" s="215" t="s">
        <v>470</v>
      </c>
      <c r="D6" s="234" t="s">
        <v>471</v>
      </c>
      <c r="E6" s="234"/>
      <c r="F6" s="234"/>
      <c r="G6" s="234"/>
      <c r="H6" s="215" t="s">
        <v>472</v>
      </c>
      <c r="I6" s="215" t="s">
        <v>473</v>
      </c>
      <c r="J6" s="215" t="s">
        <v>474</v>
      </c>
    </row>
    <row r="7" spans="1:10" s="149" customFormat="1" ht="21" customHeight="1">
      <c r="A7" s="215"/>
      <c r="B7" s="215"/>
      <c r="C7" s="233"/>
      <c r="D7" s="234"/>
      <c r="E7" s="234"/>
      <c r="F7" s="234"/>
      <c r="G7" s="234"/>
      <c r="H7" s="230"/>
      <c r="I7" s="230"/>
      <c r="J7" s="230"/>
    </row>
    <row r="8" spans="1:16" s="149" customFormat="1" ht="36.75" customHeight="1">
      <c r="A8" s="215"/>
      <c r="B8" s="215"/>
      <c r="C8" s="233"/>
      <c r="D8" s="39" t="s">
        <v>475</v>
      </c>
      <c r="E8" s="39" t="s">
        <v>444</v>
      </c>
      <c r="F8" s="39" t="s">
        <v>448</v>
      </c>
      <c r="G8" s="39" t="s">
        <v>449</v>
      </c>
      <c r="H8" s="230"/>
      <c r="I8" s="230"/>
      <c r="J8" s="230"/>
      <c r="K8" s="150"/>
      <c r="L8" s="150"/>
      <c r="M8" s="150"/>
      <c r="N8" s="150"/>
      <c r="O8" s="150"/>
      <c r="P8" s="150"/>
    </row>
    <row r="9" spans="1:10" s="149" customFormat="1" ht="13.5">
      <c r="A9" s="159"/>
      <c r="B9" s="39" t="s">
        <v>476</v>
      </c>
      <c r="C9" s="39" t="s">
        <v>476</v>
      </c>
      <c r="D9" s="158">
        <f>SUM(E9:G9)</f>
        <v>0</v>
      </c>
      <c r="E9" s="158">
        <v>0</v>
      </c>
      <c r="F9" s="158">
        <v>0</v>
      </c>
      <c r="G9" s="159">
        <v>0</v>
      </c>
      <c r="H9" s="159" t="s">
        <v>476</v>
      </c>
      <c r="I9" s="159" t="s">
        <v>476</v>
      </c>
      <c r="J9" s="39" t="s">
        <v>476</v>
      </c>
    </row>
    <row r="10" spans="1:10" s="151" customFormat="1" ht="13.5">
      <c r="A10" s="161"/>
      <c r="B10" s="162" t="s">
        <v>465</v>
      </c>
      <c r="C10" s="160"/>
      <c r="D10" s="158">
        <f>SUM(D9:D9)</f>
        <v>0</v>
      </c>
      <c r="E10" s="158">
        <f>SUM(E9:E9)</f>
        <v>0</v>
      </c>
      <c r="F10" s="158">
        <f>SUM(F9:F9)</f>
        <v>0</v>
      </c>
      <c r="G10" s="158">
        <f>SUM(G9:G9)</f>
        <v>0</v>
      </c>
      <c r="H10" s="159"/>
      <c r="I10" s="159"/>
      <c r="J10" s="39"/>
    </row>
    <row r="11" spans="2:10" s="149" customFormat="1" ht="42" customHeight="1">
      <c r="B11" s="228" t="s">
        <v>523</v>
      </c>
      <c r="C11" s="228"/>
      <c r="D11" s="228"/>
      <c r="E11" s="228"/>
      <c r="F11" s="229"/>
      <c r="G11" s="229"/>
      <c r="H11" s="229"/>
      <c r="I11" s="229"/>
      <c r="J11" s="229"/>
    </row>
    <row r="12" spans="2:5" s="149" customFormat="1" ht="13.5" hidden="1">
      <c r="B12" s="36"/>
      <c r="C12" s="36"/>
      <c r="D12" s="36"/>
      <c r="E12" s="36"/>
    </row>
    <row r="13" spans="2:5" s="149" customFormat="1" ht="13.5" hidden="1">
      <c r="B13" s="36"/>
      <c r="C13" s="36"/>
      <c r="D13" s="36"/>
      <c r="E13" s="36"/>
    </row>
    <row r="14" spans="2:10" s="149" customFormat="1" ht="13.5">
      <c r="B14" s="36"/>
      <c r="C14" s="36"/>
      <c r="D14" s="36"/>
      <c r="E14" s="36"/>
      <c r="J14" s="152" t="s">
        <v>477</v>
      </c>
    </row>
    <row r="15" spans="1:11" s="149" customFormat="1" ht="90" customHeight="1">
      <c r="A15" s="222" t="s">
        <v>524</v>
      </c>
      <c r="B15" s="230"/>
      <c r="C15" s="222" t="s">
        <v>478</v>
      </c>
      <c r="D15" s="222"/>
      <c r="E15" s="222"/>
      <c r="F15" s="219" t="s">
        <v>479</v>
      </c>
      <c r="G15" s="220"/>
      <c r="H15" s="221"/>
      <c r="I15" s="222" t="s">
        <v>480</v>
      </c>
      <c r="J15" s="222"/>
      <c r="K15" s="153"/>
    </row>
    <row r="16" spans="1:11" s="149" customFormat="1" ht="72.75" customHeight="1">
      <c r="A16" s="226" t="s">
        <v>481</v>
      </c>
      <c r="B16" s="227"/>
      <c r="C16" s="223">
        <v>0</v>
      </c>
      <c r="D16" s="224"/>
      <c r="E16" s="225"/>
      <c r="F16" s="223">
        <v>0</v>
      </c>
      <c r="G16" s="224"/>
      <c r="H16" s="225"/>
      <c r="I16" s="223">
        <v>0</v>
      </c>
      <c r="J16" s="225"/>
      <c r="K16" s="154"/>
    </row>
    <row r="17" spans="1:11" s="149" customFormat="1" ht="63.75" customHeight="1">
      <c r="A17" s="226" t="s">
        <v>482</v>
      </c>
      <c r="B17" s="227"/>
      <c r="C17" s="223">
        <v>0</v>
      </c>
      <c r="D17" s="224"/>
      <c r="E17" s="225"/>
      <c r="F17" s="223">
        <v>0</v>
      </c>
      <c r="G17" s="224"/>
      <c r="H17" s="225"/>
      <c r="I17" s="223">
        <v>0</v>
      </c>
      <c r="J17" s="225"/>
      <c r="K17" s="154"/>
    </row>
    <row r="18" s="155" customFormat="1" ht="13.5"/>
    <row r="19" s="155" customFormat="1" ht="13.5"/>
    <row r="20" s="155" customFormat="1" ht="13.5"/>
    <row r="21" s="155" customFormat="1" ht="13.5"/>
    <row r="22" s="155" customFormat="1" ht="13.5"/>
    <row r="23" s="155" customFormat="1" ht="13.5"/>
    <row r="24" s="155" customFormat="1" ht="13.5"/>
    <row r="25" s="155" customFormat="1" ht="13.5">
      <c r="E25" s="156"/>
    </row>
    <row r="26" s="155" customFormat="1" ht="13.5"/>
    <row r="27" s="155" customFormat="1" ht="13.5"/>
    <row r="28" s="155" customFormat="1" ht="13.5"/>
    <row r="29" s="155" customFormat="1" ht="13.5"/>
    <row r="30" s="155" customFormat="1" ht="13.5"/>
    <row r="31" s="155" customFormat="1" ht="13.5"/>
    <row r="32" s="155" customFormat="1" ht="13.5"/>
    <row r="33" s="155" customFormat="1" ht="13.5"/>
    <row r="34" s="155" customFormat="1" ht="13.5"/>
  </sheetData>
  <sheetProtection/>
  <mergeCells count="24">
    <mergeCell ref="B4:J4"/>
    <mergeCell ref="A6:A8"/>
    <mergeCell ref="B6:B8"/>
    <mergeCell ref="C6:C8"/>
    <mergeCell ref="D6:G7"/>
    <mergeCell ref="H6:H8"/>
    <mergeCell ref="I6:I8"/>
    <mergeCell ref="J6:J8"/>
    <mergeCell ref="I17:J17"/>
    <mergeCell ref="B11:J11"/>
    <mergeCell ref="A15:B15"/>
    <mergeCell ref="I15:J15"/>
    <mergeCell ref="A16:B16"/>
    <mergeCell ref="I16:J16"/>
    <mergeCell ref="H2:J2"/>
    <mergeCell ref="B5:J5"/>
    <mergeCell ref="F15:H15"/>
    <mergeCell ref="C15:E15"/>
    <mergeCell ref="C16:E16"/>
    <mergeCell ref="C17:E17"/>
    <mergeCell ref="F16:H16"/>
    <mergeCell ref="F17:H17"/>
    <mergeCell ref="H3:J3"/>
    <mergeCell ref="A17:B17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90" zoomScaleNormal="90" zoomScalePageLayoutView="0" workbookViewId="0" topLeftCell="A47">
      <selection activeCell="B53" sqref="B53"/>
    </sheetView>
  </sheetViews>
  <sheetFormatPr defaultColWidth="8.875" defaultRowHeight="12.75"/>
  <cols>
    <col min="1" max="1" width="19.25390625" style="6" customWidth="1"/>
    <col min="2" max="2" width="23.50390625" style="2" customWidth="1"/>
    <col min="3" max="3" width="62.875" style="3" customWidth="1"/>
    <col min="4" max="4" width="15.125" style="2" hidden="1" customWidth="1"/>
    <col min="5" max="5" width="2.875" style="2" hidden="1" customWidth="1"/>
    <col min="6" max="6" width="14.875" style="2" customWidth="1"/>
    <col min="7" max="7" width="14.125" style="2" customWidth="1"/>
    <col min="8" max="16384" width="8.875" style="3" customWidth="1"/>
  </cols>
  <sheetData>
    <row r="1" spans="3:8" ht="15">
      <c r="C1" s="34"/>
      <c r="D1" s="33"/>
      <c r="E1" s="33"/>
      <c r="F1" s="198" t="s">
        <v>511</v>
      </c>
      <c r="G1" s="198"/>
      <c r="H1" s="106"/>
    </row>
    <row r="2" spans="1:8" ht="124.5" customHeight="1">
      <c r="A2" s="5"/>
      <c r="B2" s="3"/>
      <c r="C2" s="34"/>
      <c r="D2" s="34"/>
      <c r="E2" s="34"/>
      <c r="F2" s="199" t="s">
        <v>311</v>
      </c>
      <c r="G2" s="199"/>
      <c r="H2" s="146"/>
    </row>
    <row r="3" spans="1:8" ht="15" customHeight="1">
      <c r="A3" s="5"/>
      <c r="B3" s="3"/>
      <c r="D3" s="3"/>
      <c r="E3" s="3"/>
      <c r="F3" s="199" t="s">
        <v>308</v>
      </c>
      <c r="G3" s="199"/>
      <c r="H3" s="146"/>
    </row>
    <row r="4" spans="1:7" ht="38.25" customHeight="1">
      <c r="A4" s="203" t="s">
        <v>299</v>
      </c>
      <c r="B4" s="203"/>
      <c r="C4" s="203"/>
      <c r="D4" s="203"/>
      <c r="E4" s="203"/>
      <c r="F4" s="203"/>
      <c r="G4" s="203"/>
    </row>
    <row r="5" spans="1:7" s="2" customFormat="1" ht="75.75" customHeight="1">
      <c r="A5" s="174" t="s">
        <v>279</v>
      </c>
      <c r="B5" s="174" t="s">
        <v>278</v>
      </c>
      <c r="C5" s="174" t="s">
        <v>15</v>
      </c>
      <c r="D5" s="174" t="s">
        <v>16</v>
      </c>
      <c r="E5" s="174" t="s">
        <v>17</v>
      </c>
      <c r="F5" s="174" t="s">
        <v>16</v>
      </c>
      <c r="G5" s="174" t="s">
        <v>17</v>
      </c>
    </row>
    <row r="6" spans="1:7" ht="45" customHeight="1">
      <c r="A6" s="175" t="s">
        <v>4</v>
      </c>
      <c r="B6" s="204" t="s">
        <v>18</v>
      </c>
      <c r="C6" s="204"/>
      <c r="D6" s="30">
        <v>4027064190</v>
      </c>
      <c r="E6" s="30">
        <v>402701001</v>
      </c>
      <c r="F6" s="30">
        <v>4003005702</v>
      </c>
      <c r="G6" s="30">
        <v>400301001</v>
      </c>
    </row>
    <row r="7" spans="1:7" ht="77.25">
      <c r="A7" s="16" t="s">
        <v>4</v>
      </c>
      <c r="B7" s="17" t="s">
        <v>20</v>
      </c>
      <c r="C7" s="18" t="s">
        <v>21</v>
      </c>
      <c r="D7" s="19"/>
      <c r="E7" s="19"/>
      <c r="F7" s="20"/>
      <c r="G7" s="20"/>
    </row>
    <row r="8" spans="1:7" ht="77.25">
      <c r="A8" s="11" t="s">
        <v>4</v>
      </c>
      <c r="B8" s="17" t="s">
        <v>22</v>
      </c>
      <c r="C8" s="13" t="s">
        <v>23</v>
      </c>
      <c r="D8" s="14"/>
      <c r="E8" s="14"/>
      <c r="F8" s="15"/>
      <c r="G8" s="15"/>
    </row>
    <row r="9" spans="1:7" ht="77.25">
      <c r="A9" s="11" t="s">
        <v>4</v>
      </c>
      <c r="B9" s="17" t="s">
        <v>24</v>
      </c>
      <c r="C9" s="13" t="s">
        <v>25</v>
      </c>
      <c r="D9" s="21"/>
      <c r="E9" s="21"/>
      <c r="F9" s="22"/>
      <c r="G9" s="22"/>
    </row>
    <row r="10" spans="1:7" ht="30.75">
      <c r="A10" s="11" t="s">
        <v>4</v>
      </c>
      <c r="B10" s="17" t="s">
        <v>26</v>
      </c>
      <c r="C10" s="23" t="s">
        <v>10</v>
      </c>
      <c r="D10" s="21"/>
      <c r="E10" s="21"/>
      <c r="F10" s="22"/>
      <c r="G10" s="22"/>
    </row>
    <row r="11" spans="1:7" ht="46.5">
      <c r="A11" s="11" t="s">
        <v>4</v>
      </c>
      <c r="B11" s="17" t="s">
        <v>27</v>
      </c>
      <c r="C11" s="13" t="s">
        <v>28</v>
      </c>
      <c r="D11" s="14"/>
      <c r="E11" s="14"/>
      <c r="F11" s="15"/>
      <c r="G11" s="15"/>
    </row>
    <row r="12" spans="1:7" ht="77.25">
      <c r="A12" s="11" t="s">
        <v>4</v>
      </c>
      <c r="B12" s="17" t="s">
        <v>284</v>
      </c>
      <c r="C12" s="13" t="s">
        <v>29</v>
      </c>
      <c r="D12" s="14"/>
      <c r="E12" s="14"/>
      <c r="F12" s="15"/>
      <c r="G12" s="15"/>
    </row>
    <row r="13" spans="1:7" ht="46.5">
      <c r="A13" s="11" t="s">
        <v>4</v>
      </c>
      <c r="B13" s="17" t="s">
        <v>30</v>
      </c>
      <c r="C13" s="13" t="s">
        <v>11</v>
      </c>
      <c r="D13" s="14"/>
      <c r="E13" s="14"/>
      <c r="F13" s="15"/>
      <c r="G13" s="15"/>
    </row>
    <row r="14" spans="1:7" ht="30.75">
      <c r="A14" s="11" t="s">
        <v>4</v>
      </c>
      <c r="B14" s="17" t="s">
        <v>31</v>
      </c>
      <c r="C14" s="13" t="s">
        <v>9</v>
      </c>
      <c r="D14" s="14"/>
      <c r="E14" s="14"/>
      <c r="F14" s="15"/>
      <c r="G14" s="15"/>
    </row>
    <row r="15" spans="1:7" ht="46.5">
      <c r="A15" s="11" t="s">
        <v>4</v>
      </c>
      <c r="B15" s="17" t="s">
        <v>32</v>
      </c>
      <c r="C15" s="13" t="s">
        <v>33</v>
      </c>
      <c r="D15" s="14"/>
      <c r="E15" s="14"/>
      <c r="F15" s="15"/>
      <c r="G15" s="15"/>
    </row>
    <row r="16" spans="1:7" ht="30.75">
      <c r="A16" s="11" t="s">
        <v>4</v>
      </c>
      <c r="B16" s="17" t="s">
        <v>34</v>
      </c>
      <c r="C16" s="13" t="s">
        <v>35</v>
      </c>
      <c r="D16" s="14"/>
      <c r="E16" s="14"/>
      <c r="F16" s="15"/>
      <c r="G16" s="15"/>
    </row>
    <row r="17" spans="1:7" ht="30.75">
      <c r="A17" s="11" t="s">
        <v>4</v>
      </c>
      <c r="B17" s="17" t="s">
        <v>36</v>
      </c>
      <c r="C17" s="13" t="s">
        <v>37</v>
      </c>
      <c r="D17" s="14"/>
      <c r="E17" s="14"/>
      <c r="F17" s="15"/>
      <c r="G17" s="15"/>
    </row>
    <row r="18" spans="1:7" ht="97.5" customHeight="1">
      <c r="A18" s="11" t="s">
        <v>4</v>
      </c>
      <c r="B18" s="17" t="s">
        <v>38</v>
      </c>
      <c r="C18" s="13" t="s">
        <v>39</v>
      </c>
      <c r="D18" s="14"/>
      <c r="E18" s="14"/>
      <c r="F18" s="15"/>
      <c r="G18" s="15"/>
    </row>
    <row r="19" spans="1:7" ht="77.25">
      <c r="A19" s="11" t="s">
        <v>4</v>
      </c>
      <c r="B19" s="17" t="s">
        <v>40</v>
      </c>
      <c r="C19" s="13" t="s">
        <v>41</v>
      </c>
      <c r="D19" s="14"/>
      <c r="E19" s="14"/>
      <c r="F19" s="15"/>
      <c r="G19" s="15"/>
    </row>
    <row r="20" spans="1:7" ht="93">
      <c r="A20" s="11" t="s">
        <v>4</v>
      </c>
      <c r="B20" s="17" t="s">
        <v>42</v>
      </c>
      <c r="C20" s="13" t="s">
        <v>43</v>
      </c>
      <c r="D20" s="14"/>
      <c r="E20" s="14"/>
      <c r="F20" s="15"/>
      <c r="G20" s="15"/>
    </row>
    <row r="21" spans="1:7" ht="93">
      <c r="A21" s="11" t="s">
        <v>4</v>
      </c>
      <c r="B21" s="17" t="s">
        <v>44</v>
      </c>
      <c r="C21" s="13" t="s">
        <v>45</v>
      </c>
      <c r="D21" s="14"/>
      <c r="E21" s="14"/>
      <c r="F21" s="15"/>
      <c r="G21" s="15"/>
    </row>
    <row r="22" spans="1:7" ht="93">
      <c r="A22" s="11" t="s">
        <v>4</v>
      </c>
      <c r="B22" s="17" t="s">
        <v>46</v>
      </c>
      <c r="C22" s="13" t="s">
        <v>47</v>
      </c>
      <c r="D22" s="14"/>
      <c r="E22" s="14"/>
      <c r="F22" s="15"/>
      <c r="G22" s="15"/>
    </row>
    <row r="23" spans="1:7" ht="93">
      <c r="A23" s="11" t="s">
        <v>4</v>
      </c>
      <c r="B23" s="17" t="s">
        <v>48</v>
      </c>
      <c r="C23" s="13" t="s">
        <v>43</v>
      </c>
      <c r="D23" s="14"/>
      <c r="E23" s="14"/>
      <c r="F23" s="15"/>
      <c r="G23" s="15"/>
    </row>
    <row r="24" spans="1:7" ht="61.5">
      <c r="A24" s="11" t="s">
        <v>4</v>
      </c>
      <c r="B24" s="17" t="s">
        <v>49</v>
      </c>
      <c r="C24" s="13" t="s">
        <v>50</v>
      </c>
      <c r="D24" s="14"/>
      <c r="E24" s="14"/>
      <c r="F24" s="15"/>
      <c r="G24" s="15"/>
    </row>
    <row r="25" spans="1:7" ht="61.5">
      <c r="A25" s="11" t="s">
        <v>4</v>
      </c>
      <c r="B25" s="17" t="s">
        <v>51</v>
      </c>
      <c r="C25" s="13" t="s">
        <v>52</v>
      </c>
      <c r="D25" s="14"/>
      <c r="E25" s="14"/>
      <c r="F25" s="15"/>
      <c r="G25" s="15"/>
    </row>
    <row r="26" spans="1:7" ht="46.5">
      <c r="A26" s="16" t="s">
        <v>4</v>
      </c>
      <c r="B26" s="17" t="s">
        <v>53</v>
      </c>
      <c r="C26" s="18" t="s">
        <v>530</v>
      </c>
      <c r="D26" s="19"/>
      <c r="E26" s="19"/>
      <c r="F26" s="20"/>
      <c r="G26" s="20"/>
    </row>
    <row r="27" spans="1:7" ht="61.5">
      <c r="A27" s="11" t="s">
        <v>4</v>
      </c>
      <c r="B27" s="17" t="s">
        <v>54</v>
      </c>
      <c r="C27" s="13" t="s">
        <v>55</v>
      </c>
      <c r="D27" s="14"/>
      <c r="E27" s="14"/>
      <c r="F27" s="15"/>
      <c r="G27" s="15"/>
    </row>
    <row r="28" spans="1:7" ht="61.5">
      <c r="A28" s="11" t="s">
        <v>4</v>
      </c>
      <c r="B28" s="32" t="s">
        <v>57</v>
      </c>
      <c r="C28" s="13" t="s">
        <v>58</v>
      </c>
      <c r="D28" s="14"/>
      <c r="E28" s="14"/>
      <c r="F28" s="15"/>
      <c r="G28" s="15"/>
    </row>
    <row r="29" spans="1:7" ht="46.5">
      <c r="A29" s="11" t="s">
        <v>4</v>
      </c>
      <c r="B29" s="32" t="s">
        <v>285</v>
      </c>
      <c r="C29" s="13" t="s">
        <v>59</v>
      </c>
      <c r="D29" s="14"/>
      <c r="E29" s="14"/>
      <c r="F29" s="15"/>
      <c r="G29" s="15"/>
    </row>
    <row r="30" spans="1:7" ht="61.5">
      <c r="A30" s="11" t="s">
        <v>4</v>
      </c>
      <c r="B30" s="32" t="s">
        <v>286</v>
      </c>
      <c r="C30" s="13" t="s">
        <v>60</v>
      </c>
      <c r="D30" s="14"/>
      <c r="E30" s="14"/>
      <c r="F30" s="15"/>
      <c r="G30" s="15"/>
    </row>
    <row r="31" spans="1:7" ht="46.5">
      <c r="A31" s="11" t="s">
        <v>4</v>
      </c>
      <c r="B31" s="32" t="s">
        <v>287</v>
      </c>
      <c r="C31" s="13" t="s">
        <v>61</v>
      </c>
      <c r="D31" s="14"/>
      <c r="E31" s="14"/>
      <c r="F31" s="15"/>
      <c r="G31" s="15"/>
    </row>
    <row r="32" spans="1:7" ht="61.5">
      <c r="A32" s="11" t="s">
        <v>4</v>
      </c>
      <c r="B32" s="32" t="s">
        <v>62</v>
      </c>
      <c r="C32" s="23" t="s">
        <v>63</v>
      </c>
      <c r="D32" s="14"/>
      <c r="E32" s="14"/>
      <c r="F32" s="15"/>
      <c r="G32" s="15"/>
    </row>
    <row r="33" spans="1:7" ht="77.25">
      <c r="A33" s="11" t="s">
        <v>4</v>
      </c>
      <c r="B33" s="32" t="s">
        <v>288</v>
      </c>
      <c r="C33" s="13" t="s">
        <v>64</v>
      </c>
      <c r="D33" s="14"/>
      <c r="E33" s="14"/>
      <c r="F33" s="15"/>
      <c r="G33" s="15"/>
    </row>
    <row r="34" spans="1:7" ht="93">
      <c r="A34" s="11" t="s">
        <v>4</v>
      </c>
      <c r="B34" s="32" t="s">
        <v>65</v>
      </c>
      <c r="C34" s="23" t="s">
        <v>66</v>
      </c>
      <c r="D34" s="14"/>
      <c r="E34" s="14"/>
      <c r="F34" s="15"/>
      <c r="G34" s="15"/>
    </row>
    <row r="35" spans="1:7" ht="46.5">
      <c r="A35" s="11" t="s">
        <v>4</v>
      </c>
      <c r="B35" s="32" t="s">
        <v>67</v>
      </c>
      <c r="C35" s="13" t="s">
        <v>68</v>
      </c>
      <c r="D35" s="14"/>
      <c r="E35" s="14"/>
      <c r="F35" s="15"/>
      <c r="G35" s="15"/>
    </row>
    <row r="36" spans="1:7" ht="30.75">
      <c r="A36" s="11" t="s">
        <v>4</v>
      </c>
      <c r="B36" s="17" t="s">
        <v>69</v>
      </c>
      <c r="C36" s="13" t="s">
        <v>70</v>
      </c>
      <c r="D36" s="14"/>
      <c r="E36" s="14"/>
      <c r="F36" s="15"/>
      <c r="G36" s="15"/>
    </row>
    <row r="37" spans="1:7" ht="15">
      <c r="A37" s="11" t="s">
        <v>4</v>
      </c>
      <c r="B37" s="17" t="s">
        <v>71</v>
      </c>
      <c r="C37" s="13" t="s">
        <v>72</v>
      </c>
      <c r="D37" s="21"/>
      <c r="E37" s="21"/>
      <c r="F37" s="22"/>
      <c r="G37" s="22"/>
    </row>
    <row r="38" spans="1:7" ht="61.5">
      <c r="A38" s="11" t="s">
        <v>4</v>
      </c>
      <c r="B38" s="17" t="s">
        <v>289</v>
      </c>
      <c r="C38" s="23" t="s">
        <v>73</v>
      </c>
      <c r="D38" s="14"/>
      <c r="E38" s="14"/>
      <c r="F38" s="15"/>
      <c r="G38" s="15"/>
    </row>
    <row r="39" spans="1:7" ht="61.5">
      <c r="A39" s="11" t="s">
        <v>4</v>
      </c>
      <c r="B39" s="17" t="s">
        <v>531</v>
      </c>
      <c r="C39" s="23" t="s">
        <v>74</v>
      </c>
      <c r="D39" s="14"/>
      <c r="E39" s="14"/>
      <c r="F39" s="15"/>
      <c r="G39" s="15"/>
    </row>
    <row r="40" spans="1:7" ht="24.75" customHeight="1">
      <c r="A40" s="11" t="s">
        <v>4</v>
      </c>
      <c r="B40" s="17" t="s">
        <v>532</v>
      </c>
      <c r="C40" s="23" t="s">
        <v>75</v>
      </c>
      <c r="D40" s="14"/>
      <c r="E40" s="14"/>
      <c r="F40" s="15"/>
      <c r="G40" s="15"/>
    </row>
    <row r="41" spans="1:7" ht="123.75">
      <c r="A41" s="11" t="s">
        <v>4</v>
      </c>
      <c r="B41" s="17" t="s">
        <v>533</v>
      </c>
      <c r="C41" s="23" t="s">
        <v>290</v>
      </c>
      <c r="D41" s="14"/>
      <c r="E41" s="14"/>
      <c r="F41" s="15"/>
      <c r="G41" s="15"/>
    </row>
    <row r="42" spans="1:7" ht="46.5">
      <c r="A42" s="11" t="s">
        <v>4</v>
      </c>
      <c r="B42" s="17" t="s">
        <v>534</v>
      </c>
      <c r="C42" s="23" t="s">
        <v>291</v>
      </c>
      <c r="D42" s="14"/>
      <c r="E42" s="14"/>
      <c r="F42" s="15"/>
      <c r="G42" s="15"/>
    </row>
    <row r="43" spans="1:7" ht="46.5">
      <c r="A43" s="11" t="s">
        <v>4</v>
      </c>
      <c r="B43" s="17" t="s">
        <v>535</v>
      </c>
      <c r="C43" s="18" t="s">
        <v>292</v>
      </c>
      <c r="D43" s="14"/>
      <c r="E43" s="14"/>
      <c r="F43" s="15"/>
      <c r="G43" s="15"/>
    </row>
    <row r="44" spans="1:7" ht="46.5">
      <c r="A44" s="11" t="s">
        <v>4</v>
      </c>
      <c r="B44" s="17" t="s">
        <v>536</v>
      </c>
      <c r="C44" s="23" t="s">
        <v>13</v>
      </c>
      <c r="D44" s="14"/>
      <c r="E44" s="14"/>
      <c r="F44" s="15"/>
      <c r="G44" s="15"/>
    </row>
    <row r="45" spans="1:7" ht="61.5">
      <c r="A45" s="11" t="s">
        <v>4</v>
      </c>
      <c r="B45" s="17" t="s">
        <v>537</v>
      </c>
      <c r="C45" s="13" t="s">
        <v>76</v>
      </c>
      <c r="D45" s="14"/>
      <c r="E45" s="14"/>
      <c r="F45" s="15"/>
      <c r="G45" s="15"/>
    </row>
    <row r="46" spans="1:7" ht="77.25">
      <c r="A46" s="11" t="s">
        <v>4</v>
      </c>
      <c r="B46" s="17" t="s">
        <v>538</v>
      </c>
      <c r="C46" s="13" t="s">
        <v>297</v>
      </c>
      <c r="D46" s="14"/>
      <c r="E46" s="14"/>
      <c r="F46" s="15"/>
      <c r="G46" s="15"/>
    </row>
    <row r="47" spans="1:7" ht="77.25">
      <c r="A47" s="11" t="s">
        <v>4</v>
      </c>
      <c r="B47" s="17" t="s">
        <v>539</v>
      </c>
      <c r="C47" s="13" t="s">
        <v>77</v>
      </c>
      <c r="D47" s="14"/>
      <c r="E47" s="14"/>
      <c r="F47" s="15"/>
      <c r="G47" s="15"/>
    </row>
    <row r="48" spans="1:7" ht="61.5">
      <c r="A48" s="13" t="s">
        <v>4</v>
      </c>
      <c r="B48" s="13" t="s">
        <v>540</v>
      </c>
      <c r="C48" s="13" t="s">
        <v>78</v>
      </c>
      <c r="D48" s="14"/>
      <c r="E48" s="14"/>
      <c r="F48" s="15"/>
      <c r="G48" s="15"/>
    </row>
    <row r="49" spans="1:7" ht="30.75">
      <c r="A49" s="11" t="s">
        <v>4</v>
      </c>
      <c r="B49" s="17" t="s">
        <v>541</v>
      </c>
      <c r="C49" s="13" t="s">
        <v>79</v>
      </c>
      <c r="D49" s="14"/>
      <c r="E49" s="14"/>
      <c r="F49" s="15"/>
      <c r="G49" s="15"/>
    </row>
    <row r="50" spans="1:7" ht="46.5">
      <c r="A50" s="11" t="s">
        <v>4</v>
      </c>
      <c r="B50" s="17" t="s">
        <v>542</v>
      </c>
      <c r="C50" s="13" t="s">
        <v>80</v>
      </c>
      <c r="D50" s="14"/>
      <c r="E50" s="14"/>
      <c r="F50" s="15"/>
      <c r="G50" s="15"/>
    </row>
    <row r="51" spans="1:7" s="26" customFormat="1" ht="61.5">
      <c r="A51" s="4" t="s">
        <v>4</v>
      </c>
      <c r="B51" s="17" t="s">
        <v>543</v>
      </c>
      <c r="C51" s="23" t="s">
        <v>81</v>
      </c>
      <c r="D51" s="24"/>
      <c r="E51" s="24"/>
      <c r="F51" s="25"/>
      <c r="G51" s="25"/>
    </row>
    <row r="52" spans="1:7" s="26" customFormat="1" ht="61.5">
      <c r="A52" s="4" t="s">
        <v>4</v>
      </c>
      <c r="B52" s="17" t="s">
        <v>544</v>
      </c>
      <c r="C52" s="23" t="s">
        <v>298</v>
      </c>
      <c r="D52" s="24"/>
      <c r="E52" s="24"/>
      <c r="F52" s="25"/>
      <c r="G52" s="25"/>
    </row>
    <row r="53" spans="1:7" ht="30.75">
      <c r="A53" s="11" t="s">
        <v>4</v>
      </c>
      <c r="B53" s="17" t="s">
        <v>82</v>
      </c>
      <c r="C53" s="13" t="s">
        <v>83</v>
      </c>
      <c r="D53" s="14"/>
      <c r="E53" s="14"/>
      <c r="F53" s="15"/>
      <c r="G53" s="15"/>
    </row>
    <row r="54" spans="1:7" ht="30.75">
      <c r="A54" s="11" t="s">
        <v>4</v>
      </c>
      <c r="B54" s="17" t="s">
        <v>84</v>
      </c>
      <c r="C54" s="13" t="s">
        <v>295</v>
      </c>
      <c r="D54" s="14"/>
      <c r="E54" s="14"/>
      <c r="F54" s="15"/>
      <c r="G54" s="15"/>
    </row>
    <row r="55" spans="1:7" ht="77.25">
      <c r="A55" s="11" t="s">
        <v>4</v>
      </c>
      <c r="B55" s="17" t="s">
        <v>85</v>
      </c>
      <c r="C55" s="13" t="s">
        <v>296</v>
      </c>
      <c r="D55" s="14"/>
      <c r="E55" s="14"/>
      <c r="F55" s="15"/>
      <c r="G55" s="15"/>
    </row>
    <row r="56" spans="1:7" ht="46.5">
      <c r="A56" s="11" t="s">
        <v>4</v>
      </c>
      <c r="B56" s="17" t="s">
        <v>86</v>
      </c>
      <c r="C56" s="13" t="s">
        <v>87</v>
      </c>
      <c r="D56" s="14"/>
      <c r="E56" s="14"/>
      <c r="F56" s="15"/>
      <c r="G56" s="15"/>
    </row>
    <row r="57" spans="1:7" ht="30.75">
      <c r="A57" s="11" t="s">
        <v>4</v>
      </c>
      <c r="B57" s="17" t="s">
        <v>88</v>
      </c>
      <c r="C57" s="13" t="s">
        <v>89</v>
      </c>
      <c r="D57" s="14"/>
      <c r="E57" s="14"/>
      <c r="F57" s="15"/>
      <c r="G57" s="15"/>
    </row>
    <row r="58" spans="1:7" ht="30.75">
      <c r="A58" s="11" t="s">
        <v>4</v>
      </c>
      <c r="B58" s="17" t="s">
        <v>90</v>
      </c>
      <c r="C58" s="25" t="s">
        <v>91</v>
      </c>
      <c r="D58" s="21"/>
      <c r="E58" s="21"/>
      <c r="F58" s="22"/>
      <c r="G58" s="22"/>
    </row>
    <row r="59" spans="1:7" s="26" customFormat="1" ht="30.75">
      <c r="A59" s="4" t="s">
        <v>4</v>
      </c>
      <c r="B59" s="17" t="s">
        <v>93</v>
      </c>
      <c r="C59" s="25" t="s">
        <v>94</v>
      </c>
      <c r="D59" s="27"/>
      <c r="E59" s="27"/>
      <c r="F59" s="27"/>
      <c r="G59" s="27"/>
    </row>
    <row r="60" spans="1:7" s="26" customFormat="1" ht="30.75">
      <c r="A60" s="4" t="s">
        <v>92</v>
      </c>
      <c r="B60" s="17" t="s">
        <v>95</v>
      </c>
      <c r="C60" s="25" t="s">
        <v>96</v>
      </c>
      <c r="D60" s="27"/>
      <c r="E60" s="27"/>
      <c r="F60" s="27"/>
      <c r="G60" s="27"/>
    </row>
    <row r="61" spans="1:7" s="26" customFormat="1" ht="61.5">
      <c r="A61" s="4" t="s">
        <v>4</v>
      </c>
      <c r="B61" s="17" t="s">
        <v>97</v>
      </c>
      <c r="C61" s="25" t="s">
        <v>98</v>
      </c>
      <c r="D61" s="27"/>
      <c r="E61" s="27"/>
      <c r="F61" s="27"/>
      <c r="G61" s="27"/>
    </row>
    <row r="62" spans="1:7" ht="93">
      <c r="A62" s="11" t="s">
        <v>4</v>
      </c>
      <c r="B62" s="17" t="s">
        <v>99</v>
      </c>
      <c r="C62" s="25" t="s">
        <v>100</v>
      </c>
      <c r="D62" s="21"/>
      <c r="E62" s="21"/>
      <c r="F62" s="22"/>
      <c r="G62" s="22"/>
    </row>
    <row r="63" spans="1:7" ht="30.75">
      <c r="A63" s="16" t="s">
        <v>4</v>
      </c>
      <c r="B63" s="17" t="s">
        <v>101</v>
      </c>
      <c r="C63" s="25" t="s">
        <v>102</v>
      </c>
      <c r="D63" s="28"/>
      <c r="E63" s="28"/>
      <c r="F63" s="29"/>
      <c r="G63" s="29"/>
    </row>
    <row r="64" spans="1:7" ht="46.5">
      <c r="A64" s="11" t="s">
        <v>4</v>
      </c>
      <c r="B64" s="17" t="s">
        <v>294</v>
      </c>
      <c r="C64" s="13" t="s">
        <v>104</v>
      </c>
      <c r="D64" s="21"/>
      <c r="E64" s="21"/>
      <c r="F64" s="22"/>
      <c r="G64" s="22"/>
    </row>
    <row r="65" spans="1:7" ht="46.5">
      <c r="A65" s="11" t="s">
        <v>4</v>
      </c>
      <c r="B65" s="17" t="s">
        <v>103</v>
      </c>
      <c r="C65" s="13" t="s">
        <v>104</v>
      </c>
      <c r="D65" s="21"/>
      <c r="E65" s="21"/>
      <c r="F65" s="22"/>
      <c r="G65" s="22"/>
    </row>
    <row r="66" spans="1:7" ht="61.5">
      <c r="A66" s="11" t="s">
        <v>4</v>
      </c>
      <c r="B66" s="17" t="s">
        <v>105</v>
      </c>
      <c r="C66" s="13" t="s">
        <v>106</v>
      </c>
      <c r="D66" s="21"/>
      <c r="E66" s="21"/>
      <c r="F66" s="22"/>
      <c r="G66" s="22"/>
    </row>
    <row r="67" spans="1:7" ht="46.5">
      <c r="A67" s="11" t="s">
        <v>4</v>
      </c>
      <c r="B67" s="17" t="s">
        <v>293</v>
      </c>
      <c r="C67" s="15" t="s">
        <v>107</v>
      </c>
      <c r="D67" s="22"/>
      <c r="E67" s="22"/>
      <c r="F67" s="22"/>
      <c r="G67" s="22"/>
    </row>
    <row r="68" spans="1:7" ht="68.25" customHeight="1" hidden="1">
      <c r="A68" s="11" t="s">
        <v>7</v>
      </c>
      <c r="B68" s="8"/>
      <c r="C68" s="13" t="s">
        <v>2</v>
      </c>
      <c r="D68" s="14"/>
      <c r="E68" s="14"/>
      <c r="F68" s="15"/>
      <c r="G68" s="15"/>
    </row>
    <row r="69" spans="1:7" ht="39" customHeight="1" hidden="1">
      <c r="A69" s="7" t="s">
        <v>108</v>
      </c>
      <c r="B69" s="12" t="s">
        <v>110</v>
      </c>
      <c r="C69" s="8" t="s">
        <v>109</v>
      </c>
      <c r="D69" s="9">
        <v>4027064190</v>
      </c>
      <c r="E69" s="9">
        <v>402701001</v>
      </c>
      <c r="F69" s="9">
        <v>4027065926</v>
      </c>
      <c r="G69" s="10">
        <v>402701001</v>
      </c>
    </row>
    <row r="70" spans="1:7" ht="87.75" customHeight="1" hidden="1">
      <c r="A70" s="11" t="s">
        <v>108</v>
      </c>
      <c r="B70" s="12" t="s">
        <v>112</v>
      </c>
      <c r="C70" s="13" t="s">
        <v>111</v>
      </c>
      <c r="D70" s="14"/>
      <c r="E70" s="14"/>
      <c r="F70" s="15"/>
      <c r="G70" s="15"/>
    </row>
    <row r="71" spans="1:7" ht="96" customHeight="1" hidden="1">
      <c r="A71" s="11" t="s">
        <v>108</v>
      </c>
      <c r="B71" s="8"/>
      <c r="C71" s="13" t="s">
        <v>113</v>
      </c>
      <c r="D71" s="21"/>
      <c r="E71" s="21"/>
      <c r="F71" s="22"/>
      <c r="G71" s="22"/>
    </row>
    <row r="72" spans="1:7" ht="36" customHeight="1" hidden="1">
      <c r="A72" s="7" t="s">
        <v>114</v>
      </c>
      <c r="B72" s="12" t="s">
        <v>110</v>
      </c>
      <c r="C72" s="8" t="s">
        <v>115</v>
      </c>
      <c r="D72" s="9">
        <v>4027064190</v>
      </c>
      <c r="E72" s="9">
        <v>402701001</v>
      </c>
      <c r="F72" s="9">
        <v>4028033331</v>
      </c>
      <c r="G72" s="10">
        <v>402801001</v>
      </c>
    </row>
    <row r="73" spans="1:7" ht="89.25" customHeight="1" hidden="1">
      <c r="A73" s="11" t="s">
        <v>114</v>
      </c>
      <c r="B73" s="12" t="s">
        <v>112</v>
      </c>
      <c r="C73" s="13" t="s">
        <v>111</v>
      </c>
      <c r="D73" s="14"/>
      <c r="E73" s="14"/>
      <c r="F73" s="15"/>
      <c r="G73" s="15"/>
    </row>
    <row r="74" spans="1:7" ht="78" customHeight="1" hidden="1">
      <c r="A74" s="11" t="s">
        <v>114</v>
      </c>
      <c r="B74" s="8"/>
      <c r="C74" s="13" t="s">
        <v>113</v>
      </c>
      <c r="D74" s="14"/>
      <c r="E74" s="14"/>
      <c r="F74" s="15"/>
      <c r="G74" s="15"/>
    </row>
    <row r="75" spans="1:7" ht="37.5" customHeight="1" hidden="1">
      <c r="A75" s="7" t="s">
        <v>116</v>
      </c>
      <c r="B75" s="12" t="s">
        <v>110</v>
      </c>
      <c r="C75" s="8" t="s">
        <v>117</v>
      </c>
      <c r="D75" s="9">
        <v>4027064190</v>
      </c>
      <c r="E75" s="9">
        <v>402701001</v>
      </c>
      <c r="F75" s="9">
        <v>4003005646</v>
      </c>
      <c r="G75" s="10">
        <v>400301001</v>
      </c>
    </row>
    <row r="76" spans="1:7" ht="81" customHeight="1" hidden="1">
      <c r="A76" s="11" t="s">
        <v>116</v>
      </c>
      <c r="B76" s="12" t="s">
        <v>112</v>
      </c>
      <c r="C76" s="13" t="s">
        <v>111</v>
      </c>
      <c r="D76" s="14"/>
      <c r="E76" s="14"/>
      <c r="F76" s="15"/>
      <c r="G76" s="15"/>
    </row>
    <row r="77" spans="1:7" ht="80.25" customHeight="1" hidden="1">
      <c r="A77" s="11" t="s">
        <v>116</v>
      </c>
      <c r="B77" s="8"/>
      <c r="C77" s="13" t="s">
        <v>113</v>
      </c>
      <c r="D77" s="14"/>
      <c r="E77" s="14"/>
      <c r="F77" s="15"/>
      <c r="G77" s="15"/>
    </row>
    <row r="78" spans="1:7" ht="37.5" customHeight="1" hidden="1">
      <c r="A78" s="7" t="s">
        <v>118</v>
      </c>
      <c r="B78" s="12" t="s">
        <v>112</v>
      </c>
      <c r="C78" s="8" t="s">
        <v>119</v>
      </c>
      <c r="D78" s="9">
        <v>4027064190</v>
      </c>
      <c r="E78" s="9">
        <v>402701001</v>
      </c>
      <c r="F78" s="9">
        <v>4025083870</v>
      </c>
      <c r="G78" s="10">
        <v>402501001</v>
      </c>
    </row>
    <row r="79" spans="1:7" ht="96.75" customHeight="1" hidden="1">
      <c r="A79" s="11" t="s">
        <v>118</v>
      </c>
      <c r="B79" s="8"/>
      <c r="C79" s="13" t="s">
        <v>113</v>
      </c>
      <c r="D79" s="14"/>
      <c r="E79" s="14"/>
      <c r="F79" s="15"/>
      <c r="G79" s="15"/>
    </row>
    <row r="80" spans="1:7" ht="48.75" customHeight="1" hidden="1">
      <c r="A80" s="7" t="s">
        <v>120</v>
      </c>
      <c r="B80" s="12" t="s">
        <v>112</v>
      </c>
      <c r="C80" s="8" t="s">
        <v>121</v>
      </c>
      <c r="D80" s="9">
        <v>4027064190</v>
      </c>
      <c r="E80" s="9">
        <v>402701001</v>
      </c>
      <c r="F80" s="9">
        <v>4027066542</v>
      </c>
      <c r="G80" s="10">
        <v>402701001</v>
      </c>
    </row>
    <row r="81" spans="1:7" ht="94.5" customHeight="1" hidden="1">
      <c r="A81" s="11" t="s">
        <v>120</v>
      </c>
      <c r="B81" s="31"/>
      <c r="C81" s="13" t="s">
        <v>113</v>
      </c>
      <c r="D81" s="21"/>
      <c r="E81" s="21"/>
      <c r="F81" s="22"/>
      <c r="G81" s="22"/>
    </row>
    <row r="82" spans="1:7" ht="15">
      <c r="A82" s="31"/>
      <c r="C82" s="31"/>
      <c r="D82" s="31"/>
      <c r="E82" s="31"/>
      <c r="F82" s="31"/>
      <c r="G82" s="31"/>
    </row>
  </sheetData>
  <sheetProtection/>
  <mergeCells count="5">
    <mergeCell ref="F2:G2"/>
    <mergeCell ref="A4:G4"/>
    <mergeCell ref="B6:C6"/>
    <mergeCell ref="F1:G1"/>
    <mergeCell ref="F3:G3"/>
  </mergeCells>
  <printOptions/>
  <pageMargins left="0.7874015748031497" right="0.5905511811023623" top="0.5905511811023623" bottom="0.7480314960629921" header="0.5905511811023623" footer="0.31496062992125984"/>
  <pageSetup fitToHeight="10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C19" sqref="C19"/>
    </sheetView>
  </sheetViews>
  <sheetFormatPr defaultColWidth="8.875" defaultRowHeight="12.75"/>
  <cols>
    <col min="1" max="1" width="11.875" style="172" customWidth="1"/>
    <col min="2" max="2" width="20.00390625" style="33" customWidth="1"/>
    <col min="3" max="3" width="43.875" style="34" customWidth="1"/>
    <col min="4" max="4" width="15.125" style="33" hidden="1" customWidth="1"/>
    <col min="5" max="5" width="2.875" style="33" hidden="1" customWidth="1"/>
    <col min="6" max="6" width="17.50390625" style="33" customWidth="1"/>
    <col min="7" max="7" width="14.875" style="33" customWidth="1"/>
    <col min="8" max="16384" width="8.875" style="34" customWidth="1"/>
  </cols>
  <sheetData>
    <row r="1" spans="4:7" ht="13.5" customHeight="1">
      <c r="D1" s="208"/>
      <c r="E1" s="208"/>
      <c r="F1" s="198" t="s">
        <v>512</v>
      </c>
      <c r="G1" s="198"/>
    </row>
    <row r="2" spans="6:7" ht="106.5" customHeight="1">
      <c r="F2" s="199" t="s">
        <v>311</v>
      </c>
      <c r="G2" s="199"/>
    </row>
    <row r="3" spans="6:7" ht="13.5">
      <c r="F3" s="199" t="s">
        <v>308</v>
      </c>
      <c r="G3" s="199"/>
    </row>
    <row r="4" spans="6:7" ht="13.5">
      <c r="F4" s="129"/>
      <c r="G4" s="129"/>
    </row>
    <row r="5" spans="1:7" ht="61.5" customHeight="1">
      <c r="A5" s="205" t="s">
        <v>526</v>
      </c>
      <c r="B5" s="205"/>
      <c r="C5" s="205"/>
      <c r="D5" s="205"/>
      <c r="E5" s="205"/>
      <c r="F5" s="205"/>
      <c r="G5" s="130"/>
    </row>
    <row r="6" spans="2:7" ht="13.5">
      <c r="B6" s="172"/>
      <c r="C6" s="172"/>
      <c r="D6" s="172"/>
      <c r="E6" s="172"/>
      <c r="F6" s="172"/>
      <c r="G6" s="172"/>
    </row>
    <row r="7" spans="1:7" s="33" customFormat="1" ht="69.75">
      <c r="A7" s="168" t="s">
        <v>504</v>
      </c>
      <c r="B7" s="168" t="s">
        <v>483</v>
      </c>
      <c r="C7" s="168" t="s">
        <v>122</v>
      </c>
      <c r="D7" s="168" t="s">
        <v>16</v>
      </c>
      <c r="E7" s="168" t="s">
        <v>17</v>
      </c>
      <c r="F7" s="168" t="s">
        <v>16</v>
      </c>
      <c r="G7" s="168" t="s">
        <v>17</v>
      </c>
    </row>
    <row r="8" spans="1:7" ht="33" customHeight="1">
      <c r="A8" s="176" t="s">
        <v>4</v>
      </c>
      <c r="B8" s="206" t="s">
        <v>18</v>
      </c>
      <c r="C8" s="207"/>
      <c r="D8" s="163">
        <v>4027064190</v>
      </c>
      <c r="E8" s="163">
        <v>402701001</v>
      </c>
      <c r="F8" s="163">
        <v>4003005702</v>
      </c>
      <c r="G8" s="164">
        <v>400301001</v>
      </c>
    </row>
    <row r="9" spans="1:7" ht="42">
      <c r="A9" s="177" t="s">
        <v>4</v>
      </c>
      <c r="B9" s="178" t="s">
        <v>488</v>
      </c>
      <c r="C9" s="179" t="s">
        <v>485</v>
      </c>
      <c r="D9" s="166"/>
      <c r="E9" s="167"/>
      <c r="F9" s="168"/>
      <c r="G9" s="169"/>
    </row>
    <row r="10" spans="1:7" ht="42">
      <c r="A10" s="177" t="s">
        <v>4</v>
      </c>
      <c r="B10" s="178" t="s">
        <v>489</v>
      </c>
      <c r="C10" s="179" t="s">
        <v>486</v>
      </c>
      <c r="D10" s="166"/>
      <c r="E10" s="167"/>
      <c r="F10" s="168"/>
      <c r="G10" s="169"/>
    </row>
    <row r="11" spans="1:7" ht="55.5">
      <c r="A11" s="177" t="s">
        <v>4</v>
      </c>
      <c r="B11" s="180" t="s">
        <v>490</v>
      </c>
      <c r="C11" s="181" t="s">
        <v>487</v>
      </c>
      <c r="D11" s="166"/>
      <c r="E11" s="167"/>
      <c r="F11" s="168"/>
      <c r="G11" s="169"/>
    </row>
    <row r="12" spans="1:7" ht="55.5">
      <c r="A12" s="177" t="s">
        <v>4</v>
      </c>
      <c r="B12" s="180" t="s">
        <v>491</v>
      </c>
      <c r="C12" s="181" t="s">
        <v>492</v>
      </c>
      <c r="D12" s="166"/>
      <c r="E12" s="167"/>
      <c r="F12" s="168"/>
      <c r="G12" s="169"/>
    </row>
    <row r="13" spans="1:7" ht="97.5">
      <c r="A13" s="176" t="s">
        <v>92</v>
      </c>
      <c r="B13" s="182" t="s">
        <v>494</v>
      </c>
      <c r="C13" s="183" t="s">
        <v>493</v>
      </c>
      <c r="E13" s="184"/>
      <c r="F13" s="163"/>
      <c r="G13" s="164"/>
    </row>
    <row r="14" spans="1:7" ht="42">
      <c r="A14" s="176" t="s">
        <v>4</v>
      </c>
      <c r="B14" s="182" t="s">
        <v>496</v>
      </c>
      <c r="C14" s="183" t="s">
        <v>495</v>
      </c>
      <c r="E14" s="184"/>
      <c r="F14" s="163"/>
      <c r="G14" s="164"/>
    </row>
    <row r="15" spans="1:7" ht="42">
      <c r="A15" s="176" t="s">
        <v>4</v>
      </c>
      <c r="B15" s="182" t="s">
        <v>498</v>
      </c>
      <c r="C15" s="183" t="s">
        <v>497</v>
      </c>
      <c r="E15" s="184"/>
      <c r="F15" s="163"/>
      <c r="G15" s="164"/>
    </row>
    <row r="16" spans="1:7" ht="42">
      <c r="A16" s="176" t="s">
        <v>4</v>
      </c>
      <c r="B16" s="182" t="s">
        <v>500</v>
      </c>
      <c r="C16" s="183" t="s">
        <v>499</v>
      </c>
      <c r="E16" s="184"/>
      <c r="F16" s="163"/>
      <c r="G16" s="164"/>
    </row>
    <row r="17" spans="1:7" ht="34.5" customHeight="1">
      <c r="A17" s="176" t="s">
        <v>484</v>
      </c>
      <c r="B17" s="206" t="s">
        <v>501</v>
      </c>
      <c r="C17" s="207"/>
      <c r="D17" s="163">
        <v>4027064190</v>
      </c>
      <c r="E17" s="163">
        <v>402701001</v>
      </c>
      <c r="F17" s="163">
        <v>4003027329</v>
      </c>
      <c r="G17" s="164">
        <v>400301001</v>
      </c>
    </row>
    <row r="18" spans="1:7" ht="27.75">
      <c r="A18" s="177" t="s">
        <v>484</v>
      </c>
      <c r="B18" s="178" t="s">
        <v>502</v>
      </c>
      <c r="C18" s="179" t="s">
        <v>517</v>
      </c>
      <c r="D18" s="166"/>
      <c r="E18" s="167"/>
      <c r="F18" s="170"/>
      <c r="G18" s="171"/>
    </row>
    <row r="19" spans="1:7" ht="27.75">
      <c r="A19" s="177" t="s">
        <v>484</v>
      </c>
      <c r="B19" s="178" t="s">
        <v>503</v>
      </c>
      <c r="C19" s="179" t="s">
        <v>518</v>
      </c>
      <c r="D19" s="166"/>
      <c r="E19" s="167"/>
      <c r="F19" s="170"/>
      <c r="G19" s="171"/>
    </row>
  </sheetData>
  <sheetProtection/>
  <mergeCells count="7">
    <mergeCell ref="F2:G2"/>
    <mergeCell ref="F3:G3"/>
    <mergeCell ref="A5:F5"/>
    <mergeCell ref="B17:C17"/>
    <mergeCell ref="B8:C8"/>
    <mergeCell ref="D1:E1"/>
    <mergeCell ref="F1:G1"/>
  </mergeCells>
  <printOptions/>
  <pageMargins left="0.7874015748031497" right="0.5905511811023623" top="0.35433070866141736" bottom="0.35433070866141736" header="0.31496062992125984" footer="0.31496062992125984"/>
  <pageSetup fitToHeight="10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workbookViewId="0" topLeftCell="A136">
      <selection activeCell="A149" sqref="A149"/>
    </sheetView>
  </sheetViews>
  <sheetFormatPr defaultColWidth="9.125" defaultRowHeight="12.75"/>
  <cols>
    <col min="1" max="1" width="54.50390625" style="1" customWidth="1"/>
    <col min="2" max="2" width="11.875" style="1" customWidth="1"/>
    <col min="3" max="3" width="8.50390625" style="53" customWidth="1"/>
    <col min="4" max="4" width="12.00390625" style="53" customWidth="1"/>
    <col min="5" max="5" width="9.125" style="53" customWidth="1"/>
    <col min="6" max="6" width="13.25390625" style="1" customWidth="1"/>
    <col min="7" max="16384" width="9.125" style="1" customWidth="1"/>
  </cols>
  <sheetData>
    <row r="1" ht="12.75">
      <c r="D1" s="173" t="s">
        <v>281</v>
      </c>
    </row>
    <row r="2" spans="4:8" ht="89.25" customHeight="1">
      <c r="D2" s="199" t="s">
        <v>311</v>
      </c>
      <c r="E2" s="199"/>
      <c r="F2" s="199"/>
      <c r="H2" s="35"/>
    </row>
    <row r="3" spans="4:8" ht="12.75">
      <c r="D3" s="199" t="s">
        <v>308</v>
      </c>
      <c r="E3" s="199"/>
      <c r="F3" s="199"/>
      <c r="H3" s="35"/>
    </row>
    <row r="4" spans="4:8" ht="12.75">
      <c r="D4" s="52"/>
      <c r="E4" s="52"/>
      <c r="F4" s="52"/>
      <c r="H4" s="35"/>
    </row>
    <row r="5" spans="1:6" ht="29.25" customHeight="1">
      <c r="A5" s="205" t="s">
        <v>527</v>
      </c>
      <c r="B5" s="205"/>
      <c r="C5" s="205"/>
      <c r="D5" s="205"/>
      <c r="E5" s="205"/>
      <c r="F5" s="205"/>
    </row>
    <row r="6" ht="15" customHeight="1">
      <c r="F6" s="54" t="s">
        <v>6</v>
      </c>
    </row>
    <row r="7" spans="1:6" s="57" customFormat="1" ht="102" customHeight="1">
      <c r="A7" s="55" t="s">
        <v>122</v>
      </c>
      <c r="B7" s="56" t="s">
        <v>416</v>
      </c>
      <c r="C7" s="56" t="s">
        <v>325</v>
      </c>
      <c r="D7" s="56" t="s">
        <v>270</v>
      </c>
      <c r="E7" s="56" t="s">
        <v>415</v>
      </c>
      <c r="F7" s="56" t="s">
        <v>343</v>
      </c>
    </row>
    <row r="8" spans="1:6" s="60" customFormat="1" ht="12.75">
      <c r="A8" s="55">
        <v>1</v>
      </c>
      <c r="B8" s="58" t="s">
        <v>0</v>
      </c>
      <c r="C8" s="58" t="s">
        <v>1</v>
      </c>
      <c r="D8" s="58" t="s">
        <v>136</v>
      </c>
      <c r="E8" s="58" t="s">
        <v>137</v>
      </c>
      <c r="F8" s="59" t="s">
        <v>309</v>
      </c>
    </row>
    <row r="9" spans="1:6" s="60" customFormat="1" ht="25.5">
      <c r="A9" s="61" t="s">
        <v>280</v>
      </c>
      <c r="B9" s="62"/>
      <c r="C9" s="62"/>
      <c r="D9" s="62"/>
      <c r="E9" s="62"/>
      <c r="F9" s="63"/>
    </row>
    <row r="10" spans="1:6" s="60" customFormat="1" ht="12.75">
      <c r="A10" s="64" t="s">
        <v>396</v>
      </c>
      <c r="B10" s="126" t="s">
        <v>4</v>
      </c>
      <c r="C10" s="62"/>
      <c r="D10" s="62"/>
      <c r="E10" s="62"/>
      <c r="F10" s="65">
        <f>F11+F78+F87+F102+F121+F172+F179+F205+F235+F254+F265</f>
        <v>93936778.61</v>
      </c>
    </row>
    <row r="11" spans="1:6" s="69" customFormat="1" ht="12.75">
      <c r="A11" s="66" t="s">
        <v>397</v>
      </c>
      <c r="B11" s="125" t="s">
        <v>4</v>
      </c>
      <c r="C11" s="125" t="s">
        <v>417</v>
      </c>
      <c r="D11" s="67"/>
      <c r="E11" s="67"/>
      <c r="F11" s="68">
        <f>F12+F17+F31+F37</f>
        <v>16434170</v>
      </c>
    </row>
    <row r="12" spans="1:6" s="73" customFormat="1" ht="39">
      <c r="A12" s="70" t="s">
        <v>123</v>
      </c>
      <c r="B12" s="119" t="s">
        <v>4</v>
      </c>
      <c r="C12" s="119" t="s">
        <v>326</v>
      </c>
      <c r="D12" s="71"/>
      <c r="E12" s="71"/>
      <c r="F12" s="72">
        <f>F13</f>
        <v>1034460</v>
      </c>
    </row>
    <row r="13" spans="1:6" s="73" customFormat="1" ht="42" customHeight="1">
      <c r="A13" s="123" t="s">
        <v>139</v>
      </c>
      <c r="B13" s="119" t="s">
        <v>4</v>
      </c>
      <c r="C13" s="119" t="s">
        <v>326</v>
      </c>
      <c r="D13" s="120" t="s">
        <v>138</v>
      </c>
      <c r="E13" s="71"/>
      <c r="F13" s="72">
        <f>F14</f>
        <v>1034460</v>
      </c>
    </row>
    <row r="14" spans="1:6" s="73" customFormat="1" ht="25.5">
      <c r="A14" s="107" t="s">
        <v>141</v>
      </c>
      <c r="B14" s="109" t="s">
        <v>4</v>
      </c>
      <c r="C14" s="109" t="s">
        <v>326</v>
      </c>
      <c r="D14" s="71" t="s">
        <v>140</v>
      </c>
      <c r="E14" s="120"/>
      <c r="F14" s="75">
        <f>F15</f>
        <v>1034460</v>
      </c>
    </row>
    <row r="15" spans="1:6" s="73" customFormat="1" ht="51.75">
      <c r="A15" s="74" t="s">
        <v>303</v>
      </c>
      <c r="B15" s="109" t="s">
        <v>4</v>
      </c>
      <c r="C15" s="109" t="s">
        <v>326</v>
      </c>
      <c r="D15" s="71" t="s">
        <v>140</v>
      </c>
      <c r="E15" s="109" t="s">
        <v>8</v>
      </c>
      <c r="F15" s="75">
        <f>F16</f>
        <v>1034460</v>
      </c>
    </row>
    <row r="16" spans="1:6" s="73" customFormat="1" ht="25.5">
      <c r="A16" s="74" t="s">
        <v>142</v>
      </c>
      <c r="B16" s="109" t="s">
        <v>4</v>
      </c>
      <c r="C16" s="109" t="s">
        <v>326</v>
      </c>
      <c r="D16" s="71" t="s">
        <v>140</v>
      </c>
      <c r="E16" s="109" t="s">
        <v>5</v>
      </c>
      <c r="F16" s="76">
        <v>1034460</v>
      </c>
    </row>
    <row r="17" spans="1:6" ht="39">
      <c r="A17" s="77" t="s">
        <v>302</v>
      </c>
      <c r="B17" s="114" t="s">
        <v>4</v>
      </c>
      <c r="C17" s="114" t="s">
        <v>327</v>
      </c>
      <c r="D17" s="108"/>
      <c r="E17" s="110"/>
      <c r="F17" s="79">
        <f>F18+F27</f>
        <v>10924871</v>
      </c>
    </row>
    <row r="18" spans="1:6" ht="40.5">
      <c r="A18" s="123" t="s">
        <v>310</v>
      </c>
      <c r="B18" s="114" t="s">
        <v>4</v>
      </c>
      <c r="C18" s="114" t="s">
        <v>327</v>
      </c>
      <c r="D18" s="108" t="s">
        <v>143</v>
      </c>
      <c r="E18" s="110"/>
      <c r="F18" s="79">
        <f>F19</f>
        <v>10252659</v>
      </c>
    </row>
    <row r="19" spans="1:6" ht="25.5">
      <c r="A19" s="127" t="s">
        <v>145</v>
      </c>
      <c r="B19" s="110" t="s">
        <v>4</v>
      </c>
      <c r="C19" s="110" t="s">
        <v>327</v>
      </c>
      <c r="D19" s="78" t="s">
        <v>144</v>
      </c>
      <c r="E19" s="110"/>
      <c r="F19" s="80">
        <f>F20</f>
        <v>10252659</v>
      </c>
    </row>
    <row r="20" spans="1:6" ht="12.75">
      <c r="A20" s="107" t="s">
        <v>147</v>
      </c>
      <c r="B20" s="110" t="s">
        <v>4</v>
      </c>
      <c r="C20" s="110" t="s">
        <v>327</v>
      </c>
      <c r="D20" s="78" t="s">
        <v>146</v>
      </c>
      <c r="E20" s="110"/>
      <c r="F20" s="80">
        <f>F21+F24+F26</f>
        <v>10252659</v>
      </c>
    </row>
    <row r="21" spans="1:6" s="83" customFormat="1" ht="51.75">
      <c r="A21" s="74" t="s">
        <v>303</v>
      </c>
      <c r="B21" s="111" t="s">
        <v>4</v>
      </c>
      <c r="C21" s="111" t="s">
        <v>327</v>
      </c>
      <c r="D21" s="81" t="s">
        <v>146</v>
      </c>
      <c r="E21" s="111" t="s">
        <v>8</v>
      </c>
      <c r="F21" s="82">
        <f>F22</f>
        <v>7490469</v>
      </c>
    </row>
    <row r="22" spans="1:6" s="83" customFormat="1" ht="25.5">
      <c r="A22" s="74" t="s">
        <v>142</v>
      </c>
      <c r="B22" s="111" t="s">
        <v>4</v>
      </c>
      <c r="C22" s="111" t="s">
        <v>327</v>
      </c>
      <c r="D22" s="81" t="s">
        <v>146</v>
      </c>
      <c r="E22" s="111" t="s">
        <v>5</v>
      </c>
      <c r="F22" s="84">
        <f>5753048+1737421</f>
        <v>7490469</v>
      </c>
    </row>
    <row r="23" spans="1:6" s="83" customFormat="1" ht="30" customHeight="1">
      <c r="A23" s="74" t="s">
        <v>149</v>
      </c>
      <c r="B23" s="111" t="s">
        <v>4</v>
      </c>
      <c r="C23" s="111" t="s">
        <v>327</v>
      </c>
      <c r="D23" s="81" t="s">
        <v>146</v>
      </c>
      <c r="E23" s="111" t="s">
        <v>148</v>
      </c>
      <c r="F23" s="82">
        <f>F24</f>
        <v>2732190</v>
      </c>
    </row>
    <row r="24" spans="1:6" s="83" customFormat="1" ht="32.25" customHeight="1">
      <c r="A24" s="74" t="s">
        <v>150</v>
      </c>
      <c r="B24" s="111" t="s">
        <v>4</v>
      </c>
      <c r="C24" s="111" t="s">
        <v>327</v>
      </c>
      <c r="D24" s="81" t="s">
        <v>146</v>
      </c>
      <c r="E24" s="111" t="s">
        <v>12</v>
      </c>
      <c r="F24" s="84">
        <v>2732190</v>
      </c>
    </row>
    <row r="25" spans="1:6" s="83" customFormat="1" ht="12.75">
      <c r="A25" s="74" t="s">
        <v>152</v>
      </c>
      <c r="B25" s="111" t="s">
        <v>4</v>
      </c>
      <c r="C25" s="111" t="s">
        <v>327</v>
      </c>
      <c r="D25" s="81" t="s">
        <v>146</v>
      </c>
      <c r="E25" s="111" t="s">
        <v>151</v>
      </c>
      <c r="F25" s="82">
        <f>F26</f>
        <v>30000</v>
      </c>
    </row>
    <row r="26" spans="1:6" s="83" customFormat="1" ht="12.75">
      <c r="A26" s="74" t="s">
        <v>154</v>
      </c>
      <c r="B26" s="111" t="s">
        <v>4</v>
      </c>
      <c r="C26" s="111" t="s">
        <v>327</v>
      </c>
      <c r="D26" s="81" t="s">
        <v>146</v>
      </c>
      <c r="E26" s="111" t="s">
        <v>153</v>
      </c>
      <c r="F26" s="84">
        <v>30000</v>
      </c>
    </row>
    <row r="27" spans="1:6" s="83" customFormat="1" ht="13.5">
      <c r="A27" s="123" t="s">
        <v>312</v>
      </c>
      <c r="B27" s="112" t="s">
        <v>4</v>
      </c>
      <c r="C27" s="112" t="s">
        <v>327</v>
      </c>
      <c r="D27" s="96" t="s">
        <v>155</v>
      </c>
      <c r="E27" s="111"/>
      <c r="F27" s="85">
        <f>F28</f>
        <v>672212</v>
      </c>
    </row>
    <row r="28" spans="1:6" s="83" customFormat="1" ht="25.5">
      <c r="A28" s="107" t="s">
        <v>157</v>
      </c>
      <c r="B28" s="111" t="s">
        <v>4</v>
      </c>
      <c r="C28" s="111" t="s">
        <v>327</v>
      </c>
      <c r="D28" s="81" t="s">
        <v>156</v>
      </c>
      <c r="E28" s="111"/>
      <c r="F28" s="82">
        <f>F29</f>
        <v>672212</v>
      </c>
    </row>
    <row r="29" spans="1:6" s="83" customFormat="1" ht="51.75">
      <c r="A29" s="74" t="s">
        <v>303</v>
      </c>
      <c r="B29" s="111" t="s">
        <v>4</v>
      </c>
      <c r="C29" s="111" t="s">
        <v>327</v>
      </c>
      <c r="D29" s="81" t="s">
        <v>156</v>
      </c>
      <c r="E29" s="111" t="s">
        <v>8</v>
      </c>
      <c r="F29" s="82">
        <f>F30</f>
        <v>672212</v>
      </c>
    </row>
    <row r="30" spans="1:6" s="83" customFormat="1" ht="25.5">
      <c r="A30" s="74" t="s">
        <v>142</v>
      </c>
      <c r="B30" s="111" t="s">
        <v>4</v>
      </c>
      <c r="C30" s="111" t="s">
        <v>327</v>
      </c>
      <c r="D30" s="81" t="s">
        <v>156</v>
      </c>
      <c r="E30" s="111" t="s">
        <v>5</v>
      </c>
      <c r="F30" s="84">
        <v>672212</v>
      </c>
    </row>
    <row r="31" spans="1:6" s="83" customFormat="1" ht="12.75">
      <c r="A31" s="86" t="s">
        <v>124</v>
      </c>
      <c r="B31" s="112" t="s">
        <v>4</v>
      </c>
      <c r="C31" s="112" t="s">
        <v>328</v>
      </c>
      <c r="D31" s="81"/>
      <c r="E31" s="111"/>
      <c r="F31" s="85">
        <f>F32</f>
        <v>200000</v>
      </c>
    </row>
    <row r="32" spans="1:6" s="83" customFormat="1" ht="40.5">
      <c r="A32" s="123" t="s">
        <v>407</v>
      </c>
      <c r="B32" s="112" t="s">
        <v>4</v>
      </c>
      <c r="C32" s="112" t="s">
        <v>328</v>
      </c>
      <c r="D32" s="120" t="s">
        <v>175</v>
      </c>
      <c r="E32" s="111"/>
      <c r="F32" s="85">
        <f>F34</f>
        <v>200000</v>
      </c>
    </row>
    <row r="33" spans="1:6" s="83" customFormat="1" ht="25.5">
      <c r="A33" s="127" t="s">
        <v>177</v>
      </c>
      <c r="B33" s="111" t="s">
        <v>4</v>
      </c>
      <c r="C33" s="111" t="s">
        <v>328</v>
      </c>
      <c r="D33" s="71" t="s">
        <v>176</v>
      </c>
      <c r="E33" s="111"/>
      <c r="F33" s="82">
        <f>F34</f>
        <v>200000</v>
      </c>
    </row>
    <row r="34" spans="1:6" s="83" customFormat="1" ht="12.75">
      <c r="A34" s="107" t="s">
        <v>324</v>
      </c>
      <c r="B34" s="111" t="s">
        <v>4</v>
      </c>
      <c r="C34" s="111" t="s">
        <v>328</v>
      </c>
      <c r="D34" s="71" t="s">
        <v>313</v>
      </c>
      <c r="E34" s="111"/>
      <c r="F34" s="82">
        <f>F36</f>
        <v>200000</v>
      </c>
    </row>
    <row r="35" spans="1:6" s="83" customFormat="1" ht="12.75">
      <c r="A35" s="74" t="s">
        <v>152</v>
      </c>
      <c r="B35" s="111" t="s">
        <v>4</v>
      </c>
      <c r="C35" s="111" t="s">
        <v>328</v>
      </c>
      <c r="D35" s="71" t="s">
        <v>313</v>
      </c>
      <c r="E35" s="111" t="s">
        <v>151</v>
      </c>
      <c r="F35" s="82">
        <f>F36</f>
        <v>200000</v>
      </c>
    </row>
    <row r="36" spans="1:6" s="83" customFormat="1" ht="12.75">
      <c r="A36" s="74" t="s">
        <v>159</v>
      </c>
      <c r="B36" s="111" t="s">
        <v>4</v>
      </c>
      <c r="C36" s="111" t="s">
        <v>328</v>
      </c>
      <c r="D36" s="71" t="s">
        <v>313</v>
      </c>
      <c r="E36" s="111" t="s">
        <v>158</v>
      </c>
      <c r="F36" s="84">
        <v>200000</v>
      </c>
    </row>
    <row r="37" spans="1:6" s="83" customFormat="1" ht="12.75">
      <c r="A37" s="86" t="s">
        <v>125</v>
      </c>
      <c r="B37" s="112" t="s">
        <v>4</v>
      </c>
      <c r="C37" s="112" t="s">
        <v>329</v>
      </c>
      <c r="D37" s="81"/>
      <c r="E37" s="111"/>
      <c r="F37" s="85">
        <f>F38+F46+F61+F66+F71</f>
        <v>4274839</v>
      </c>
    </row>
    <row r="38" spans="1:6" s="83" customFormat="1" ht="40.5">
      <c r="A38" s="123" t="s">
        <v>314</v>
      </c>
      <c r="B38" s="112" t="s">
        <v>4</v>
      </c>
      <c r="C38" s="112" t="s">
        <v>329</v>
      </c>
      <c r="D38" s="96" t="s">
        <v>163</v>
      </c>
      <c r="E38" s="111"/>
      <c r="F38" s="85">
        <f>F39</f>
        <v>3413839</v>
      </c>
    </row>
    <row r="39" spans="1:6" s="83" customFormat="1" ht="25.5">
      <c r="A39" s="127" t="s">
        <v>305</v>
      </c>
      <c r="B39" s="111" t="s">
        <v>4</v>
      </c>
      <c r="C39" s="111" t="s">
        <v>329</v>
      </c>
      <c r="D39" s="81" t="s">
        <v>164</v>
      </c>
      <c r="E39" s="111"/>
      <c r="F39" s="82">
        <f>F40+F43</f>
        <v>3413839</v>
      </c>
    </row>
    <row r="40" spans="1:6" s="83" customFormat="1" ht="39">
      <c r="A40" s="107" t="s">
        <v>166</v>
      </c>
      <c r="B40" s="111" t="s">
        <v>4</v>
      </c>
      <c r="C40" s="111" t="s">
        <v>329</v>
      </c>
      <c r="D40" s="81" t="s">
        <v>165</v>
      </c>
      <c r="E40" s="111"/>
      <c r="F40" s="82">
        <f>F41</f>
        <v>2855809</v>
      </c>
    </row>
    <row r="41" spans="1:6" s="83" customFormat="1" ht="51.75">
      <c r="A41" s="74" t="s">
        <v>303</v>
      </c>
      <c r="B41" s="111" t="s">
        <v>4</v>
      </c>
      <c r="C41" s="111" t="s">
        <v>329</v>
      </c>
      <c r="D41" s="81" t="s">
        <v>165</v>
      </c>
      <c r="E41" s="111" t="s">
        <v>8</v>
      </c>
      <c r="F41" s="82">
        <f>F42</f>
        <v>2855809</v>
      </c>
    </row>
    <row r="42" spans="1:6" s="83" customFormat="1" ht="25.5">
      <c r="A42" s="74" t="s">
        <v>142</v>
      </c>
      <c r="B42" s="111" t="s">
        <v>4</v>
      </c>
      <c r="C42" s="111" t="s">
        <v>329</v>
      </c>
      <c r="D42" s="81" t="s">
        <v>165</v>
      </c>
      <c r="E42" s="111" t="s">
        <v>5</v>
      </c>
      <c r="F42" s="84">
        <f>2193402+662407</f>
        <v>2855809</v>
      </c>
    </row>
    <row r="43" spans="1:6" s="73" customFormat="1" ht="39">
      <c r="A43" s="107" t="s">
        <v>344</v>
      </c>
      <c r="B43" s="110" t="s">
        <v>4</v>
      </c>
      <c r="C43" s="109" t="s">
        <v>329</v>
      </c>
      <c r="D43" s="71" t="s">
        <v>345</v>
      </c>
      <c r="E43" s="109"/>
      <c r="F43" s="75">
        <f>F44</f>
        <v>558030</v>
      </c>
    </row>
    <row r="44" spans="1:6" s="73" customFormat="1" ht="25.5">
      <c r="A44" s="74" t="s">
        <v>162</v>
      </c>
      <c r="B44" s="110" t="s">
        <v>4</v>
      </c>
      <c r="C44" s="109" t="s">
        <v>329</v>
      </c>
      <c r="D44" s="71" t="s">
        <v>345</v>
      </c>
      <c r="E44" s="109" t="s">
        <v>148</v>
      </c>
      <c r="F44" s="75">
        <f>F45</f>
        <v>558030</v>
      </c>
    </row>
    <row r="45" spans="1:6" s="73" customFormat="1" ht="31.5" customHeight="1">
      <c r="A45" s="74" t="s">
        <v>150</v>
      </c>
      <c r="B45" s="110" t="s">
        <v>4</v>
      </c>
      <c r="C45" s="109" t="s">
        <v>329</v>
      </c>
      <c r="D45" s="71" t="s">
        <v>345</v>
      </c>
      <c r="E45" s="109" t="s">
        <v>12</v>
      </c>
      <c r="F45" s="76">
        <f>53000+500000+5030</f>
        <v>558030</v>
      </c>
    </row>
    <row r="46" spans="1:6" s="73" customFormat="1" ht="43.5" customHeight="1">
      <c r="A46" s="123" t="s">
        <v>364</v>
      </c>
      <c r="B46" s="114" t="s">
        <v>4</v>
      </c>
      <c r="C46" s="119" t="s">
        <v>329</v>
      </c>
      <c r="D46" s="120" t="s">
        <v>365</v>
      </c>
      <c r="E46" s="119"/>
      <c r="F46" s="85">
        <f>F47+F53+F57</f>
        <v>318000</v>
      </c>
    </row>
    <row r="47" spans="1:6" s="73" customFormat="1" ht="31.5" customHeight="1">
      <c r="A47" s="127" t="s">
        <v>369</v>
      </c>
      <c r="B47" s="110" t="s">
        <v>4</v>
      </c>
      <c r="C47" s="109" t="s">
        <v>329</v>
      </c>
      <c r="D47" s="71" t="s">
        <v>366</v>
      </c>
      <c r="E47" s="109"/>
      <c r="F47" s="82">
        <f>F48</f>
        <v>168000</v>
      </c>
    </row>
    <row r="48" spans="1:6" s="73" customFormat="1" ht="12.75">
      <c r="A48" s="107" t="s">
        <v>368</v>
      </c>
      <c r="B48" s="110" t="s">
        <v>4</v>
      </c>
      <c r="C48" s="109" t="s">
        <v>329</v>
      </c>
      <c r="D48" s="71" t="s">
        <v>367</v>
      </c>
      <c r="E48" s="109"/>
      <c r="F48" s="82">
        <f>F49+F51</f>
        <v>168000</v>
      </c>
    </row>
    <row r="49" spans="1:6" s="73" customFormat="1" ht="25.5">
      <c r="A49" s="74" t="s">
        <v>162</v>
      </c>
      <c r="B49" s="110" t="s">
        <v>4</v>
      </c>
      <c r="C49" s="109" t="s">
        <v>329</v>
      </c>
      <c r="D49" s="71" t="s">
        <v>367</v>
      </c>
      <c r="E49" s="109" t="s">
        <v>148</v>
      </c>
      <c r="F49" s="82">
        <f>F50</f>
        <v>60000</v>
      </c>
    </row>
    <row r="50" spans="1:6" s="73" customFormat="1" ht="25.5">
      <c r="A50" s="74" t="s">
        <v>150</v>
      </c>
      <c r="B50" s="110" t="s">
        <v>4</v>
      </c>
      <c r="C50" s="109" t="s">
        <v>329</v>
      </c>
      <c r="D50" s="71" t="s">
        <v>367</v>
      </c>
      <c r="E50" s="109" t="s">
        <v>12</v>
      </c>
      <c r="F50" s="76">
        <v>60000</v>
      </c>
    </row>
    <row r="51" spans="1:6" s="73" customFormat="1" ht="12.75">
      <c r="A51" s="74" t="s">
        <v>271</v>
      </c>
      <c r="B51" s="110" t="s">
        <v>4</v>
      </c>
      <c r="C51" s="109" t="s">
        <v>329</v>
      </c>
      <c r="D51" s="71" t="s">
        <v>367</v>
      </c>
      <c r="E51" s="109" t="s">
        <v>215</v>
      </c>
      <c r="F51" s="82">
        <f>F52</f>
        <v>108000</v>
      </c>
    </row>
    <row r="52" spans="1:6" s="73" customFormat="1" ht="12.75">
      <c r="A52" s="74" t="s">
        <v>217</v>
      </c>
      <c r="B52" s="110" t="s">
        <v>4</v>
      </c>
      <c r="C52" s="109" t="s">
        <v>329</v>
      </c>
      <c r="D52" s="71" t="s">
        <v>367</v>
      </c>
      <c r="E52" s="109" t="s">
        <v>216</v>
      </c>
      <c r="F52" s="76">
        <v>108000</v>
      </c>
    </row>
    <row r="53" spans="1:6" s="73" customFormat="1" ht="25.5">
      <c r="A53" s="127" t="s">
        <v>370</v>
      </c>
      <c r="B53" s="110" t="s">
        <v>4</v>
      </c>
      <c r="C53" s="109" t="s">
        <v>329</v>
      </c>
      <c r="D53" s="71" t="s">
        <v>372</v>
      </c>
      <c r="E53" s="109"/>
      <c r="F53" s="82">
        <f>F54</f>
        <v>70000</v>
      </c>
    </row>
    <row r="54" spans="1:6" s="73" customFormat="1" ht="25.5">
      <c r="A54" s="107" t="s">
        <v>371</v>
      </c>
      <c r="B54" s="110" t="s">
        <v>4</v>
      </c>
      <c r="C54" s="109" t="s">
        <v>329</v>
      </c>
      <c r="D54" s="71" t="s">
        <v>373</v>
      </c>
      <c r="E54" s="109"/>
      <c r="F54" s="82">
        <f>F55</f>
        <v>70000</v>
      </c>
    </row>
    <row r="55" spans="1:6" s="73" customFormat="1" ht="25.5">
      <c r="A55" s="74" t="s">
        <v>162</v>
      </c>
      <c r="B55" s="110" t="s">
        <v>4</v>
      </c>
      <c r="C55" s="109" t="s">
        <v>329</v>
      </c>
      <c r="D55" s="71" t="s">
        <v>373</v>
      </c>
      <c r="E55" s="109" t="s">
        <v>148</v>
      </c>
      <c r="F55" s="82">
        <f>F56</f>
        <v>70000</v>
      </c>
    </row>
    <row r="56" spans="1:6" s="73" customFormat="1" ht="25.5">
      <c r="A56" s="74" t="s">
        <v>150</v>
      </c>
      <c r="B56" s="110" t="s">
        <v>4</v>
      </c>
      <c r="C56" s="109" t="s">
        <v>329</v>
      </c>
      <c r="D56" s="71" t="s">
        <v>373</v>
      </c>
      <c r="E56" s="109" t="s">
        <v>12</v>
      </c>
      <c r="F56" s="76">
        <v>70000</v>
      </c>
    </row>
    <row r="57" spans="1:6" s="73" customFormat="1" ht="12.75">
      <c r="A57" s="127" t="s">
        <v>376</v>
      </c>
      <c r="B57" s="110" t="s">
        <v>4</v>
      </c>
      <c r="C57" s="109" t="s">
        <v>329</v>
      </c>
      <c r="D57" s="71" t="s">
        <v>377</v>
      </c>
      <c r="E57" s="109"/>
      <c r="F57" s="82">
        <f>F58</f>
        <v>80000</v>
      </c>
    </row>
    <row r="58" spans="1:6" s="73" customFormat="1" ht="12.75">
      <c r="A58" s="107" t="s">
        <v>378</v>
      </c>
      <c r="B58" s="110" t="s">
        <v>4</v>
      </c>
      <c r="C58" s="109" t="s">
        <v>329</v>
      </c>
      <c r="D58" s="71" t="s">
        <v>379</v>
      </c>
      <c r="E58" s="109"/>
      <c r="F58" s="82">
        <f>F59</f>
        <v>80000</v>
      </c>
    </row>
    <row r="59" spans="1:6" s="73" customFormat="1" ht="25.5">
      <c r="A59" s="74" t="s">
        <v>162</v>
      </c>
      <c r="B59" s="110" t="s">
        <v>4</v>
      </c>
      <c r="C59" s="109" t="s">
        <v>329</v>
      </c>
      <c r="D59" s="71" t="s">
        <v>379</v>
      </c>
      <c r="E59" s="109" t="s">
        <v>148</v>
      </c>
      <c r="F59" s="82">
        <f>F60</f>
        <v>80000</v>
      </c>
    </row>
    <row r="60" spans="1:6" s="73" customFormat="1" ht="25.5">
      <c r="A60" s="74" t="s">
        <v>150</v>
      </c>
      <c r="B60" s="110" t="s">
        <v>4</v>
      </c>
      <c r="C60" s="109" t="s">
        <v>329</v>
      </c>
      <c r="D60" s="71" t="s">
        <v>379</v>
      </c>
      <c r="E60" s="109" t="s">
        <v>12</v>
      </c>
      <c r="F60" s="76">
        <v>80000</v>
      </c>
    </row>
    <row r="61" spans="1:6" s="73" customFormat="1" ht="40.5">
      <c r="A61" s="123" t="s">
        <v>316</v>
      </c>
      <c r="B61" s="114" t="s">
        <v>4</v>
      </c>
      <c r="C61" s="119" t="s">
        <v>329</v>
      </c>
      <c r="D61" s="120" t="s">
        <v>317</v>
      </c>
      <c r="E61" s="119"/>
      <c r="F61" s="72">
        <f>F62</f>
        <v>270000</v>
      </c>
    </row>
    <row r="62" spans="1:6" s="73" customFormat="1" ht="39">
      <c r="A62" s="127" t="s">
        <v>347</v>
      </c>
      <c r="B62" s="110" t="s">
        <v>4</v>
      </c>
      <c r="C62" s="109" t="s">
        <v>329</v>
      </c>
      <c r="D62" s="71" t="s">
        <v>318</v>
      </c>
      <c r="E62" s="109"/>
      <c r="F62" s="75">
        <f>F63</f>
        <v>270000</v>
      </c>
    </row>
    <row r="63" spans="1:6" s="73" customFormat="1" ht="25.5">
      <c r="A63" s="107" t="s">
        <v>408</v>
      </c>
      <c r="B63" s="110" t="s">
        <v>4</v>
      </c>
      <c r="C63" s="109" t="s">
        <v>329</v>
      </c>
      <c r="D63" s="71" t="s">
        <v>437</v>
      </c>
      <c r="E63" s="109"/>
      <c r="F63" s="75">
        <f>F64</f>
        <v>270000</v>
      </c>
    </row>
    <row r="64" spans="1:6" s="73" customFormat="1" ht="25.5">
      <c r="A64" s="74" t="s">
        <v>162</v>
      </c>
      <c r="B64" s="110" t="s">
        <v>4</v>
      </c>
      <c r="C64" s="109" t="s">
        <v>329</v>
      </c>
      <c r="D64" s="71" t="s">
        <v>437</v>
      </c>
      <c r="E64" s="109" t="s">
        <v>148</v>
      </c>
      <c r="F64" s="75">
        <f>F65</f>
        <v>270000</v>
      </c>
    </row>
    <row r="65" spans="1:6" s="73" customFormat="1" ht="25.5">
      <c r="A65" s="74" t="s">
        <v>150</v>
      </c>
      <c r="B65" s="110" t="s">
        <v>4</v>
      </c>
      <c r="C65" s="109" t="s">
        <v>329</v>
      </c>
      <c r="D65" s="71" t="s">
        <v>437</v>
      </c>
      <c r="E65" s="109" t="s">
        <v>12</v>
      </c>
      <c r="F65" s="76">
        <v>270000</v>
      </c>
    </row>
    <row r="66" spans="1:6" s="73" customFormat="1" ht="54">
      <c r="A66" s="123" t="s">
        <v>386</v>
      </c>
      <c r="B66" s="114" t="s">
        <v>4</v>
      </c>
      <c r="C66" s="119" t="s">
        <v>329</v>
      </c>
      <c r="D66" s="120" t="s">
        <v>387</v>
      </c>
      <c r="E66" s="119"/>
      <c r="F66" s="85">
        <f>F67</f>
        <v>100000</v>
      </c>
    </row>
    <row r="67" spans="1:6" s="73" customFormat="1" ht="25.5">
      <c r="A67" s="127" t="s">
        <v>388</v>
      </c>
      <c r="B67" s="110" t="s">
        <v>4</v>
      </c>
      <c r="C67" s="109" t="s">
        <v>329</v>
      </c>
      <c r="D67" s="71" t="s">
        <v>389</v>
      </c>
      <c r="E67" s="109"/>
      <c r="F67" s="82">
        <f>F68</f>
        <v>100000</v>
      </c>
    </row>
    <row r="68" spans="1:6" s="73" customFormat="1" ht="25.5">
      <c r="A68" s="107" t="s">
        <v>413</v>
      </c>
      <c r="B68" s="110" t="s">
        <v>4</v>
      </c>
      <c r="C68" s="109" t="s">
        <v>329</v>
      </c>
      <c r="D68" s="81" t="s">
        <v>412</v>
      </c>
      <c r="E68" s="109"/>
      <c r="F68" s="82">
        <f>F69</f>
        <v>100000</v>
      </c>
    </row>
    <row r="69" spans="1:6" s="73" customFormat="1" ht="25.5">
      <c r="A69" s="74" t="s">
        <v>162</v>
      </c>
      <c r="B69" s="110" t="s">
        <v>4</v>
      </c>
      <c r="C69" s="109" t="s">
        <v>329</v>
      </c>
      <c r="D69" s="81" t="s">
        <v>412</v>
      </c>
      <c r="E69" s="111" t="s">
        <v>148</v>
      </c>
      <c r="F69" s="82">
        <f>F70</f>
        <v>100000</v>
      </c>
    </row>
    <row r="70" spans="1:6" s="73" customFormat="1" ht="25.5">
      <c r="A70" s="74" t="s">
        <v>150</v>
      </c>
      <c r="B70" s="110" t="s">
        <v>4</v>
      </c>
      <c r="C70" s="109" t="s">
        <v>329</v>
      </c>
      <c r="D70" s="81" t="s">
        <v>412</v>
      </c>
      <c r="E70" s="111" t="s">
        <v>12</v>
      </c>
      <c r="F70" s="76">
        <v>100000</v>
      </c>
    </row>
    <row r="71" spans="1:6" s="83" customFormat="1" ht="40.5">
      <c r="A71" s="123" t="s">
        <v>304</v>
      </c>
      <c r="B71" s="111" t="s">
        <v>4</v>
      </c>
      <c r="C71" s="111" t="s">
        <v>329</v>
      </c>
      <c r="D71" s="81" t="s">
        <v>143</v>
      </c>
      <c r="E71" s="111"/>
      <c r="F71" s="85">
        <f>F72</f>
        <v>173000</v>
      </c>
    </row>
    <row r="72" spans="1:6" s="83" customFormat="1" ht="25.5">
      <c r="A72" s="127" t="s">
        <v>145</v>
      </c>
      <c r="B72" s="111" t="s">
        <v>4</v>
      </c>
      <c r="C72" s="111" t="s">
        <v>329</v>
      </c>
      <c r="D72" s="81" t="s">
        <v>144</v>
      </c>
      <c r="E72" s="111"/>
      <c r="F72" s="82">
        <f>F73</f>
        <v>173000</v>
      </c>
    </row>
    <row r="73" spans="1:6" s="83" customFormat="1" ht="12.75">
      <c r="A73" s="107" t="s">
        <v>161</v>
      </c>
      <c r="B73" s="111" t="s">
        <v>4</v>
      </c>
      <c r="C73" s="111" t="s">
        <v>329</v>
      </c>
      <c r="D73" s="81" t="s">
        <v>160</v>
      </c>
      <c r="E73" s="111"/>
      <c r="F73" s="82">
        <f>F74+F76</f>
        <v>173000</v>
      </c>
    </row>
    <row r="74" spans="1:6" s="83" customFormat="1" ht="25.5">
      <c r="A74" s="74" t="s">
        <v>162</v>
      </c>
      <c r="B74" s="111" t="s">
        <v>4</v>
      </c>
      <c r="C74" s="111" t="s">
        <v>329</v>
      </c>
      <c r="D74" s="81" t="s">
        <v>160</v>
      </c>
      <c r="E74" s="111" t="s">
        <v>148</v>
      </c>
      <c r="F74" s="82">
        <f>F75</f>
        <v>153000</v>
      </c>
    </row>
    <row r="75" spans="1:6" s="83" customFormat="1" ht="25.5">
      <c r="A75" s="74" t="s">
        <v>150</v>
      </c>
      <c r="B75" s="111" t="s">
        <v>4</v>
      </c>
      <c r="C75" s="111" t="s">
        <v>329</v>
      </c>
      <c r="D75" s="81" t="s">
        <v>160</v>
      </c>
      <c r="E75" s="111" t="s">
        <v>12</v>
      </c>
      <c r="F75" s="84">
        <f>480000-270000-57000</f>
        <v>153000</v>
      </c>
    </row>
    <row r="76" spans="1:6" s="83" customFormat="1" ht="12.75">
      <c r="A76" s="74" t="s">
        <v>152</v>
      </c>
      <c r="B76" s="111" t="s">
        <v>4</v>
      </c>
      <c r="C76" s="111" t="s">
        <v>329</v>
      </c>
      <c r="D76" s="81" t="s">
        <v>160</v>
      </c>
      <c r="E76" s="111" t="s">
        <v>151</v>
      </c>
      <c r="F76" s="82">
        <f>F77</f>
        <v>20000</v>
      </c>
    </row>
    <row r="77" spans="1:6" s="83" customFormat="1" ht="12.75">
      <c r="A77" s="74" t="s">
        <v>154</v>
      </c>
      <c r="B77" s="111" t="s">
        <v>4</v>
      </c>
      <c r="C77" s="111" t="s">
        <v>329</v>
      </c>
      <c r="D77" s="81" t="s">
        <v>160</v>
      </c>
      <c r="E77" s="111" t="s">
        <v>153</v>
      </c>
      <c r="F77" s="84">
        <v>20000</v>
      </c>
    </row>
    <row r="78" spans="1:6" s="69" customFormat="1" ht="12.75">
      <c r="A78" s="88" t="s">
        <v>398</v>
      </c>
      <c r="B78" s="121" t="s">
        <v>4</v>
      </c>
      <c r="C78" s="121" t="s">
        <v>418</v>
      </c>
      <c r="D78" s="90"/>
      <c r="E78" s="121"/>
      <c r="F78" s="68">
        <f>F79</f>
        <v>602347</v>
      </c>
    </row>
    <row r="79" spans="1:6" ht="12.75">
      <c r="A79" s="86" t="s">
        <v>126</v>
      </c>
      <c r="B79" s="114" t="s">
        <v>4</v>
      </c>
      <c r="C79" s="112" t="s">
        <v>330</v>
      </c>
      <c r="D79" s="96"/>
      <c r="E79" s="111"/>
      <c r="F79" s="85">
        <f>F81</f>
        <v>602347</v>
      </c>
    </row>
    <row r="80" spans="1:6" ht="27">
      <c r="A80" s="123" t="s">
        <v>168</v>
      </c>
      <c r="B80" s="114" t="s">
        <v>4</v>
      </c>
      <c r="C80" s="114" t="s">
        <v>330</v>
      </c>
      <c r="D80" s="108" t="s">
        <v>167</v>
      </c>
      <c r="E80" s="110"/>
      <c r="F80" s="79">
        <f>F81</f>
        <v>602347</v>
      </c>
    </row>
    <row r="81" spans="1:6" ht="12.75">
      <c r="A81" s="107" t="s">
        <v>170</v>
      </c>
      <c r="B81" s="110" t="s">
        <v>4</v>
      </c>
      <c r="C81" s="110" t="s">
        <v>330</v>
      </c>
      <c r="D81" s="78" t="s">
        <v>169</v>
      </c>
      <c r="E81" s="110"/>
      <c r="F81" s="80">
        <f>F82</f>
        <v>602347</v>
      </c>
    </row>
    <row r="82" spans="1:6" ht="25.5">
      <c r="A82" s="74" t="s">
        <v>172</v>
      </c>
      <c r="B82" s="110" t="s">
        <v>4</v>
      </c>
      <c r="C82" s="110" t="s">
        <v>330</v>
      </c>
      <c r="D82" s="78" t="s">
        <v>171</v>
      </c>
      <c r="E82" s="110"/>
      <c r="F82" s="80">
        <f>F83+F85</f>
        <v>602347</v>
      </c>
    </row>
    <row r="83" spans="1:6" ht="51.75">
      <c r="A83" s="74" t="s">
        <v>303</v>
      </c>
      <c r="B83" s="110" t="s">
        <v>4</v>
      </c>
      <c r="C83" s="110" t="s">
        <v>330</v>
      </c>
      <c r="D83" s="78" t="s">
        <v>171</v>
      </c>
      <c r="E83" s="110" t="s">
        <v>8</v>
      </c>
      <c r="F83" s="80">
        <f>F84</f>
        <v>485620</v>
      </c>
    </row>
    <row r="84" spans="1:6" ht="25.5">
      <c r="A84" s="74" t="s">
        <v>142</v>
      </c>
      <c r="B84" s="110" t="s">
        <v>4</v>
      </c>
      <c r="C84" s="110" t="s">
        <v>330</v>
      </c>
      <c r="D84" s="78" t="s">
        <v>171</v>
      </c>
      <c r="E84" s="110" t="s">
        <v>5</v>
      </c>
      <c r="F84" s="91">
        <f>372980+112640</f>
        <v>485620</v>
      </c>
    </row>
    <row r="85" spans="1:6" ht="25.5">
      <c r="A85" s="74" t="s">
        <v>162</v>
      </c>
      <c r="B85" s="110" t="s">
        <v>4</v>
      </c>
      <c r="C85" s="110" t="s">
        <v>330</v>
      </c>
      <c r="D85" s="78" t="s">
        <v>171</v>
      </c>
      <c r="E85" s="110" t="s">
        <v>148</v>
      </c>
      <c r="F85" s="80">
        <f>F86</f>
        <v>116727</v>
      </c>
    </row>
    <row r="86" spans="1:6" ht="25.5">
      <c r="A86" s="74" t="s">
        <v>150</v>
      </c>
      <c r="B86" s="110" t="s">
        <v>4</v>
      </c>
      <c r="C86" s="110" t="s">
        <v>330</v>
      </c>
      <c r="D86" s="78" t="s">
        <v>171</v>
      </c>
      <c r="E86" s="110" t="s">
        <v>12</v>
      </c>
      <c r="F86" s="91">
        <v>116727</v>
      </c>
    </row>
    <row r="87" spans="1:6" s="73" customFormat="1" ht="25.5">
      <c r="A87" s="88" t="s">
        <v>127</v>
      </c>
      <c r="B87" s="121" t="s">
        <v>4</v>
      </c>
      <c r="C87" s="121" t="s">
        <v>419</v>
      </c>
      <c r="D87" s="90"/>
      <c r="E87" s="121"/>
      <c r="F87" s="68">
        <f>F88</f>
        <v>1691056</v>
      </c>
    </row>
    <row r="88" spans="1:6" s="73" customFormat="1" ht="25.5">
      <c r="A88" s="70" t="s">
        <v>173</v>
      </c>
      <c r="B88" s="119" t="s">
        <v>4</v>
      </c>
      <c r="C88" s="119" t="s">
        <v>331</v>
      </c>
      <c r="D88" s="120"/>
      <c r="E88" s="109"/>
      <c r="F88" s="72">
        <f>F89</f>
        <v>1691056</v>
      </c>
    </row>
    <row r="89" spans="1:6" s="73" customFormat="1" ht="40.5">
      <c r="A89" s="123" t="s">
        <v>407</v>
      </c>
      <c r="B89" s="119" t="s">
        <v>4</v>
      </c>
      <c r="C89" s="119" t="s">
        <v>331</v>
      </c>
      <c r="D89" s="120" t="s">
        <v>175</v>
      </c>
      <c r="E89" s="109"/>
      <c r="F89" s="72">
        <f>F90</f>
        <v>1691056</v>
      </c>
    </row>
    <row r="90" spans="1:6" s="73" customFormat="1" ht="25.5">
      <c r="A90" s="127" t="s">
        <v>177</v>
      </c>
      <c r="B90" s="109" t="s">
        <v>4</v>
      </c>
      <c r="C90" s="109" t="s">
        <v>331</v>
      </c>
      <c r="D90" s="71" t="s">
        <v>176</v>
      </c>
      <c r="E90" s="109"/>
      <c r="F90" s="75">
        <f>F91+F94+F97</f>
        <v>1691056</v>
      </c>
    </row>
    <row r="91" spans="1:6" s="73" customFormat="1" ht="12.75">
      <c r="A91" s="107" t="s">
        <v>179</v>
      </c>
      <c r="B91" s="109" t="s">
        <v>4</v>
      </c>
      <c r="C91" s="109" t="s">
        <v>331</v>
      </c>
      <c r="D91" s="71" t="s">
        <v>178</v>
      </c>
      <c r="E91" s="109"/>
      <c r="F91" s="75">
        <f>F92</f>
        <v>265000</v>
      </c>
    </row>
    <row r="92" spans="1:6" s="73" customFormat="1" ht="25.5">
      <c r="A92" s="74" t="s">
        <v>162</v>
      </c>
      <c r="B92" s="109" t="s">
        <v>4</v>
      </c>
      <c r="C92" s="109" t="s">
        <v>331</v>
      </c>
      <c r="D92" s="71" t="s">
        <v>178</v>
      </c>
      <c r="E92" s="109" t="s">
        <v>148</v>
      </c>
      <c r="F92" s="75">
        <f>F93</f>
        <v>265000</v>
      </c>
    </row>
    <row r="93" spans="1:6" s="73" customFormat="1" ht="25.5">
      <c r="A93" s="74" t="s">
        <v>150</v>
      </c>
      <c r="B93" s="109" t="s">
        <v>4</v>
      </c>
      <c r="C93" s="109" t="s">
        <v>331</v>
      </c>
      <c r="D93" s="71" t="s">
        <v>178</v>
      </c>
      <c r="E93" s="109" t="s">
        <v>12</v>
      </c>
      <c r="F93" s="76">
        <v>265000</v>
      </c>
    </row>
    <row r="94" spans="1:6" s="83" customFormat="1" ht="12.75">
      <c r="A94" s="107" t="s">
        <v>181</v>
      </c>
      <c r="B94" s="111" t="s">
        <v>4</v>
      </c>
      <c r="C94" s="111" t="s">
        <v>331</v>
      </c>
      <c r="D94" s="81" t="s">
        <v>180</v>
      </c>
      <c r="E94" s="111"/>
      <c r="F94" s="82">
        <f>F95</f>
        <v>1235056</v>
      </c>
    </row>
    <row r="95" spans="1:6" s="83" customFormat="1" ht="51.75">
      <c r="A95" s="74" t="s">
        <v>303</v>
      </c>
      <c r="B95" s="111" t="s">
        <v>4</v>
      </c>
      <c r="C95" s="111" t="s">
        <v>331</v>
      </c>
      <c r="D95" s="81" t="s">
        <v>180</v>
      </c>
      <c r="E95" s="111" t="s">
        <v>8</v>
      </c>
      <c r="F95" s="82">
        <f>F96</f>
        <v>1235056</v>
      </c>
    </row>
    <row r="96" spans="1:6" s="83" customFormat="1" ht="25.5">
      <c r="A96" s="74" t="s">
        <v>142</v>
      </c>
      <c r="B96" s="111" t="s">
        <v>4</v>
      </c>
      <c r="C96" s="111" t="s">
        <v>331</v>
      </c>
      <c r="D96" s="81" t="s">
        <v>180</v>
      </c>
      <c r="E96" s="111" t="s">
        <v>5</v>
      </c>
      <c r="F96" s="84">
        <v>1235056</v>
      </c>
    </row>
    <row r="97" spans="1:6" s="73" customFormat="1" ht="12.75">
      <c r="A97" s="107" t="s">
        <v>183</v>
      </c>
      <c r="B97" s="109" t="s">
        <v>4</v>
      </c>
      <c r="C97" s="109" t="s">
        <v>331</v>
      </c>
      <c r="D97" s="71" t="s">
        <v>182</v>
      </c>
      <c r="E97" s="109"/>
      <c r="F97" s="75">
        <f>F98+F100</f>
        <v>191000</v>
      </c>
    </row>
    <row r="98" spans="1:6" s="83" customFormat="1" ht="51.75">
      <c r="A98" s="74" t="s">
        <v>303</v>
      </c>
      <c r="B98" s="111" t="s">
        <v>4</v>
      </c>
      <c r="C98" s="111" t="s">
        <v>331</v>
      </c>
      <c r="D98" s="81" t="s">
        <v>182</v>
      </c>
      <c r="E98" s="111" t="s">
        <v>8</v>
      </c>
      <c r="F98" s="82">
        <f>F99</f>
        <v>180000</v>
      </c>
    </row>
    <row r="99" spans="1:6" s="83" customFormat="1" ht="25.5">
      <c r="A99" s="74" t="s">
        <v>142</v>
      </c>
      <c r="B99" s="111" t="s">
        <v>4</v>
      </c>
      <c r="C99" s="111" t="s">
        <v>331</v>
      </c>
      <c r="D99" s="81" t="s">
        <v>182</v>
      </c>
      <c r="E99" s="111" t="s">
        <v>5</v>
      </c>
      <c r="F99" s="84">
        <v>180000</v>
      </c>
    </row>
    <row r="100" spans="1:6" s="73" customFormat="1" ht="25.5">
      <c r="A100" s="74" t="s">
        <v>149</v>
      </c>
      <c r="B100" s="109" t="s">
        <v>4</v>
      </c>
      <c r="C100" s="109" t="s">
        <v>331</v>
      </c>
      <c r="D100" s="71" t="s">
        <v>182</v>
      </c>
      <c r="E100" s="109" t="s">
        <v>148</v>
      </c>
      <c r="F100" s="75">
        <f>F101</f>
        <v>11000</v>
      </c>
    </row>
    <row r="101" spans="1:6" s="73" customFormat="1" ht="30.75" customHeight="1">
      <c r="A101" s="74" t="s">
        <v>150</v>
      </c>
      <c r="B101" s="109" t="s">
        <v>4</v>
      </c>
      <c r="C101" s="109" t="s">
        <v>331</v>
      </c>
      <c r="D101" s="71" t="s">
        <v>182</v>
      </c>
      <c r="E101" s="109" t="s">
        <v>12</v>
      </c>
      <c r="F101" s="76">
        <v>11000</v>
      </c>
    </row>
    <row r="102" spans="1:6" s="69" customFormat="1" ht="12.75">
      <c r="A102" s="88" t="s">
        <v>399</v>
      </c>
      <c r="B102" s="121" t="s">
        <v>4</v>
      </c>
      <c r="C102" s="121" t="s">
        <v>420</v>
      </c>
      <c r="D102" s="90"/>
      <c r="E102" s="121"/>
      <c r="F102" s="68">
        <f>F115+F103</f>
        <v>16104012.82</v>
      </c>
    </row>
    <row r="103" spans="1:6" s="73" customFormat="1" ht="12.75">
      <c r="A103" s="70" t="s">
        <v>128</v>
      </c>
      <c r="B103" s="119" t="s">
        <v>4</v>
      </c>
      <c r="C103" s="119" t="s">
        <v>332</v>
      </c>
      <c r="D103" s="71"/>
      <c r="E103" s="109"/>
      <c r="F103" s="72">
        <f>F104</f>
        <v>15754012.82</v>
      </c>
    </row>
    <row r="104" spans="1:6" s="73" customFormat="1" ht="40.5">
      <c r="A104" s="123" t="s">
        <v>320</v>
      </c>
      <c r="B104" s="119" t="s">
        <v>4</v>
      </c>
      <c r="C104" s="119" t="s">
        <v>332</v>
      </c>
      <c r="D104" s="120" t="s">
        <v>184</v>
      </c>
      <c r="E104" s="109"/>
      <c r="F104" s="72">
        <f>F105</f>
        <v>15754012.82</v>
      </c>
    </row>
    <row r="105" spans="1:6" s="73" customFormat="1" ht="25.5">
      <c r="A105" s="127" t="s">
        <v>186</v>
      </c>
      <c r="B105" s="109" t="s">
        <v>4</v>
      </c>
      <c r="C105" s="109" t="s">
        <v>332</v>
      </c>
      <c r="D105" s="71" t="s">
        <v>185</v>
      </c>
      <c r="E105" s="109"/>
      <c r="F105" s="75">
        <f>F106+F109+F112</f>
        <v>15754012.82</v>
      </c>
    </row>
    <row r="106" spans="1:6" s="73" customFormat="1" ht="12.75">
      <c r="A106" s="107" t="s">
        <v>188</v>
      </c>
      <c r="B106" s="109" t="s">
        <v>4</v>
      </c>
      <c r="C106" s="109" t="s">
        <v>332</v>
      </c>
      <c r="D106" s="71" t="s">
        <v>187</v>
      </c>
      <c r="E106" s="109"/>
      <c r="F106" s="75">
        <f>F107</f>
        <v>14518415.82</v>
      </c>
    </row>
    <row r="107" spans="1:6" s="73" customFormat="1" ht="25.5">
      <c r="A107" s="74" t="s">
        <v>162</v>
      </c>
      <c r="B107" s="109" t="s">
        <v>4</v>
      </c>
      <c r="C107" s="109" t="s">
        <v>332</v>
      </c>
      <c r="D107" s="71" t="s">
        <v>187</v>
      </c>
      <c r="E107" s="109" t="s">
        <v>148</v>
      </c>
      <c r="F107" s="75">
        <f>F108</f>
        <v>14518415.82</v>
      </c>
    </row>
    <row r="108" spans="1:6" s="73" customFormat="1" ht="25.5">
      <c r="A108" s="74" t="s">
        <v>150</v>
      </c>
      <c r="B108" s="109" t="s">
        <v>4</v>
      </c>
      <c r="C108" s="109" t="s">
        <v>332</v>
      </c>
      <c r="D108" s="71" t="s">
        <v>187</v>
      </c>
      <c r="E108" s="109" t="s">
        <v>12</v>
      </c>
      <c r="F108" s="76">
        <v>14518415.82</v>
      </c>
    </row>
    <row r="109" spans="1:6" s="73" customFormat="1" ht="12.75">
      <c r="A109" s="107" t="s">
        <v>346</v>
      </c>
      <c r="B109" s="109" t="s">
        <v>4</v>
      </c>
      <c r="C109" s="109" t="s">
        <v>332</v>
      </c>
      <c r="D109" s="71" t="s">
        <v>321</v>
      </c>
      <c r="E109" s="109"/>
      <c r="F109" s="75">
        <f>F110</f>
        <v>361497</v>
      </c>
    </row>
    <row r="110" spans="1:6" s="73" customFormat="1" ht="25.5">
      <c r="A110" s="74" t="s">
        <v>149</v>
      </c>
      <c r="B110" s="109" t="s">
        <v>4</v>
      </c>
      <c r="C110" s="109" t="s">
        <v>332</v>
      </c>
      <c r="D110" s="71" t="s">
        <v>321</v>
      </c>
      <c r="E110" s="109" t="s">
        <v>148</v>
      </c>
      <c r="F110" s="75">
        <f>F111</f>
        <v>361497</v>
      </c>
    </row>
    <row r="111" spans="1:6" s="73" customFormat="1" ht="32.25" customHeight="1">
      <c r="A111" s="74" t="s">
        <v>150</v>
      </c>
      <c r="B111" s="109" t="s">
        <v>4</v>
      </c>
      <c r="C111" s="109" t="s">
        <v>332</v>
      </c>
      <c r="D111" s="71" t="s">
        <v>321</v>
      </c>
      <c r="E111" s="109" t="s">
        <v>12</v>
      </c>
      <c r="F111" s="76">
        <v>361497</v>
      </c>
    </row>
    <row r="112" spans="1:6" s="73" customFormat="1" ht="25.5">
      <c r="A112" s="107" t="s">
        <v>315</v>
      </c>
      <c r="B112" s="110" t="s">
        <v>4</v>
      </c>
      <c r="C112" s="109" t="s">
        <v>332</v>
      </c>
      <c r="D112" s="71" t="s">
        <v>191</v>
      </c>
      <c r="E112" s="109"/>
      <c r="F112" s="75">
        <f>F113</f>
        <v>874100</v>
      </c>
    </row>
    <row r="113" spans="1:6" s="73" customFormat="1" ht="33" customHeight="1">
      <c r="A113" s="74" t="s">
        <v>149</v>
      </c>
      <c r="B113" s="110" t="s">
        <v>4</v>
      </c>
      <c r="C113" s="109" t="s">
        <v>332</v>
      </c>
      <c r="D113" s="71" t="s">
        <v>191</v>
      </c>
      <c r="E113" s="109" t="s">
        <v>148</v>
      </c>
      <c r="F113" s="75">
        <f>F114</f>
        <v>874100</v>
      </c>
    </row>
    <row r="114" spans="1:6" s="73" customFormat="1" ht="30.75" customHeight="1">
      <c r="A114" s="74" t="s">
        <v>150</v>
      </c>
      <c r="B114" s="110" t="s">
        <v>4</v>
      </c>
      <c r="C114" s="109" t="s">
        <v>332</v>
      </c>
      <c r="D114" s="71" t="s">
        <v>191</v>
      </c>
      <c r="E114" s="109" t="s">
        <v>12</v>
      </c>
      <c r="F114" s="76">
        <v>874100</v>
      </c>
    </row>
    <row r="115" spans="1:6" ht="12.75">
      <c r="A115" s="77" t="s">
        <v>129</v>
      </c>
      <c r="B115" s="114" t="s">
        <v>4</v>
      </c>
      <c r="C115" s="114" t="s">
        <v>333</v>
      </c>
      <c r="D115" s="108"/>
      <c r="E115" s="110"/>
      <c r="F115" s="79">
        <f>F116</f>
        <v>350000</v>
      </c>
    </row>
    <row r="116" spans="1:6" ht="40.5">
      <c r="A116" s="123" t="s">
        <v>316</v>
      </c>
      <c r="B116" s="114" t="s">
        <v>4</v>
      </c>
      <c r="C116" s="114" t="s">
        <v>333</v>
      </c>
      <c r="D116" s="96" t="s">
        <v>317</v>
      </c>
      <c r="E116" s="111"/>
      <c r="F116" s="79">
        <f>F117</f>
        <v>350000</v>
      </c>
    </row>
    <row r="117" spans="1:6" ht="39">
      <c r="A117" s="127" t="s">
        <v>347</v>
      </c>
      <c r="B117" s="110" t="s">
        <v>4</v>
      </c>
      <c r="C117" s="110" t="s">
        <v>333</v>
      </c>
      <c r="D117" s="81" t="s">
        <v>318</v>
      </c>
      <c r="E117" s="111"/>
      <c r="F117" s="80">
        <f>F118</f>
        <v>350000</v>
      </c>
    </row>
    <row r="118" spans="1:6" ht="25.5">
      <c r="A118" s="107" t="s">
        <v>319</v>
      </c>
      <c r="B118" s="110" t="s">
        <v>4</v>
      </c>
      <c r="C118" s="110" t="s">
        <v>333</v>
      </c>
      <c r="D118" s="81" t="s">
        <v>348</v>
      </c>
      <c r="E118" s="111"/>
      <c r="F118" s="80">
        <f>F119</f>
        <v>350000</v>
      </c>
    </row>
    <row r="119" spans="1:6" ht="25.5">
      <c r="A119" s="74" t="s">
        <v>162</v>
      </c>
      <c r="B119" s="110" t="s">
        <v>4</v>
      </c>
      <c r="C119" s="110" t="s">
        <v>333</v>
      </c>
      <c r="D119" s="81" t="s">
        <v>348</v>
      </c>
      <c r="E119" s="110" t="s">
        <v>148</v>
      </c>
      <c r="F119" s="80">
        <f>F120</f>
        <v>350000</v>
      </c>
    </row>
    <row r="120" spans="1:6" ht="33" customHeight="1">
      <c r="A120" s="74" t="s">
        <v>150</v>
      </c>
      <c r="B120" s="110" t="s">
        <v>4</v>
      </c>
      <c r="C120" s="110" t="s">
        <v>333</v>
      </c>
      <c r="D120" s="81" t="s">
        <v>348</v>
      </c>
      <c r="E120" s="111" t="s">
        <v>12</v>
      </c>
      <c r="F120" s="91">
        <v>350000</v>
      </c>
    </row>
    <row r="121" spans="1:6" s="69" customFormat="1" ht="12.75">
      <c r="A121" s="88" t="s">
        <v>400</v>
      </c>
      <c r="B121" s="121" t="s">
        <v>4</v>
      </c>
      <c r="C121" s="121" t="s">
        <v>421</v>
      </c>
      <c r="D121" s="90"/>
      <c r="E121" s="121"/>
      <c r="F121" s="68">
        <f>F122+F128+F147</f>
        <v>30248289.119999997</v>
      </c>
    </row>
    <row r="122" spans="1:6" s="73" customFormat="1" ht="12.75">
      <c r="A122" s="70" t="s">
        <v>130</v>
      </c>
      <c r="B122" s="119" t="s">
        <v>4</v>
      </c>
      <c r="C122" s="119" t="s">
        <v>334</v>
      </c>
      <c r="D122" s="120"/>
      <c r="E122" s="109"/>
      <c r="F122" s="72">
        <f>F123</f>
        <v>1395804.59</v>
      </c>
    </row>
    <row r="123" spans="1:6" s="73" customFormat="1" ht="27">
      <c r="A123" s="123" t="s">
        <v>322</v>
      </c>
      <c r="B123" s="119" t="s">
        <v>4</v>
      </c>
      <c r="C123" s="119" t="s">
        <v>334</v>
      </c>
      <c r="D123" s="120" t="s">
        <v>192</v>
      </c>
      <c r="E123" s="109"/>
      <c r="F123" s="72">
        <f>F124</f>
        <v>1395804.59</v>
      </c>
    </row>
    <row r="124" spans="1:6" s="73" customFormat="1" ht="25.5">
      <c r="A124" s="127" t="s">
        <v>194</v>
      </c>
      <c r="B124" s="109" t="s">
        <v>4</v>
      </c>
      <c r="C124" s="109" t="s">
        <v>334</v>
      </c>
      <c r="D124" s="71" t="s">
        <v>193</v>
      </c>
      <c r="E124" s="109"/>
      <c r="F124" s="75">
        <f>F125</f>
        <v>1395804.59</v>
      </c>
    </row>
    <row r="125" spans="1:6" s="73" customFormat="1" ht="51.75">
      <c r="A125" s="107" t="s">
        <v>196</v>
      </c>
      <c r="B125" s="109" t="s">
        <v>4</v>
      </c>
      <c r="C125" s="109" t="s">
        <v>334</v>
      </c>
      <c r="D125" s="71" t="s">
        <v>195</v>
      </c>
      <c r="E125" s="119"/>
      <c r="F125" s="75">
        <f>F126</f>
        <v>1395804.59</v>
      </c>
    </row>
    <row r="126" spans="1:6" s="73" customFormat="1" ht="25.5">
      <c r="A126" s="74" t="s">
        <v>162</v>
      </c>
      <c r="B126" s="109" t="s">
        <v>4</v>
      </c>
      <c r="C126" s="109" t="s">
        <v>334</v>
      </c>
      <c r="D126" s="71" t="s">
        <v>195</v>
      </c>
      <c r="E126" s="109" t="s">
        <v>148</v>
      </c>
      <c r="F126" s="75">
        <f>F127</f>
        <v>1395804.59</v>
      </c>
    </row>
    <row r="127" spans="1:6" s="73" customFormat="1" ht="30" customHeight="1">
      <c r="A127" s="74" t="s">
        <v>150</v>
      </c>
      <c r="B127" s="109" t="s">
        <v>4</v>
      </c>
      <c r="C127" s="109" t="s">
        <v>334</v>
      </c>
      <c r="D127" s="71" t="s">
        <v>195</v>
      </c>
      <c r="E127" s="109" t="s">
        <v>12</v>
      </c>
      <c r="F127" s="76">
        <v>1395804.59</v>
      </c>
    </row>
    <row r="128" spans="1:6" s="83" customFormat="1" ht="12.75">
      <c r="A128" s="77" t="s">
        <v>131</v>
      </c>
      <c r="B128" s="114" t="s">
        <v>4</v>
      </c>
      <c r="C128" s="114" t="s">
        <v>335</v>
      </c>
      <c r="D128" s="78"/>
      <c r="E128" s="110"/>
      <c r="F128" s="79">
        <f>F129+F134</f>
        <v>11618610.87</v>
      </c>
    </row>
    <row r="129" spans="1:6" s="83" customFormat="1" ht="27">
      <c r="A129" s="123" t="s">
        <v>322</v>
      </c>
      <c r="B129" s="114" t="s">
        <v>4</v>
      </c>
      <c r="C129" s="114" t="s">
        <v>335</v>
      </c>
      <c r="D129" s="108" t="s">
        <v>193</v>
      </c>
      <c r="E129" s="110"/>
      <c r="F129" s="79">
        <f>F130</f>
        <v>687300</v>
      </c>
    </row>
    <row r="130" spans="1:6" s="83" customFormat="1" ht="25.5">
      <c r="A130" s="127" t="s">
        <v>194</v>
      </c>
      <c r="B130" s="110" t="s">
        <v>4</v>
      </c>
      <c r="C130" s="110" t="s">
        <v>335</v>
      </c>
      <c r="D130" s="78" t="s">
        <v>193</v>
      </c>
      <c r="E130" s="110"/>
      <c r="F130" s="80">
        <f>F131</f>
        <v>687300</v>
      </c>
    </row>
    <row r="131" spans="1:6" s="83" customFormat="1" ht="25.5">
      <c r="A131" s="107" t="s">
        <v>385</v>
      </c>
      <c r="B131" s="110" t="s">
        <v>4</v>
      </c>
      <c r="C131" s="110" t="s">
        <v>335</v>
      </c>
      <c r="D131" s="78" t="s">
        <v>381</v>
      </c>
      <c r="E131" s="110"/>
      <c r="F131" s="80">
        <f>F132</f>
        <v>687300</v>
      </c>
    </row>
    <row r="132" spans="1:6" s="83" customFormat="1" ht="12.75">
      <c r="A132" s="74" t="s">
        <v>152</v>
      </c>
      <c r="B132" s="110" t="s">
        <v>4</v>
      </c>
      <c r="C132" s="110" t="s">
        <v>335</v>
      </c>
      <c r="D132" s="78" t="s">
        <v>381</v>
      </c>
      <c r="E132" s="110" t="s">
        <v>151</v>
      </c>
      <c r="F132" s="80">
        <f>F133</f>
        <v>687300</v>
      </c>
    </row>
    <row r="133" spans="1:6" s="83" customFormat="1" ht="39">
      <c r="A133" s="74" t="s">
        <v>395</v>
      </c>
      <c r="B133" s="110" t="s">
        <v>4</v>
      </c>
      <c r="C133" s="110" t="s">
        <v>335</v>
      </c>
      <c r="D133" s="78" t="s">
        <v>381</v>
      </c>
      <c r="E133" s="110" t="s">
        <v>197</v>
      </c>
      <c r="F133" s="76">
        <v>687300</v>
      </c>
    </row>
    <row r="134" spans="1:6" s="83" customFormat="1" ht="48" customHeight="1">
      <c r="A134" s="123" t="s">
        <v>306</v>
      </c>
      <c r="B134" s="114" t="s">
        <v>4</v>
      </c>
      <c r="C134" s="114" t="s">
        <v>335</v>
      </c>
      <c r="D134" s="108" t="s">
        <v>198</v>
      </c>
      <c r="E134" s="110"/>
      <c r="F134" s="79">
        <f>F135</f>
        <v>10931310.87</v>
      </c>
    </row>
    <row r="135" spans="1:6" s="83" customFormat="1" ht="25.5">
      <c r="A135" s="127" t="s">
        <v>300</v>
      </c>
      <c r="B135" s="110" t="s">
        <v>4</v>
      </c>
      <c r="C135" s="110" t="s">
        <v>335</v>
      </c>
      <c r="D135" s="78" t="s">
        <v>199</v>
      </c>
      <c r="E135" s="110"/>
      <c r="F135" s="80">
        <f>F136+F141+F144</f>
        <v>10931310.87</v>
      </c>
    </row>
    <row r="136" spans="1:6" s="73" customFormat="1" ht="12.75">
      <c r="A136" s="107" t="s">
        <v>200</v>
      </c>
      <c r="B136" s="109" t="s">
        <v>4</v>
      </c>
      <c r="C136" s="109" t="s">
        <v>335</v>
      </c>
      <c r="D136" s="71" t="s">
        <v>275</v>
      </c>
      <c r="E136" s="109"/>
      <c r="F136" s="75">
        <f>F137+F140</f>
        <v>8583624.11</v>
      </c>
    </row>
    <row r="137" spans="1:6" s="73" customFormat="1" ht="25.5">
      <c r="A137" s="74" t="s">
        <v>162</v>
      </c>
      <c r="B137" s="109" t="s">
        <v>4</v>
      </c>
      <c r="C137" s="109" t="s">
        <v>335</v>
      </c>
      <c r="D137" s="71" t="s">
        <v>275</v>
      </c>
      <c r="E137" s="109" t="s">
        <v>148</v>
      </c>
      <c r="F137" s="75">
        <f>F138</f>
        <v>583624.11</v>
      </c>
    </row>
    <row r="138" spans="1:6" s="73" customFormat="1" ht="25.5">
      <c r="A138" s="74" t="s">
        <v>150</v>
      </c>
      <c r="B138" s="109" t="s">
        <v>4</v>
      </c>
      <c r="C138" s="109" t="s">
        <v>335</v>
      </c>
      <c r="D138" s="71" t="s">
        <v>275</v>
      </c>
      <c r="E138" s="109" t="s">
        <v>12</v>
      </c>
      <c r="F138" s="76">
        <f>553624.11+30000</f>
        <v>583624.11</v>
      </c>
    </row>
    <row r="139" spans="1:6" s="73" customFormat="1" ht="12.75">
      <c r="A139" s="74" t="s">
        <v>152</v>
      </c>
      <c r="B139" s="109" t="s">
        <v>4</v>
      </c>
      <c r="C139" s="109" t="s">
        <v>335</v>
      </c>
      <c r="D139" s="71" t="s">
        <v>275</v>
      </c>
      <c r="E139" s="109" t="s">
        <v>151</v>
      </c>
      <c r="F139" s="75">
        <f>F140</f>
        <v>8000000</v>
      </c>
    </row>
    <row r="140" spans="1:6" s="83" customFormat="1" ht="39">
      <c r="A140" s="74" t="s">
        <v>395</v>
      </c>
      <c r="B140" s="110" t="s">
        <v>4</v>
      </c>
      <c r="C140" s="110" t="s">
        <v>335</v>
      </c>
      <c r="D140" s="78" t="s">
        <v>275</v>
      </c>
      <c r="E140" s="110" t="s">
        <v>197</v>
      </c>
      <c r="F140" s="84">
        <v>8000000</v>
      </c>
    </row>
    <row r="141" spans="1:6" s="83" customFormat="1" ht="15.75" customHeight="1">
      <c r="A141" s="107" t="s">
        <v>349</v>
      </c>
      <c r="B141" s="110" t="s">
        <v>4</v>
      </c>
      <c r="C141" s="110" t="s">
        <v>335</v>
      </c>
      <c r="D141" s="78" t="s">
        <v>276</v>
      </c>
      <c r="E141" s="110"/>
      <c r="F141" s="80">
        <f>F142</f>
        <v>400000</v>
      </c>
    </row>
    <row r="142" spans="1:6" s="83" customFormat="1" ht="25.5">
      <c r="A142" s="74" t="s">
        <v>162</v>
      </c>
      <c r="B142" s="110" t="s">
        <v>4</v>
      </c>
      <c r="C142" s="110" t="s">
        <v>335</v>
      </c>
      <c r="D142" s="78" t="s">
        <v>276</v>
      </c>
      <c r="E142" s="110" t="s">
        <v>148</v>
      </c>
      <c r="F142" s="80">
        <f>F143</f>
        <v>400000</v>
      </c>
    </row>
    <row r="143" spans="1:6" s="83" customFormat="1" ht="29.25" customHeight="1">
      <c r="A143" s="74" t="s">
        <v>150</v>
      </c>
      <c r="B143" s="110" t="s">
        <v>4</v>
      </c>
      <c r="C143" s="110" t="s">
        <v>335</v>
      </c>
      <c r="D143" s="78" t="s">
        <v>276</v>
      </c>
      <c r="E143" s="110" t="s">
        <v>12</v>
      </c>
      <c r="F143" s="84">
        <v>400000</v>
      </c>
    </row>
    <row r="144" spans="1:6" s="83" customFormat="1" ht="18" customHeight="1">
      <c r="A144" s="107" t="s">
        <v>351</v>
      </c>
      <c r="B144" s="110" t="s">
        <v>4</v>
      </c>
      <c r="C144" s="110" t="s">
        <v>335</v>
      </c>
      <c r="D144" s="78" t="s">
        <v>350</v>
      </c>
      <c r="E144" s="110"/>
      <c r="F144" s="80">
        <f>F145</f>
        <v>1947686.76</v>
      </c>
    </row>
    <row r="145" spans="1:6" s="83" customFormat="1" ht="25.5">
      <c r="A145" s="74" t="s">
        <v>162</v>
      </c>
      <c r="B145" s="110" t="s">
        <v>4</v>
      </c>
      <c r="C145" s="110" t="s">
        <v>335</v>
      </c>
      <c r="D145" s="78" t="s">
        <v>350</v>
      </c>
      <c r="E145" s="110" t="s">
        <v>148</v>
      </c>
      <c r="F145" s="80">
        <f>F146</f>
        <v>1947686.76</v>
      </c>
    </row>
    <row r="146" spans="1:6" s="83" customFormat="1" ht="29.25" customHeight="1">
      <c r="A146" s="74" t="s">
        <v>150</v>
      </c>
      <c r="B146" s="110" t="s">
        <v>4</v>
      </c>
      <c r="C146" s="110" t="s">
        <v>335</v>
      </c>
      <c r="D146" s="78" t="s">
        <v>350</v>
      </c>
      <c r="E146" s="110" t="s">
        <v>12</v>
      </c>
      <c r="F146" s="84">
        <v>1947686.76</v>
      </c>
    </row>
    <row r="147" spans="1:6" s="83" customFormat="1" ht="12.75">
      <c r="A147" s="77" t="s">
        <v>132</v>
      </c>
      <c r="B147" s="114" t="s">
        <v>4</v>
      </c>
      <c r="C147" s="114" t="s">
        <v>336</v>
      </c>
      <c r="D147" s="78"/>
      <c r="E147" s="110"/>
      <c r="F147" s="79">
        <f>F148+F167</f>
        <v>17233873.66</v>
      </c>
    </row>
    <row r="148" spans="1:6" ht="40.5">
      <c r="A148" s="123" t="s">
        <v>529</v>
      </c>
      <c r="B148" s="114" t="s">
        <v>4</v>
      </c>
      <c r="C148" s="114" t="s">
        <v>336</v>
      </c>
      <c r="D148" s="108" t="s">
        <v>203</v>
      </c>
      <c r="E148" s="110"/>
      <c r="F148" s="79">
        <f>F149</f>
        <v>17176873.66</v>
      </c>
    </row>
    <row r="149" spans="1:6" ht="12.75">
      <c r="A149" s="127" t="s">
        <v>205</v>
      </c>
      <c r="B149" s="110" t="s">
        <v>4</v>
      </c>
      <c r="C149" s="110" t="s">
        <v>336</v>
      </c>
      <c r="D149" s="78" t="s">
        <v>204</v>
      </c>
      <c r="E149" s="110"/>
      <c r="F149" s="80">
        <f>F150+F153+F156+F159+F162</f>
        <v>17176873.66</v>
      </c>
    </row>
    <row r="150" spans="1:6" ht="12.75">
      <c r="A150" s="107" t="s">
        <v>202</v>
      </c>
      <c r="B150" s="110" t="s">
        <v>4</v>
      </c>
      <c r="C150" s="110" t="s">
        <v>336</v>
      </c>
      <c r="D150" s="78" t="s">
        <v>206</v>
      </c>
      <c r="E150" s="110"/>
      <c r="F150" s="80">
        <f>F151</f>
        <v>4004253</v>
      </c>
    </row>
    <row r="151" spans="1:6" ht="25.5">
      <c r="A151" s="74" t="s">
        <v>162</v>
      </c>
      <c r="B151" s="110" t="s">
        <v>4</v>
      </c>
      <c r="C151" s="110" t="s">
        <v>336</v>
      </c>
      <c r="D151" s="78" t="s">
        <v>206</v>
      </c>
      <c r="E151" s="110" t="s">
        <v>148</v>
      </c>
      <c r="F151" s="80">
        <f>F152</f>
        <v>4004253</v>
      </c>
    </row>
    <row r="152" spans="1:6" s="69" customFormat="1" ht="30.75" customHeight="1">
      <c r="A152" s="74" t="s">
        <v>150</v>
      </c>
      <c r="B152" s="110" t="s">
        <v>4</v>
      </c>
      <c r="C152" s="110" t="s">
        <v>336</v>
      </c>
      <c r="D152" s="78" t="s">
        <v>206</v>
      </c>
      <c r="E152" s="110" t="s">
        <v>12</v>
      </c>
      <c r="F152" s="91">
        <v>4004253</v>
      </c>
    </row>
    <row r="153" spans="1:6" ht="25.5">
      <c r="A153" s="107" t="s">
        <v>208</v>
      </c>
      <c r="B153" s="110" t="s">
        <v>4</v>
      </c>
      <c r="C153" s="110" t="s">
        <v>336</v>
      </c>
      <c r="D153" s="78" t="s">
        <v>207</v>
      </c>
      <c r="E153" s="110"/>
      <c r="F153" s="80">
        <f>F154</f>
        <v>383603</v>
      </c>
    </row>
    <row r="154" spans="1:6" ht="25.5">
      <c r="A154" s="74" t="s">
        <v>162</v>
      </c>
      <c r="B154" s="110" t="s">
        <v>4</v>
      </c>
      <c r="C154" s="110" t="s">
        <v>336</v>
      </c>
      <c r="D154" s="78" t="s">
        <v>207</v>
      </c>
      <c r="E154" s="110" t="s">
        <v>148</v>
      </c>
      <c r="F154" s="80">
        <f>F155</f>
        <v>383603</v>
      </c>
    </row>
    <row r="155" spans="1:6" s="69" customFormat="1" ht="29.25" customHeight="1">
      <c r="A155" s="74" t="s">
        <v>150</v>
      </c>
      <c r="B155" s="110" t="s">
        <v>4</v>
      </c>
      <c r="C155" s="110" t="s">
        <v>336</v>
      </c>
      <c r="D155" s="78" t="s">
        <v>207</v>
      </c>
      <c r="E155" s="110" t="s">
        <v>12</v>
      </c>
      <c r="F155" s="91">
        <v>383603</v>
      </c>
    </row>
    <row r="156" spans="1:6" s="73" customFormat="1" ht="12.75">
      <c r="A156" s="107" t="s">
        <v>210</v>
      </c>
      <c r="B156" s="111" t="s">
        <v>4</v>
      </c>
      <c r="C156" s="111" t="s">
        <v>336</v>
      </c>
      <c r="D156" s="81" t="s">
        <v>209</v>
      </c>
      <c r="E156" s="111"/>
      <c r="F156" s="82">
        <f>F157</f>
        <v>8249908.91</v>
      </c>
    </row>
    <row r="157" spans="1:6" s="73" customFormat="1" ht="25.5">
      <c r="A157" s="74" t="s">
        <v>162</v>
      </c>
      <c r="B157" s="111" t="s">
        <v>4</v>
      </c>
      <c r="C157" s="111" t="s">
        <v>336</v>
      </c>
      <c r="D157" s="81" t="s">
        <v>209</v>
      </c>
      <c r="E157" s="111" t="s">
        <v>148</v>
      </c>
      <c r="F157" s="82">
        <f>F158</f>
        <v>8249908.91</v>
      </c>
    </row>
    <row r="158" spans="1:6" s="92" customFormat="1" ht="32.25" customHeight="1">
      <c r="A158" s="74" t="s">
        <v>150</v>
      </c>
      <c r="B158" s="111" t="s">
        <v>4</v>
      </c>
      <c r="C158" s="111" t="s">
        <v>336</v>
      </c>
      <c r="D158" s="81" t="s">
        <v>209</v>
      </c>
      <c r="E158" s="111" t="s">
        <v>12</v>
      </c>
      <c r="F158" s="84">
        <v>8249908.91</v>
      </c>
    </row>
    <row r="159" spans="1:6" ht="12.75">
      <c r="A159" s="107" t="s">
        <v>212</v>
      </c>
      <c r="B159" s="110" t="s">
        <v>4</v>
      </c>
      <c r="C159" s="110" t="s">
        <v>336</v>
      </c>
      <c r="D159" s="78" t="s">
        <v>211</v>
      </c>
      <c r="E159" s="110"/>
      <c r="F159" s="80">
        <f>F160</f>
        <v>300000</v>
      </c>
    </row>
    <row r="160" spans="1:6" ht="25.5">
      <c r="A160" s="74" t="s">
        <v>162</v>
      </c>
      <c r="B160" s="110" t="s">
        <v>4</v>
      </c>
      <c r="C160" s="110" t="s">
        <v>336</v>
      </c>
      <c r="D160" s="78" t="s">
        <v>211</v>
      </c>
      <c r="E160" s="110" t="s">
        <v>148</v>
      </c>
      <c r="F160" s="80">
        <f>F161</f>
        <v>300000</v>
      </c>
    </row>
    <row r="161" spans="1:6" s="69" customFormat="1" ht="30.75" customHeight="1">
      <c r="A161" s="74" t="s">
        <v>150</v>
      </c>
      <c r="B161" s="110" t="s">
        <v>4</v>
      </c>
      <c r="C161" s="110" t="s">
        <v>336</v>
      </c>
      <c r="D161" s="78" t="s">
        <v>211</v>
      </c>
      <c r="E161" s="110" t="s">
        <v>12</v>
      </c>
      <c r="F161" s="91">
        <v>300000</v>
      </c>
    </row>
    <row r="162" spans="1:6" ht="12.75">
      <c r="A162" s="107" t="s">
        <v>214</v>
      </c>
      <c r="B162" s="110" t="s">
        <v>4</v>
      </c>
      <c r="C162" s="110" t="s">
        <v>336</v>
      </c>
      <c r="D162" s="78" t="s">
        <v>213</v>
      </c>
      <c r="E162" s="110"/>
      <c r="F162" s="80">
        <f>F163+F165</f>
        <v>4239108.75</v>
      </c>
    </row>
    <row r="163" spans="1:6" ht="25.5">
      <c r="A163" s="74" t="s">
        <v>162</v>
      </c>
      <c r="B163" s="110" t="s">
        <v>4</v>
      </c>
      <c r="C163" s="110" t="s">
        <v>336</v>
      </c>
      <c r="D163" s="78" t="s">
        <v>213</v>
      </c>
      <c r="E163" s="110" t="s">
        <v>148</v>
      </c>
      <c r="F163" s="80">
        <f>F164</f>
        <v>4224108.75</v>
      </c>
    </row>
    <row r="164" spans="1:6" ht="25.5">
      <c r="A164" s="74" t="s">
        <v>150</v>
      </c>
      <c r="B164" s="110" t="s">
        <v>4</v>
      </c>
      <c r="C164" s="110" t="s">
        <v>336</v>
      </c>
      <c r="D164" s="78" t="s">
        <v>213</v>
      </c>
      <c r="E164" s="110" t="s">
        <v>12</v>
      </c>
      <c r="F164" s="91">
        <f>4239108.75-15000</f>
        <v>4224108.75</v>
      </c>
    </row>
    <row r="165" spans="1:6" ht="12.75">
      <c r="A165" s="74" t="s">
        <v>271</v>
      </c>
      <c r="B165" s="110" t="s">
        <v>4</v>
      </c>
      <c r="C165" s="110" t="s">
        <v>336</v>
      </c>
      <c r="D165" s="78" t="s">
        <v>213</v>
      </c>
      <c r="E165" s="110" t="s">
        <v>215</v>
      </c>
      <c r="F165" s="80">
        <f>F166</f>
        <v>15000</v>
      </c>
    </row>
    <row r="166" spans="1:6" ht="12.75">
      <c r="A166" s="74" t="s">
        <v>217</v>
      </c>
      <c r="B166" s="110" t="s">
        <v>4</v>
      </c>
      <c r="C166" s="110" t="s">
        <v>336</v>
      </c>
      <c r="D166" s="78" t="s">
        <v>213</v>
      </c>
      <c r="E166" s="110" t="s">
        <v>216</v>
      </c>
      <c r="F166" s="91">
        <v>15000</v>
      </c>
    </row>
    <row r="167" spans="1:6" ht="40.5">
      <c r="A167" s="123" t="s">
        <v>364</v>
      </c>
      <c r="B167" s="114" t="s">
        <v>4</v>
      </c>
      <c r="C167" s="114" t="s">
        <v>336</v>
      </c>
      <c r="D167" s="108" t="s">
        <v>365</v>
      </c>
      <c r="E167" s="114"/>
      <c r="F167" s="79">
        <f>F168</f>
        <v>57000</v>
      </c>
    </row>
    <row r="168" spans="1:6" ht="25.5">
      <c r="A168" s="127" t="s">
        <v>391</v>
      </c>
      <c r="B168" s="110" t="s">
        <v>4</v>
      </c>
      <c r="C168" s="109" t="s">
        <v>336</v>
      </c>
      <c r="D168" s="78" t="s">
        <v>372</v>
      </c>
      <c r="E168" s="110"/>
      <c r="F168" s="80">
        <f>F169</f>
        <v>57000</v>
      </c>
    </row>
    <row r="169" spans="1:6" ht="12.75">
      <c r="A169" s="107" t="s">
        <v>414</v>
      </c>
      <c r="B169" s="110" t="s">
        <v>4</v>
      </c>
      <c r="C169" s="109" t="s">
        <v>336</v>
      </c>
      <c r="D169" s="71" t="s">
        <v>375</v>
      </c>
      <c r="E169" s="109"/>
      <c r="F169" s="80">
        <f>F170</f>
        <v>57000</v>
      </c>
    </row>
    <row r="170" spans="1:6" ht="25.5">
      <c r="A170" s="74" t="s">
        <v>162</v>
      </c>
      <c r="B170" s="110" t="s">
        <v>4</v>
      </c>
      <c r="C170" s="109" t="s">
        <v>336</v>
      </c>
      <c r="D170" s="71" t="s">
        <v>375</v>
      </c>
      <c r="E170" s="109" t="s">
        <v>148</v>
      </c>
      <c r="F170" s="80">
        <f>F171</f>
        <v>57000</v>
      </c>
    </row>
    <row r="171" spans="1:6" ht="25.5">
      <c r="A171" s="74" t="s">
        <v>150</v>
      </c>
      <c r="B171" s="110" t="s">
        <v>4</v>
      </c>
      <c r="C171" s="109" t="s">
        <v>336</v>
      </c>
      <c r="D171" s="71" t="s">
        <v>375</v>
      </c>
      <c r="E171" s="109" t="s">
        <v>12</v>
      </c>
      <c r="F171" s="91">
        <v>57000</v>
      </c>
    </row>
    <row r="172" spans="1:6" s="93" customFormat="1" ht="12.75">
      <c r="A172" s="88" t="s">
        <v>401</v>
      </c>
      <c r="B172" s="113" t="s">
        <v>4</v>
      </c>
      <c r="C172" s="121" t="s">
        <v>422</v>
      </c>
      <c r="D172" s="90"/>
      <c r="E172" s="121"/>
      <c r="F172" s="68">
        <f aca="true" t="shared" si="0" ref="F172:F177">F173</f>
        <v>200000</v>
      </c>
    </row>
    <row r="173" spans="1:6" s="83" customFormat="1" ht="12.75">
      <c r="A173" s="86" t="s">
        <v>133</v>
      </c>
      <c r="B173" s="114" t="s">
        <v>4</v>
      </c>
      <c r="C173" s="112" t="s">
        <v>337</v>
      </c>
      <c r="D173" s="96"/>
      <c r="E173" s="111"/>
      <c r="F173" s="85">
        <f t="shared" si="0"/>
        <v>200000</v>
      </c>
    </row>
    <row r="174" spans="1:6" s="83" customFormat="1" ht="13.5">
      <c r="A174" s="123" t="s">
        <v>352</v>
      </c>
      <c r="B174" s="114" t="s">
        <v>4</v>
      </c>
      <c r="C174" s="112" t="s">
        <v>337</v>
      </c>
      <c r="D174" s="96" t="s">
        <v>323</v>
      </c>
      <c r="E174" s="132"/>
      <c r="F174" s="85">
        <f t="shared" si="0"/>
        <v>200000</v>
      </c>
    </row>
    <row r="175" spans="1:6" s="83" customFormat="1" ht="25.5">
      <c r="A175" s="127" t="s">
        <v>353</v>
      </c>
      <c r="B175" s="110" t="s">
        <v>4</v>
      </c>
      <c r="C175" s="111" t="s">
        <v>337</v>
      </c>
      <c r="D175" s="81" t="s">
        <v>354</v>
      </c>
      <c r="E175" s="132"/>
      <c r="F175" s="82">
        <f t="shared" si="0"/>
        <v>200000</v>
      </c>
    </row>
    <row r="176" spans="1:6" s="83" customFormat="1" ht="12.75">
      <c r="A176" s="107" t="s">
        <v>356</v>
      </c>
      <c r="B176" s="110" t="s">
        <v>4</v>
      </c>
      <c r="C176" s="111" t="s">
        <v>337</v>
      </c>
      <c r="D176" s="81" t="s">
        <v>355</v>
      </c>
      <c r="E176" s="132"/>
      <c r="F176" s="82">
        <f t="shared" si="0"/>
        <v>200000</v>
      </c>
    </row>
    <row r="177" spans="1:6" s="83" customFormat="1" ht="25.5">
      <c r="A177" s="74" t="s">
        <v>162</v>
      </c>
      <c r="B177" s="110" t="s">
        <v>4</v>
      </c>
      <c r="C177" s="111" t="s">
        <v>337</v>
      </c>
      <c r="D177" s="81" t="s">
        <v>355</v>
      </c>
      <c r="E177" s="132" t="s">
        <v>148</v>
      </c>
      <c r="F177" s="82">
        <f t="shared" si="0"/>
        <v>200000</v>
      </c>
    </row>
    <row r="178" spans="1:6" s="83" customFormat="1" ht="25.5">
      <c r="A178" s="74" t="s">
        <v>150</v>
      </c>
      <c r="B178" s="110" t="s">
        <v>4</v>
      </c>
      <c r="C178" s="111" t="s">
        <v>337</v>
      </c>
      <c r="D178" s="81" t="s">
        <v>355</v>
      </c>
      <c r="E178" s="132" t="s">
        <v>12</v>
      </c>
      <c r="F178" s="84">
        <f>100000+100000</f>
        <v>200000</v>
      </c>
    </row>
    <row r="179" spans="1:6" s="93" customFormat="1" ht="12.75">
      <c r="A179" s="88" t="s">
        <v>402</v>
      </c>
      <c r="B179" s="113" t="s">
        <v>4</v>
      </c>
      <c r="C179" s="121" t="s">
        <v>423</v>
      </c>
      <c r="D179" s="95"/>
      <c r="E179" s="133"/>
      <c r="F179" s="68">
        <f>F180</f>
        <v>11661847.14</v>
      </c>
    </row>
    <row r="180" spans="1:6" s="83" customFormat="1" ht="12.75">
      <c r="A180" s="86" t="s">
        <v>218</v>
      </c>
      <c r="B180" s="110" t="s">
        <v>4</v>
      </c>
      <c r="C180" s="111" t="s">
        <v>338</v>
      </c>
      <c r="D180" s="94"/>
      <c r="E180" s="132"/>
      <c r="F180" s="85">
        <f>F181</f>
        <v>11661847.14</v>
      </c>
    </row>
    <row r="181" spans="1:6" s="83" customFormat="1" ht="27">
      <c r="A181" s="123" t="s">
        <v>220</v>
      </c>
      <c r="B181" s="111" t="s">
        <v>4</v>
      </c>
      <c r="C181" s="111" t="s">
        <v>338</v>
      </c>
      <c r="D181" s="81" t="s">
        <v>219</v>
      </c>
      <c r="E181" s="111"/>
      <c r="F181" s="85">
        <f>F182+F197</f>
        <v>11661847.14</v>
      </c>
    </row>
    <row r="182" spans="1:6" s="83" customFormat="1" ht="40.5">
      <c r="A182" s="123" t="s">
        <v>222</v>
      </c>
      <c r="B182" s="112" t="s">
        <v>4</v>
      </c>
      <c r="C182" s="112" t="s">
        <v>338</v>
      </c>
      <c r="D182" s="96" t="s">
        <v>221</v>
      </c>
      <c r="E182" s="112"/>
      <c r="F182" s="85">
        <f>F183</f>
        <v>10376524.14</v>
      </c>
    </row>
    <row r="183" spans="1:6" s="83" customFormat="1" ht="12.75">
      <c r="A183" s="127" t="s">
        <v>224</v>
      </c>
      <c r="B183" s="111" t="s">
        <v>4</v>
      </c>
      <c r="C183" s="111" t="s">
        <v>338</v>
      </c>
      <c r="D183" s="81" t="s">
        <v>223</v>
      </c>
      <c r="E183" s="111"/>
      <c r="F183" s="82">
        <f>F184+F191+F194</f>
        <v>10376524.14</v>
      </c>
    </row>
    <row r="184" spans="1:6" s="83" customFormat="1" ht="25.5">
      <c r="A184" s="107" t="s">
        <v>226</v>
      </c>
      <c r="B184" s="111" t="s">
        <v>4</v>
      </c>
      <c r="C184" s="111" t="s">
        <v>338</v>
      </c>
      <c r="D184" s="81" t="s">
        <v>225</v>
      </c>
      <c r="E184" s="111"/>
      <c r="F184" s="82">
        <f>F185+F187+F189</f>
        <v>9823524.14</v>
      </c>
    </row>
    <row r="185" spans="1:6" s="83" customFormat="1" ht="51.75">
      <c r="A185" s="74" t="s">
        <v>303</v>
      </c>
      <c r="B185" s="111" t="s">
        <v>4</v>
      </c>
      <c r="C185" s="111" t="s">
        <v>338</v>
      </c>
      <c r="D185" s="81" t="s">
        <v>225</v>
      </c>
      <c r="E185" s="111" t="s">
        <v>8</v>
      </c>
      <c r="F185" s="82">
        <f>F186</f>
        <v>7881682</v>
      </c>
    </row>
    <row r="186" spans="1:6" s="83" customFormat="1" ht="12.75">
      <c r="A186" s="74" t="s">
        <v>227</v>
      </c>
      <c r="B186" s="111" t="s">
        <v>4</v>
      </c>
      <c r="C186" s="111" t="s">
        <v>338</v>
      </c>
      <c r="D186" s="81" t="s">
        <v>225</v>
      </c>
      <c r="E186" s="111" t="s">
        <v>3</v>
      </c>
      <c r="F186" s="84">
        <f>6053519+1828163</f>
        <v>7881682</v>
      </c>
    </row>
    <row r="187" spans="1:6" s="83" customFormat="1" ht="25.5">
      <c r="A187" s="74" t="s">
        <v>162</v>
      </c>
      <c r="B187" s="111" t="s">
        <v>4</v>
      </c>
      <c r="C187" s="111" t="s">
        <v>338</v>
      </c>
      <c r="D187" s="81" t="s">
        <v>225</v>
      </c>
      <c r="E187" s="111" t="s">
        <v>148</v>
      </c>
      <c r="F187" s="82">
        <f>F188</f>
        <v>1926842.14</v>
      </c>
    </row>
    <row r="188" spans="1:6" s="83" customFormat="1" ht="31.5" customHeight="1">
      <c r="A188" s="74" t="s">
        <v>150</v>
      </c>
      <c r="B188" s="111" t="s">
        <v>4</v>
      </c>
      <c r="C188" s="111" t="s">
        <v>338</v>
      </c>
      <c r="D188" s="81" t="s">
        <v>225</v>
      </c>
      <c r="E188" s="111" t="s">
        <v>12</v>
      </c>
      <c r="F188" s="84">
        <v>1926842.14</v>
      </c>
    </row>
    <row r="189" spans="1:6" s="83" customFormat="1" ht="12.75">
      <c r="A189" s="74" t="s">
        <v>152</v>
      </c>
      <c r="B189" s="111" t="s">
        <v>4</v>
      </c>
      <c r="C189" s="111" t="s">
        <v>338</v>
      </c>
      <c r="D189" s="81" t="s">
        <v>225</v>
      </c>
      <c r="E189" s="111" t="s">
        <v>151</v>
      </c>
      <c r="F189" s="82">
        <f>F190</f>
        <v>15000</v>
      </c>
    </row>
    <row r="190" spans="1:6" s="83" customFormat="1" ht="12.75">
      <c r="A190" s="74" t="s">
        <v>154</v>
      </c>
      <c r="B190" s="111" t="s">
        <v>4</v>
      </c>
      <c r="C190" s="111" t="s">
        <v>338</v>
      </c>
      <c r="D190" s="81" t="s">
        <v>225</v>
      </c>
      <c r="E190" s="111" t="s">
        <v>153</v>
      </c>
      <c r="F190" s="84">
        <v>15000</v>
      </c>
    </row>
    <row r="191" spans="1:6" s="83" customFormat="1" ht="12.75">
      <c r="A191" s="107" t="s">
        <v>359</v>
      </c>
      <c r="B191" s="111" t="s">
        <v>4</v>
      </c>
      <c r="C191" s="111" t="s">
        <v>338</v>
      </c>
      <c r="D191" s="81" t="s">
        <v>357</v>
      </c>
      <c r="E191" s="122"/>
      <c r="F191" s="82">
        <f>F192</f>
        <v>500000</v>
      </c>
    </row>
    <row r="192" spans="1:6" s="83" customFormat="1" ht="25.5">
      <c r="A192" s="74" t="s">
        <v>162</v>
      </c>
      <c r="B192" s="111" t="s">
        <v>4</v>
      </c>
      <c r="C192" s="111" t="s">
        <v>338</v>
      </c>
      <c r="D192" s="81" t="s">
        <v>357</v>
      </c>
      <c r="E192" s="111" t="s">
        <v>148</v>
      </c>
      <c r="F192" s="82">
        <f>F193</f>
        <v>500000</v>
      </c>
    </row>
    <row r="193" spans="1:6" s="83" customFormat="1" ht="25.5">
      <c r="A193" s="74" t="s">
        <v>150</v>
      </c>
      <c r="B193" s="111" t="s">
        <v>4</v>
      </c>
      <c r="C193" s="111" t="s">
        <v>338</v>
      </c>
      <c r="D193" s="81" t="s">
        <v>357</v>
      </c>
      <c r="E193" s="111" t="s">
        <v>12</v>
      </c>
      <c r="F193" s="84">
        <v>500000</v>
      </c>
    </row>
    <row r="194" spans="1:6" s="83" customFormat="1" ht="25.5">
      <c r="A194" s="107" t="s">
        <v>360</v>
      </c>
      <c r="B194" s="111" t="s">
        <v>4</v>
      </c>
      <c r="C194" s="111" t="s">
        <v>338</v>
      </c>
      <c r="D194" s="81" t="s">
        <v>358</v>
      </c>
      <c r="E194" s="111"/>
      <c r="F194" s="82">
        <f>F195</f>
        <v>53000</v>
      </c>
    </row>
    <row r="195" spans="1:6" s="83" customFormat="1" ht="25.5">
      <c r="A195" s="74" t="s">
        <v>162</v>
      </c>
      <c r="B195" s="111" t="s">
        <v>4</v>
      </c>
      <c r="C195" s="111" t="s">
        <v>338</v>
      </c>
      <c r="D195" s="81" t="s">
        <v>358</v>
      </c>
      <c r="E195" s="111" t="s">
        <v>148</v>
      </c>
      <c r="F195" s="82">
        <f>F196</f>
        <v>53000</v>
      </c>
    </row>
    <row r="196" spans="1:6" s="83" customFormat="1" ht="25.5">
      <c r="A196" s="74" t="s">
        <v>150</v>
      </c>
      <c r="B196" s="111" t="s">
        <v>4</v>
      </c>
      <c r="C196" s="111" t="s">
        <v>338</v>
      </c>
      <c r="D196" s="81" t="s">
        <v>358</v>
      </c>
      <c r="E196" s="111" t="s">
        <v>12</v>
      </c>
      <c r="F196" s="84">
        <v>53000</v>
      </c>
    </row>
    <row r="197" spans="1:6" s="83" customFormat="1" ht="27">
      <c r="A197" s="123" t="s">
        <v>229</v>
      </c>
      <c r="B197" s="112" t="s">
        <v>4</v>
      </c>
      <c r="C197" s="112" t="s">
        <v>338</v>
      </c>
      <c r="D197" s="96" t="s">
        <v>228</v>
      </c>
      <c r="E197" s="111"/>
      <c r="F197" s="85">
        <f>F198</f>
        <v>1285323</v>
      </c>
    </row>
    <row r="198" spans="1:6" s="83" customFormat="1" ht="25.5">
      <c r="A198" s="127" t="s">
        <v>231</v>
      </c>
      <c r="B198" s="110" t="s">
        <v>4</v>
      </c>
      <c r="C198" s="111" t="s">
        <v>338</v>
      </c>
      <c r="D198" s="81" t="s">
        <v>230</v>
      </c>
      <c r="E198" s="111"/>
      <c r="F198" s="82">
        <f>F199+F202</f>
        <v>1285323</v>
      </c>
    </row>
    <row r="199" spans="1:6" s="83" customFormat="1" ht="25.5">
      <c r="A199" s="107" t="s">
        <v>226</v>
      </c>
      <c r="B199" s="110" t="s">
        <v>4</v>
      </c>
      <c r="C199" s="111" t="s">
        <v>338</v>
      </c>
      <c r="D199" s="81" t="s">
        <v>232</v>
      </c>
      <c r="E199" s="111"/>
      <c r="F199" s="82">
        <f>F200</f>
        <v>1035323</v>
      </c>
    </row>
    <row r="200" spans="1:6" s="83" customFormat="1" ht="51.75">
      <c r="A200" s="74" t="s">
        <v>303</v>
      </c>
      <c r="B200" s="110" t="s">
        <v>4</v>
      </c>
      <c r="C200" s="111" t="s">
        <v>338</v>
      </c>
      <c r="D200" s="81" t="s">
        <v>232</v>
      </c>
      <c r="E200" s="110" t="s">
        <v>8</v>
      </c>
      <c r="F200" s="80">
        <f>F201</f>
        <v>1035323</v>
      </c>
    </row>
    <row r="201" spans="1:6" s="83" customFormat="1" ht="18" customHeight="1">
      <c r="A201" s="74" t="s">
        <v>227</v>
      </c>
      <c r="B201" s="110" t="s">
        <v>4</v>
      </c>
      <c r="C201" s="111" t="s">
        <v>338</v>
      </c>
      <c r="D201" s="81" t="s">
        <v>232</v>
      </c>
      <c r="E201" s="111" t="s">
        <v>3</v>
      </c>
      <c r="F201" s="84">
        <v>1035323</v>
      </c>
    </row>
    <row r="202" spans="1:6" s="83" customFormat="1" ht="12.75">
      <c r="A202" s="107" t="s">
        <v>359</v>
      </c>
      <c r="B202" s="110" t="s">
        <v>4</v>
      </c>
      <c r="C202" s="111" t="s">
        <v>338</v>
      </c>
      <c r="D202" s="81" t="s">
        <v>361</v>
      </c>
      <c r="E202" s="111"/>
      <c r="F202" s="80">
        <f>F203</f>
        <v>250000</v>
      </c>
    </row>
    <row r="203" spans="1:6" s="83" customFormat="1" ht="25.5">
      <c r="A203" s="74" t="s">
        <v>162</v>
      </c>
      <c r="B203" s="110" t="s">
        <v>4</v>
      </c>
      <c r="C203" s="111" t="s">
        <v>338</v>
      </c>
      <c r="D203" s="81" t="s">
        <v>361</v>
      </c>
      <c r="E203" s="111" t="s">
        <v>148</v>
      </c>
      <c r="F203" s="80">
        <f>F204</f>
        <v>250000</v>
      </c>
    </row>
    <row r="204" spans="1:6" s="83" customFormat="1" ht="25.5">
      <c r="A204" s="74" t="s">
        <v>150</v>
      </c>
      <c r="B204" s="110" t="s">
        <v>4</v>
      </c>
      <c r="C204" s="111" t="s">
        <v>338</v>
      </c>
      <c r="D204" s="81" t="s">
        <v>361</v>
      </c>
      <c r="E204" s="111" t="s">
        <v>12</v>
      </c>
      <c r="F204" s="84">
        <v>250000</v>
      </c>
    </row>
    <row r="205" spans="1:6" s="93" customFormat="1" ht="12.75">
      <c r="A205" s="88" t="s">
        <v>403</v>
      </c>
      <c r="B205" s="121" t="s">
        <v>4</v>
      </c>
      <c r="C205" s="121" t="s">
        <v>424</v>
      </c>
      <c r="D205" s="95"/>
      <c r="E205" s="133"/>
      <c r="F205" s="68">
        <f>F206</f>
        <v>1894000</v>
      </c>
    </row>
    <row r="206" spans="1:6" s="83" customFormat="1" ht="13.5">
      <c r="A206" s="97" t="s">
        <v>134</v>
      </c>
      <c r="B206" s="114" t="s">
        <v>4</v>
      </c>
      <c r="C206" s="112" t="s">
        <v>339</v>
      </c>
      <c r="D206" s="124"/>
      <c r="E206" s="132"/>
      <c r="F206" s="85">
        <f>F207+F221+F231+F226</f>
        <v>1894000</v>
      </c>
    </row>
    <row r="207" spans="1:6" s="83" customFormat="1" ht="40.5">
      <c r="A207" s="123" t="s">
        <v>409</v>
      </c>
      <c r="B207" s="114" t="s">
        <v>4</v>
      </c>
      <c r="C207" s="112" t="s">
        <v>339</v>
      </c>
      <c r="D207" s="96" t="s">
        <v>233</v>
      </c>
      <c r="E207" s="132"/>
      <c r="F207" s="85">
        <f>F208</f>
        <v>1614000</v>
      </c>
    </row>
    <row r="208" spans="1:6" s="83" customFormat="1" ht="25.5">
      <c r="A208" s="127" t="s">
        <v>382</v>
      </c>
      <c r="B208" s="110" t="s">
        <v>4</v>
      </c>
      <c r="C208" s="111" t="s">
        <v>339</v>
      </c>
      <c r="D208" s="81" t="s">
        <v>234</v>
      </c>
      <c r="E208" s="132"/>
      <c r="F208" s="82">
        <f>F209+F215+F218</f>
        <v>1614000</v>
      </c>
    </row>
    <row r="209" spans="1:6" s="83" customFormat="1" ht="25.5">
      <c r="A209" s="107" t="s">
        <v>235</v>
      </c>
      <c r="B209" s="110" t="s">
        <v>4</v>
      </c>
      <c r="C209" s="111" t="s">
        <v>339</v>
      </c>
      <c r="D209" s="81" t="s">
        <v>362</v>
      </c>
      <c r="E209" s="132"/>
      <c r="F209" s="82">
        <f>F210+F212</f>
        <v>504000</v>
      </c>
    </row>
    <row r="210" spans="1:6" s="73" customFormat="1" ht="12.75">
      <c r="A210" s="74" t="s">
        <v>271</v>
      </c>
      <c r="B210" s="109" t="s">
        <v>4</v>
      </c>
      <c r="C210" s="109" t="s">
        <v>339</v>
      </c>
      <c r="D210" s="71" t="s">
        <v>362</v>
      </c>
      <c r="E210" s="109" t="s">
        <v>215</v>
      </c>
      <c r="F210" s="75">
        <f>F211</f>
        <v>42000</v>
      </c>
    </row>
    <row r="211" spans="1:6" s="73" customFormat="1" ht="12.75">
      <c r="A211" s="74" t="s">
        <v>217</v>
      </c>
      <c r="B211" s="109" t="s">
        <v>4</v>
      </c>
      <c r="C211" s="109" t="s">
        <v>339</v>
      </c>
      <c r="D211" s="71" t="s">
        <v>362</v>
      </c>
      <c r="E211" s="109" t="s">
        <v>216</v>
      </c>
      <c r="F211" s="76">
        <v>42000</v>
      </c>
    </row>
    <row r="212" spans="1:6" s="73" customFormat="1" ht="12.75">
      <c r="A212" s="74" t="s">
        <v>152</v>
      </c>
      <c r="B212" s="109" t="s">
        <v>4</v>
      </c>
      <c r="C212" s="109" t="s">
        <v>339</v>
      </c>
      <c r="D212" s="71" t="s">
        <v>362</v>
      </c>
      <c r="E212" s="109" t="s">
        <v>151</v>
      </c>
      <c r="F212" s="75">
        <f>F213+F214</f>
        <v>462000</v>
      </c>
    </row>
    <row r="213" spans="1:6" s="73" customFormat="1" ht="26.25" customHeight="1">
      <c r="A213" s="74" t="s">
        <v>201</v>
      </c>
      <c r="B213" s="109" t="s">
        <v>4</v>
      </c>
      <c r="C213" s="109" t="s">
        <v>339</v>
      </c>
      <c r="D213" s="71" t="s">
        <v>362</v>
      </c>
      <c r="E213" s="109" t="s">
        <v>197</v>
      </c>
      <c r="F213" s="76">
        <v>262000</v>
      </c>
    </row>
    <row r="214" spans="1:6" s="73" customFormat="1" ht="12.75">
      <c r="A214" s="74" t="s">
        <v>266</v>
      </c>
      <c r="B214" s="109" t="s">
        <v>4</v>
      </c>
      <c r="C214" s="109" t="s">
        <v>339</v>
      </c>
      <c r="D214" s="71" t="s">
        <v>362</v>
      </c>
      <c r="E214" s="109" t="s">
        <v>265</v>
      </c>
      <c r="F214" s="76">
        <v>200000</v>
      </c>
    </row>
    <row r="215" spans="1:6" s="73" customFormat="1" ht="25.5">
      <c r="A215" s="107" t="s">
        <v>236</v>
      </c>
      <c r="B215" s="111" t="s">
        <v>4</v>
      </c>
      <c r="C215" s="111" t="s">
        <v>339</v>
      </c>
      <c r="D215" s="81" t="s">
        <v>363</v>
      </c>
      <c r="E215" s="111"/>
      <c r="F215" s="82">
        <f>F216</f>
        <v>110000</v>
      </c>
    </row>
    <row r="216" spans="1:6" s="73" customFormat="1" ht="25.5">
      <c r="A216" s="74" t="s">
        <v>162</v>
      </c>
      <c r="B216" s="111" t="s">
        <v>4</v>
      </c>
      <c r="C216" s="111" t="s">
        <v>339</v>
      </c>
      <c r="D216" s="81" t="s">
        <v>363</v>
      </c>
      <c r="E216" s="111" t="s">
        <v>148</v>
      </c>
      <c r="F216" s="82">
        <f>F217</f>
        <v>110000</v>
      </c>
    </row>
    <row r="217" spans="1:6" s="73" customFormat="1" ht="25.5">
      <c r="A217" s="74" t="s">
        <v>150</v>
      </c>
      <c r="B217" s="111" t="s">
        <v>4</v>
      </c>
      <c r="C217" s="111" t="s">
        <v>339</v>
      </c>
      <c r="D217" s="81" t="s">
        <v>363</v>
      </c>
      <c r="E217" s="111" t="s">
        <v>12</v>
      </c>
      <c r="F217" s="84">
        <v>110000</v>
      </c>
    </row>
    <row r="218" spans="1:6" s="73" customFormat="1" ht="60" customHeight="1">
      <c r="A218" s="107" t="s">
        <v>384</v>
      </c>
      <c r="B218" s="111" t="s">
        <v>4</v>
      </c>
      <c r="C218" s="111" t="s">
        <v>339</v>
      </c>
      <c r="D218" s="81" t="s">
        <v>383</v>
      </c>
      <c r="E218" s="111"/>
      <c r="F218" s="82">
        <f>F219</f>
        <v>1000000</v>
      </c>
    </row>
    <row r="219" spans="1:6" s="73" customFormat="1" ht="12.75">
      <c r="A219" s="74" t="s">
        <v>271</v>
      </c>
      <c r="B219" s="111" t="s">
        <v>4</v>
      </c>
      <c r="C219" s="111" t="s">
        <v>339</v>
      </c>
      <c r="D219" s="81" t="s">
        <v>383</v>
      </c>
      <c r="E219" s="111" t="s">
        <v>215</v>
      </c>
      <c r="F219" s="82">
        <f>F220</f>
        <v>1000000</v>
      </c>
    </row>
    <row r="220" spans="1:6" s="73" customFormat="1" ht="12.75">
      <c r="A220" s="74" t="s">
        <v>217</v>
      </c>
      <c r="B220" s="111" t="s">
        <v>4</v>
      </c>
      <c r="C220" s="111" t="s">
        <v>339</v>
      </c>
      <c r="D220" s="81" t="s">
        <v>383</v>
      </c>
      <c r="E220" s="111" t="s">
        <v>216</v>
      </c>
      <c r="F220" s="84">
        <v>1000000</v>
      </c>
    </row>
    <row r="221" spans="1:6" s="73" customFormat="1" ht="40.5">
      <c r="A221" s="123" t="s">
        <v>364</v>
      </c>
      <c r="B221" s="112" t="s">
        <v>4</v>
      </c>
      <c r="C221" s="112" t="s">
        <v>339</v>
      </c>
      <c r="D221" s="96" t="s">
        <v>365</v>
      </c>
      <c r="E221" s="111"/>
      <c r="F221" s="85">
        <f>F222</f>
        <v>30000</v>
      </c>
    </row>
    <row r="222" spans="1:6" s="73" customFormat="1" ht="25.5">
      <c r="A222" s="127" t="s">
        <v>391</v>
      </c>
      <c r="B222" s="110" t="s">
        <v>4</v>
      </c>
      <c r="C222" s="109" t="s">
        <v>339</v>
      </c>
      <c r="D222" s="71" t="s">
        <v>372</v>
      </c>
      <c r="E222" s="109"/>
      <c r="F222" s="82">
        <f>F223</f>
        <v>30000</v>
      </c>
    </row>
    <row r="223" spans="1:6" s="73" customFormat="1" ht="12.75">
      <c r="A223" s="107" t="s">
        <v>410</v>
      </c>
      <c r="B223" s="110" t="s">
        <v>4</v>
      </c>
      <c r="C223" s="109" t="s">
        <v>339</v>
      </c>
      <c r="D223" s="71" t="s">
        <v>374</v>
      </c>
      <c r="E223" s="109"/>
      <c r="F223" s="82">
        <f>F224</f>
        <v>30000</v>
      </c>
    </row>
    <row r="224" spans="1:6" s="73" customFormat="1" ht="12.75">
      <c r="A224" s="74" t="s">
        <v>271</v>
      </c>
      <c r="B224" s="110" t="s">
        <v>4</v>
      </c>
      <c r="C224" s="109" t="s">
        <v>339</v>
      </c>
      <c r="D224" s="71" t="s">
        <v>374</v>
      </c>
      <c r="E224" s="109" t="s">
        <v>215</v>
      </c>
      <c r="F224" s="82">
        <f>F225</f>
        <v>30000</v>
      </c>
    </row>
    <row r="225" spans="1:6" s="73" customFormat="1" ht="12.75">
      <c r="A225" s="74" t="s">
        <v>217</v>
      </c>
      <c r="B225" s="110" t="s">
        <v>4</v>
      </c>
      <c r="C225" s="109" t="s">
        <v>339</v>
      </c>
      <c r="D225" s="71" t="s">
        <v>374</v>
      </c>
      <c r="E225" s="109" t="s">
        <v>216</v>
      </c>
      <c r="F225" s="76">
        <v>30000</v>
      </c>
    </row>
    <row r="226" spans="1:6" s="83" customFormat="1" ht="13.5">
      <c r="A226" s="123" t="s">
        <v>238</v>
      </c>
      <c r="B226" s="114" t="s">
        <v>4</v>
      </c>
      <c r="C226" s="112" t="s">
        <v>339</v>
      </c>
      <c r="D226" s="96" t="s">
        <v>237</v>
      </c>
      <c r="E226" s="111"/>
      <c r="F226" s="85">
        <f>F227</f>
        <v>100000</v>
      </c>
    </row>
    <row r="227" spans="1:6" s="83" customFormat="1" ht="33" customHeight="1">
      <c r="A227" s="127" t="s">
        <v>240</v>
      </c>
      <c r="B227" s="110" t="s">
        <v>4</v>
      </c>
      <c r="C227" s="111" t="s">
        <v>339</v>
      </c>
      <c r="D227" s="81" t="s">
        <v>239</v>
      </c>
      <c r="E227" s="111"/>
      <c r="F227" s="82">
        <f>F228</f>
        <v>100000</v>
      </c>
    </row>
    <row r="228" spans="1:6" s="83" customFormat="1" ht="39">
      <c r="A228" s="107" t="s">
        <v>242</v>
      </c>
      <c r="B228" s="110" t="s">
        <v>4</v>
      </c>
      <c r="C228" s="111" t="s">
        <v>339</v>
      </c>
      <c r="D228" s="81" t="s">
        <v>241</v>
      </c>
      <c r="E228" s="111"/>
      <c r="F228" s="82">
        <f>F229</f>
        <v>100000</v>
      </c>
    </row>
    <row r="229" spans="1:6" s="83" customFormat="1" ht="25.5">
      <c r="A229" s="74" t="s">
        <v>162</v>
      </c>
      <c r="B229" s="110" t="s">
        <v>4</v>
      </c>
      <c r="C229" s="111" t="s">
        <v>339</v>
      </c>
      <c r="D229" s="81" t="s">
        <v>241</v>
      </c>
      <c r="E229" s="111" t="s">
        <v>148</v>
      </c>
      <c r="F229" s="82">
        <f>F230</f>
        <v>100000</v>
      </c>
    </row>
    <row r="230" spans="1:6" s="83" customFormat="1" ht="25.5">
      <c r="A230" s="74" t="s">
        <v>150</v>
      </c>
      <c r="B230" s="110" t="s">
        <v>4</v>
      </c>
      <c r="C230" s="111" t="s">
        <v>339</v>
      </c>
      <c r="D230" s="81" t="s">
        <v>241</v>
      </c>
      <c r="E230" s="111" t="s">
        <v>12</v>
      </c>
      <c r="F230" s="84">
        <v>100000</v>
      </c>
    </row>
    <row r="231" spans="1:6" s="83" customFormat="1" ht="13.5">
      <c r="A231" s="123" t="s">
        <v>244</v>
      </c>
      <c r="B231" s="114" t="s">
        <v>4</v>
      </c>
      <c r="C231" s="112" t="s">
        <v>339</v>
      </c>
      <c r="D231" s="96" t="s">
        <v>243</v>
      </c>
      <c r="E231" s="111"/>
      <c r="F231" s="85">
        <f>F232</f>
        <v>150000</v>
      </c>
    </row>
    <row r="232" spans="1:6" s="99" customFormat="1" ht="90.75">
      <c r="A232" s="87" t="s">
        <v>246</v>
      </c>
      <c r="B232" s="110" t="s">
        <v>4</v>
      </c>
      <c r="C232" s="111" t="s">
        <v>339</v>
      </c>
      <c r="D232" s="81" t="s">
        <v>245</v>
      </c>
      <c r="E232" s="134"/>
      <c r="F232" s="98">
        <f>F233</f>
        <v>150000</v>
      </c>
    </row>
    <row r="233" spans="1:6" s="100" customFormat="1" ht="12.75">
      <c r="A233" s="74" t="s">
        <v>247</v>
      </c>
      <c r="B233" s="110" t="s">
        <v>4</v>
      </c>
      <c r="C233" s="111" t="s">
        <v>339</v>
      </c>
      <c r="D233" s="81" t="s">
        <v>245</v>
      </c>
      <c r="E233" s="134" t="s">
        <v>174</v>
      </c>
      <c r="F233" s="98">
        <f>F234</f>
        <v>150000</v>
      </c>
    </row>
    <row r="234" spans="1:6" s="83" customFormat="1" ht="12.75">
      <c r="A234" s="74" t="s">
        <v>14</v>
      </c>
      <c r="B234" s="110" t="s">
        <v>4</v>
      </c>
      <c r="C234" s="111" t="s">
        <v>339</v>
      </c>
      <c r="D234" s="81" t="s">
        <v>245</v>
      </c>
      <c r="E234" s="111" t="s">
        <v>248</v>
      </c>
      <c r="F234" s="84">
        <v>150000</v>
      </c>
    </row>
    <row r="235" spans="1:6" s="93" customFormat="1" ht="12.75">
      <c r="A235" s="88" t="s">
        <v>404</v>
      </c>
      <c r="B235" s="113" t="s">
        <v>4</v>
      </c>
      <c r="C235" s="121" t="s">
        <v>425</v>
      </c>
      <c r="D235" s="95"/>
      <c r="E235" s="133"/>
      <c r="F235" s="68">
        <f>F236</f>
        <v>8829665</v>
      </c>
    </row>
    <row r="236" spans="1:6" s="83" customFormat="1" ht="12.75">
      <c r="A236" s="86" t="s">
        <v>249</v>
      </c>
      <c r="B236" s="114" t="s">
        <v>4</v>
      </c>
      <c r="C236" s="112" t="s">
        <v>340</v>
      </c>
      <c r="D236" s="124"/>
      <c r="E236" s="132"/>
      <c r="F236" s="85">
        <f>F237</f>
        <v>8829665</v>
      </c>
    </row>
    <row r="237" spans="1:6" s="83" customFormat="1" ht="40.5">
      <c r="A237" s="123" t="s">
        <v>272</v>
      </c>
      <c r="B237" s="114" t="s">
        <v>4</v>
      </c>
      <c r="C237" s="112" t="s">
        <v>340</v>
      </c>
      <c r="D237" s="96" t="s">
        <v>250</v>
      </c>
      <c r="E237" s="111"/>
      <c r="F237" s="85">
        <f>F238</f>
        <v>8829665</v>
      </c>
    </row>
    <row r="238" spans="1:6" s="83" customFormat="1" ht="25.5">
      <c r="A238" s="127" t="s">
        <v>252</v>
      </c>
      <c r="B238" s="110" t="s">
        <v>4</v>
      </c>
      <c r="C238" s="111" t="s">
        <v>340</v>
      </c>
      <c r="D238" s="81" t="s">
        <v>251</v>
      </c>
      <c r="E238" s="111"/>
      <c r="F238" s="82">
        <f>F239+F246+F251</f>
        <v>8829665</v>
      </c>
    </row>
    <row r="239" spans="1:6" s="83" customFormat="1" ht="15.75" customHeight="1">
      <c r="A239" s="107" t="s">
        <v>226</v>
      </c>
      <c r="B239" s="110" t="s">
        <v>4</v>
      </c>
      <c r="C239" s="111" t="s">
        <v>340</v>
      </c>
      <c r="D239" s="81" t="s">
        <v>253</v>
      </c>
      <c r="E239" s="111"/>
      <c r="F239" s="82">
        <f>F240+F242+F244</f>
        <v>7119665</v>
      </c>
    </row>
    <row r="240" spans="1:6" s="83" customFormat="1" ht="51.75">
      <c r="A240" s="74" t="s">
        <v>303</v>
      </c>
      <c r="B240" s="110" t="s">
        <v>4</v>
      </c>
      <c r="C240" s="111" t="s">
        <v>340</v>
      </c>
      <c r="D240" s="81" t="s">
        <v>253</v>
      </c>
      <c r="E240" s="110" t="s">
        <v>8</v>
      </c>
      <c r="F240" s="80">
        <f>F241</f>
        <v>6459665</v>
      </c>
    </row>
    <row r="241" spans="1:6" s="83" customFormat="1" ht="18" customHeight="1">
      <c r="A241" s="74" t="s">
        <v>227</v>
      </c>
      <c r="B241" s="110" t="s">
        <v>4</v>
      </c>
      <c r="C241" s="111" t="s">
        <v>340</v>
      </c>
      <c r="D241" s="81" t="s">
        <v>253</v>
      </c>
      <c r="E241" s="111" t="s">
        <v>3</v>
      </c>
      <c r="F241" s="84">
        <v>6459665</v>
      </c>
    </row>
    <row r="242" spans="1:6" s="83" customFormat="1" ht="25.5">
      <c r="A242" s="74" t="s">
        <v>162</v>
      </c>
      <c r="B242" s="110" t="s">
        <v>4</v>
      </c>
      <c r="C242" s="111" t="s">
        <v>340</v>
      </c>
      <c r="D242" s="81" t="s">
        <v>253</v>
      </c>
      <c r="E242" s="110" t="s">
        <v>148</v>
      </c>
      <c r="F242" s="80">
        <f>F243</f>
        <v>650000</v>
      </c>
    </row>
    <row r="243" spans="1:6" s="83" customFormat="1" ht="25.5">
      <c r="A243" s="74" t="s">
        <v>150</v>
      </c>
      <c r="B243" s="110" t="s">
        <v>4</v>
      </c>
      <c r="C243" s="111" t="s">
        <v>340</v>
      </c>
      <c r="D243" s="81" t="s">
        <v>253</v>
      </c>
      <c r="E243" s="111" t="s">
        <v>12</v>
      </c>
      <c r="F243" s="84">
        <v>650000</v>
      </c>
    </row>
    <row r="244" spans="1:6" s="83" customFormat="1" ht="12.75">
      <c r="A244" s="74" t="s">
        <v>152</v>
      </c>
      <c r="B244" s="110" t="s">
        <v>4</v>
      </c>
      <c r="C244" s="111" t="s">
        <v>340</v>
      </c>
      <c r="D244" s="81" t="s">
        <v>253</v>
      </c>
      <c r="E244" s="110" t="s">
        <v>151</v>
      </c>
      <c r="F244" s="80">
        <f>F245</f>
        <v>10000</v>
      </c>
    </row>
    <row r="245" spans="1:6" s="83" customFormat="1" ht="12.75">
      <c r="A245" s="74" t="s">
        <v>154</v>
      </c>
      <c r="B245" s="110" t="s">
        <v>4</v>
      </c>
      <c r="C245" s="111" t="s">
        <v>340</v>
      </c>
      <c r="D245" s="81" t="s">
        <v>253</v>
      </c>
      <c r="E245" s="111" t="s">
        <v>153</v>
      </c>
      <c r="F245" s="84">
        <v>10000</v>
      </c>
    </row>
    <row r="246" spans="1:6" s="83" customFormat="1" ht="25.5">
      <c r="A246" s="107" t="s">
        <v>393</v>
      </c>
      <c r="B246" s="110" t="s">
        <v>4</v>
      </c>
      <c r="C246" s="111" t="s">
        <v>340</v>
      </c>
      <c r="D246" s="81" t="s">
        <v>392</v>
      </c>
      <c r="E246" s="111"/>
      <c r="F246" s="82">
        <f>F247+F249</f>
        <v>1070000</v>
      </c>
    </row>
    <row r="247" spans="1:6" s="83" customFormat="1" ht="25.5">
      <c r="A247" s="74" t="s">
        <v>162</v>
      </c>
      <c r="B247" s="110" t="s">
        <v>4</v>
      </c>
      <c r="C247" s="111" t="s">
        <v>340</v>
      </c>
      <c r="D247" s="81" t="s">
        <v>392</v>
      </c>
      <c r="E247" s="111" t="s">
        <v>148</v>
      </c>
      <c r="F247" s="82">
        <f>F248</f>
        <v>670000</v>
      </c>
    </row>
    <row r="248" spans="1:6" s="83" customFormat="1" ht="25.5">
      <c r="A248" s="74" t="s">
        <v>150</v>
      </c>
      <c r="B248" s="110" t="s">
        <v>4</v>
      </c>
      <c r="C248" s="111" t="s">
        <v>340</v>
      </c>
      <c r="D248" s="81" t="s">
        <v>392</v>
      </c>
      <c r="E248" s="111" t="s">
        <v>12</v>
      </c>
      <c r="F248" s="84">
        <v>670000</v>
      </c>
    </row>
    <row r="249" spans="1:6" s="83" customFormat="1" ht="12.75">
      <c r="A249" s="74" t="s">
        <v>271</v>
      </c>
      <c r="B249" s="110" t="s">
        <v>4</v>
      </c>
      <c r="C249" s="111" t="s">
        <v>340</v>
      </c>
      <c r="D249" s="81" t="s">
        <v>392</v>
      </c>
      <c r="E249" s="111" t="s">
        <v>215</v>
      </c>
      <c r="F249" s="82">
        <f>F250</f>
        <v>400000</v>
      </c>
    </row>
    <row r="250" spans="1:6" s="83" customFormat="1" ht="12.75">
      <c r="A250" s="74" t="s">
        <v>217</v>
      </c>
      <c r="B250" s="110" t="s">
        <v>4</v>
      </c>
      <c r="C250" s="111" t="s">
        <v>340</v>
      </c>
      <c r="D250" s="81" t="s">
        <v>392</v>
      </c>
      <c r="E250" s="111" t="s">
        <v>216</v>
      </c>
      <c r="F250" s="84">
        <v>400000</v>
      </c>
    </row>
    <row r="251" spans="1:6" s="83" customFormat="1" ht="25.5">
      <c r="A251" s="107" t="s">
        <v>411</v>
      </c>
      <c r="B251" s="110" t="s">
        <v>4</v>
      </c>
      <c r="C251" s="111" t="s">
        <v>340</v>
      </c>
      <c r="D251" s="81" t="s">
        <v>380</v>
      </c>
      <c r="E251" s="111"/>
      <c r="F251" s="82">
        <f>F252</f>
        <v>640000</v>
      </c>
    </row>
    <row r="252" spans="1:6" s="83" customFormat="1" ht="25.5">
      <c r="A252" s="74" t="s">
        <v>162</v>
      </c>
      <c r="B252" s="110" t="s">
        <v>4</v>
      </c>
      <c r="C252" s="111" t="s">
        <v>340</v>
      </c>
      <c r="D252" s="81" t="s">
        <v>380</v>
      </c>
      <c r="E252" s="111" t="s">
        <v>148</v>
      </c>
      <c r="F252" s="82">
        <f>F253</f>
        <v>640000</v>
      </c>
    </row>
    <row r="253" spans="1:6" s="83" customFormat="1" ht="25.5">
      <c r="A253" s="74" t="s">
        <v>150</v>
      </c>
      <c r="B253" s="110" t="s">
        <v>4</v>
      </c>
      <c r="C253" s="111" t="s">
        <v>340</v>
      </c>
      <c r="D253" s="81" t="s">
        <v>380</v>
      </c>
      <c r="E253" s="111" t="s">
        <v>12</v>
      </c>
      <c r="F253" s="84">
        <v>640000</v>
      </c>
    </row>
    <row r="254" spans="1:6" s="93" customFormat="1" ht="12.75">
      <c r="A254" s="88" t="s">
        <v>405</v>
      </c>
      <c r="B254" s="121" t="s">
        <v>4</v>
      </c>
      <c r="C254" s="121" t="s">
        <v>426</v>
      </c>
      <c r="D254" s="90"/>
      <c r="E254" s="121"/>
      <c r="F254" s="68">
        <f>F255</f>
        <v>2520011</v>
      </c>
    </row>
    <row r="255" spans="1:6" s="83" customFormat="1" ht="12.75">
      <c r="A255" s="86" t="s">
        <v>254</v>
      </c>
      <c r="B255" s="114" t="s">
        <v>4</v>
      </c>
      <c r="C255" s="112" t="s">
        <v>341</v>
      </c>
      <c r="D255" s="96"/>
      <c r="E255" s="111"/>
      <c r="F255" s="85">
        <f>F256</f>
        <v>2520011</v>
      </c>
    </row>
    <row r="256" spans="1:6" s="83" customFormat="1" ht="42" customHeight="1">
      <c r="A256" s="123" t="s">
        <v>394</v>
      </c>
      <c r="B256" s="114" t="s">
        <v>4</v>
      </c>
      <c r="C256" s="112" t="s">
        <v>341</v>
      </c>
      <c r="D256" s="96" t="s">
        <v>255</v>
      </c>
      <c r="E256" s="111"/>
      <c r="F256" s="85">
        <f>F257</f>
        <v>2520011</v>
      </c>
    </row>
    <row r="257" spans="1:6" s="83" customFormat="1" ht="25.5">
      <c r="A257" s="127" t="s">
        <v>257</v>
      </c>
      <c r="B257" s="110" t="s">
        <v>4</v>
      </c>
      <c r="C257" s="111" t="s">
        <v>341</v>
      </c>
      <c r="D257" s="81" t="s">
        <v>256</v>
      </c>
      <c r="E257" s="111"/>
      <c r="F257" s="82">
        <f>F258</f>
        <v>2520011</v>
      </c>
    </row>
    <row r="258" spans="1:6" s="83" customFormat="1" ht="25.5">
      <c r="A258" s="107" t="s">
        <v>226</v>
      </c>
      <c r="B258" s="110" t="s">
        <v>4</v>
      </c>
      <c r="C258" s="111" t="s">
        <v>341</v>
      </c>
      <c r="D258" s="81" t="s">
        <v>258</v>
      </c>
      <c r="E258" s="111"/>
      <c r="F258" s="82">
        <f>F259+F261+F263</f>
        <v>2520011</v>
      </c>
    </row>
    <row r="259" spans="1:6" s="73" customFormat="1" ht="51.75">
      <c r="A259" s="74" t="s">
        <v>303</v>
      </c>
      <c r="B259" s="109" t="s">
        <v>4</v>
      </c>
      <c r="C259" s="109" t="s">
        <v>341</v>
      </c>
      <c r="D259" s="71" t="s">
        <v>258</v>
      </c>
      <c r="E259" s="109" t="s">
        <v>8</v>
      </c>
      <c r="F259" s="75">
        <f>F260</f>
        <v>2110046</v>
      </c>
    </row>
    <row r="260" spans="1:6" s="73" customFormat="1" ht="12.75">
      <c r="A260" s="74" t="s">
        <v>227</v>
      </c>
      <c r="B260" s="109" t="s">
        <v>4</v>
      </c>
      <c r="C260" s="109" t="s">
        <v>341</v>
      </c>
      <c r="D260" s="71" t="s">
        <v>258</v>
      </c>
      <c r="E260" s="109" t="s">
        <v>3</v>
      </c>
      <c r="F260" s="76">
        <f>1620619+489427</f>
        <v>2110046</v>
      </c>
    </row>
    <row r="261" spans="1:6" s="73" customFormat="1" ht="25.5">
      <c r="A261" s="74" t="s">
        <v>162</v>
      </c>
      <c r="B261" s="109" t="s">
        <v>4</v>
      </c>
      <c r="C261" s="109" t="s">
        <v>341</v>
      </c>
      <c r="D261" s="71" t="s">
        <v>258</v>
      </c>
      <c r="E261" s="109" t="s">
        <v>148</v>
      </c>
      <c r="F261" s="75">
        <f>F262</f>
        <v>406965</v>
      </c>
    </row>
    <row r="262" spans="1:6" s="73" customFormat="1" ht="25.5">
      <c r="A262" s="74" t="s">
        <v>150</v>
      </c>
      <c r="B262" s="109" t="s">
        <v>4</v>
      </c>
      <c r="C262" s="109" t="s">
        <v>341</v>
      </c>
      <c r="D262" s="71" t="s">
        <v>258</v>
      </c>
      <c r="E262" s="109" t="s">
        <v>12</v>
      </c>
      <c r="F262" s="76">
        <f>356965+50000</f>
        <v>406965</v>
      </c>
    </row>
    <row r="263" spans="1:6" s="83" customFormat="1" ht="12.75">
      <c r="A263" s="74" t="s">
        <v>152</v>
      </c>
      <c r="B263" s="110" t="s">
        <v>4</v>
      </c>
      <c r="C263" s="111" t="s">
        <v>341</v>
      </c>
      <c r="D263" s="81" t="s">
        <v>258</v>
      </c>
      <c r="E263" s="110" t="s">
        <v>151</v>
      </c>
      <c r="F263" s="80">
        <f>F264</f>
        <v>3000</v>
      </c>
    </row>
    <row r="264" spans="1:6" s="83" customFormat="1" ht="12.75">
      <c r="A264" s="74" t="s">
        <v>154</v>
      </c>
      <c r="B264" s="110" t="s">
        <v>4</v>
      </c>
      <c r="C264" s="111" t="s">
        <v>341</v>
      </c>
      <c r="D264" s="81" t="s">
        <v>258</v>
      </c>
      <c r="E264" s="111" t="s">
        <v>153</v>
      </c>
      <c r="F264" s="84">
        <v>3000</v>
      </c>
    </row>
    <row r="265" spans="1:6" s="83" customFormat="1" ht="25.5">
      <c r="A265" s="88" t="s">
        <v>406</v>
      </c>
      <c r="B265" s="121" t="s">
        <v>4</v>
      </c>
      <c r="C265" s="121" t="s">
        <v>427</v>
      </c>
      <c r="D265" s="89"/>
      <c r="E265" s="113"/>
      <c r="F265" s="68">
        <f aca="true" t="shared" si="1" ref="F265:F270">F266</f>
        <v>3751380.5300000003</v>
      </c>
    </row>
    <row r="266" spans="1:6" s="83" customFormat="1" ht="25.5">
      <c r="A266" s="86" t="s">
        <v>135</v>
      </c>
      <c r="B266" s="114" t="s">
        <v>4</v>
      </c>
      <c r="C266" s="112" t="s">
        <v>342</v>
      </c>
      <c r="D266" s="96"/>
      <c r="E266" s="111"/>
      <c r="F266" s="85">
        <f t="shared" si="1"/>
        <v>3751380.5300000003</v>
      </c>
    </row>
    <row r="267" spans="1:6" s="83" customFormat="1" ht="40.5">
      <c r="A267" s="123" t="s">
        <v>301</v>
      </c>
      <c r="B267" s="114" t="s">
        <v>4</v>
      </c>
      <c r="C267" s="112" t="s">
        <v>342</v>
      </c>
      <c r="D267" s="96" t="s">
        <v>143</v>
      </c>
      <c r="E267" s="111"/>
      <c r="F267" s="85">
        <f t="shared" si="1"/>
        <v>3751380.5300000003</v>
      </c>
    </row>
    <row r="268" spans="1:6" s="83" customFormat="1" ht="25.5">
      <c r="A268" s="127" t="s">
        <v>145</v>
      </c>
      <c r="B268" s="110" t="s">
        <v>4</v>
      </c>
      <c r="C268" s="111" t="s">
        <v>342</v>
      </c>
      <c r="D268" s="81" t="s">
        <v>144</v>
      </c>
      <c r="E268" s="111"/>
      <c r="F268" s="85">
        <f t="shared" si="1"/>
        <v>3751380.5300000003</v>
      </c>
    </row>
    <row r="269" spans="1:6" s="83" customFormat="1" ht="12.75">
      <c r="A269" s="107" t="s">
        <v>260</v>
      </c>
      <c r="B269" s="110" t="s">
        <v>4</v>
      </c>
      <c r="C269" s="111" t="s">
        <v>342</v>
      </c>
      <c r="D269" s="81" t="s">
        <v>259</v>
      </c>
      <c r="E269" s="111"/>
      <c r="F269" s="82">
        <f t="shared" si="1"/>
        <v>3751380.5300000003</v>
      </c>
    </row>
    <row r="270" spans="1:6" s="83" customFormat="1" ht="16.5" customHeight="1">
      <c r="A270" s="74" t="s">
        <v>262</v>
      </c>
      <c r="B270" s="110" t="s">
        <v>4</v>
      </c>
      <c r="C270" s="111" t="s">
        <v>342</v>
      </c>
      <c r="D270" s="81" t="s">
        <v>259</v>
      </c>
      <c r="E270" s="111" t="s">
        <v>261</v>
      </c>
      <c r="F270" s="82">
        <f t="shared" si="1"/>
        <v>3751380.5300000003</v>
      </c>
    </row>
    <row r="271" spans="1:6" s="83" customFormat="1" ht="12.75">
      <c r="A271" s="74" t="s">
        <v>264</v>
      </c>
      <c r="B271" s="110" t="s">
        <v>4</v>
      </c>
      <c r="C271" s="111" t="s">
        <v>342</v>
      </c>
      <c r="D271" s="81" t="s">
        <v>259</v>
      </c>
      <c r="E271" s="111" t="s">
        <v>263</v>
      </c>
      <c r="F271" s="84">
        <f>2500000+1251380.53</f>
        <v>3751380.5300000003</v>
      </c>
    </row>
    <row r="272" spans="1:6" s="83" customFormat="1" ht="12.75">
      <c r="A272" s="101"/>
      <c r="B272" s="115"/>
      <c r="C272" s="118"/>
      <c r="D272" s="102"/>
      <c r="E272" s="135"/>
      <c r="F272" s="103"/>
    </row>
    <row r="273" spans="1:6" s="83" customFormat="1" ht="12.75">
      <c r="A273" s="99"/>
      <c r="B273" s="115"/>
      <c r="C273" s="118"/>
      <c r="D273" s="102"/>
      <c r="E273" s="135"/>
      <c r="F273" s="99"/>
    </row>
    <row r="274" spans="2:5" s="83" customFormat="1" ht="12.75">
      <c r="B274" s="116"/>
      <c r="C274" s="104"/>
      <c r="D274" s="104"/>
      <c r="E274" s="136"/>
    </row>
    <row r="275" spans="2:5" s="83" customFormat="1" ht="12.75">
      <c r="B275" s="116"/>
      <c r="C275" s="104"/>
      <c r="D275" s="104"/>
      <c r="E275" s="136"/>
    </row>
    <row r="276" spans="2:5" s="83" customFormat="1" ht="12.75">
      <c r="B276" s="116"/>
      <c r="C276" s="104"/>
      <c r="D276" s="104"/>
      <c r="E276" s="136"/>
    </row>
    <row r="277" spans="2:5" s="83" customFormat="1" ht="12.75">
      <c r="B277" s="116"/>
      <c r="C277" s="104"/>
      <c r="D277" s="104"/>
      <c r="E277" s="136"/>
    </row>
    <row r="278" spans="2:5" s="83" customFormat="1" ht="12.75">
      <c r="B278" s="116"/>
      <c r="E278" s="116"/>
    </row>
    <row r="279" spans="2:5" s="83" customFormat="1" ht="12.75">
      <c r="B279" s="116"/>
      <c r="E279" s="116"/>
    </row>
    <row r="280" spans="2:5" s="83" customFormat="1" ht="12.75">
      <c r="B280" s="116"/>
      <c r="E280" s="116"/>
    </row>
    <row r="281" spans="2:5" s="83" customFormat="1" ht="12.75">
      <c r="B281" s="116"/>
      <c r="E281" s="116"/>
    </row>
    <row r="282" spans="2:5" s="83" customFormat="1" ht="12.75">
      <c r="B282" s="116"/>
      <c r="E282" s="116"/>
    </row>
    <row r="283" spans="2:5" s="83" customFormat="1" ht="12.75">
      <c r="B283" s="116"/>
      <c r="E283" s="116"/>
    </row>
    <row r="284" spans="2:5" s="83" customFormat="1" ht="12.75">
      <c r="B284" s="116"/>
      <c r="E284" s="116"/>
    </row>
    <row r="285" spans="2:5" s="83" customFormat="1" ht="12.75">
      <c r="B285" s="116"/>
      <c r="E285" s="116"/>
    </row>
    <row r="286" spans="2:5" s="83" customFormat="1" ht="12.75">
      <c r="B286" s="116"/>
      <c r="E286" s="116"/>
    </row>
    <row r="287" spans="2:5" ht="12.75">
      <c r="B287" s="117"/>
      <c r="C287" s="1"/>
      <c r="D287" s="1"/>
      <c r="E287" s="1"/>
    </row>
    <row r="288" spans="2:5" ht="12.75">
      <c r="B288" s="117"/>
      <c r="C288" s="1"/>
      <c r="D288" s="1"/>
      <c r="E288" s="1"/>
    </row>
    <row r="289" spans="2:5" ht="12.75">
      <c r="B289" s="117"/>
      <c r="C289" s="1"/>
      <c r="D289" s="1"/>
      <c r="E289" s="1"/>
    </row>
    <row r="290" spans="2:5" ht="12.75">
      <c r="B290" s="117"/>
      <c r="C290" s="1"/>
      <c r="D290" s="1"/>
      <c r="E290" s="1"/>
    </row>
    <row r="291" spans="2:5" ht="12.75">
      <c r="B291" s="117"/>
      <c r="C291" s="1"/>
      <c r="D291" s="1"/>
      <c r="E291" s="1"/>
    </row>
    <row r="292" spans="2:5" ht="12.75">
      <c r="B292" s="117"/>
      <c r="C292" s="1"/>
      <c r="D292" s="1"/>
      <c r="E292" s="1"/>
    </row>
    <row r="293" spans="2:5" ht="12.75">
      <c r="B293" s="117"/>
      <c r="C293" s="1"/>
      <c r="D293" s="1"/>
      <c r="E293" s="1"/>
    </row>
    <row r="294" spans="2:5" ht="12.75">
      <c r="B294" s="117"/>
      <c r="C294" s="1"/>
      <c r="D294" s="1"/>
      <c r="E294" s="1"/>
    </row>
    <row r="295" spans="2:5" ht="12.75">
      <c r="B295" s="117"/>
      <c r="C295" s="1"/>
      <c r="D295" s="1"/>
      <c r="E295" s="1"/>
    </row>
    <row r="296" spans="2:5" ht="12.75">
      <c r="B296" s="117"/>
      <c r="C296" s="1"/>
      <c r="D296" s="1"/>
      <c r="E296" s="1"/>
    </row>
    <row r="297" spans="2:5" ht="12.75">
      <c r="B297" s="117"/>
      <c r="C297" s="1"/>
      <c r="D297" s="1"/>
      <c r="E297" s="1"/>
    </row>
    <row r="298" spans="2:5" ht="12.75">
      <c r="B298" s="117"/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</sheetData>
  <sheetProtection/>
  <mergeCells count="3">
    <mergeCell ref="A5:F5"/>
    <mergeCell ref="D2:F2"/>
    <mergeCell ref="D3:F3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zoomScalePageLayoutView="0" workbookViewId="0" topLeftCell="A124">
      <selection activeCell="A132" sqref="A132"/>
    </sheetView>
  </sheetViews>
  <sheetFormatPr defaultColWidth="9.125" defaultRowHeight="12.75"/>
  <cols>
    <col min="1" max="1" width="52.50390625" style="1" customWidth="1"/>
    <col min="2" max="2" width="11.875" style="1" customWidth="1"/>
    <col min="3" max="3" width="8.50390625" style="53" customWidth="1"/>
    <col min="4" max="4" width="12.125" style="53" customWidth="1"/>
    <col min="5" max="5" width="9.125" style="53" customWidth="1"/>
    <col min="6" max="7" width="13.25390625" style="1" customWidth="1"/>
    <col min="8" max="16384" width="9.125" style="138" customWidth="1"/>
  </cols>
  <sheetData>
    <row r="1" spans="5:7" ht="12.75">
      <c r="E1" s="131" t="s">
        <v>282</v>
      </c>
      <c r="F1" s="105"/>
      <c r="G1" s="137"/>
    </row>
    <row r="2" spans="5:7" ht="80.25" customHeight="1">
      <c r="E2" s="209" t="s">
        <v>311</v>
      </c>
      <c r="F2" s="209"/>
      <c r="G2" s="209"/>
    </row>
    <row r="3" spans="5:7" ht="12.75" customHeight="1">
      <c r="E3" s="209" t="s">
        <v>308</v>
      </c>
      <c r="F3" s="209"/>
      <c r="G3" s="209"/>
    </row>
    <row r="4" spans="4:7" ht="12.75">
      <c r="D4" s="52"/>
      <c r="E4" s="52"/>
      <c r="F4" s="52"/>
      <c r="G4" s="52"/>
    </row>
    <row r="5" spans="1:6" ht="29.25" customHeight="1">
      <c r="A5" s="205" t="s">
        <v>433</v>
      </c>
      <c r="B5" s="205"/>
      <c r="C5" s="205"/>
      <c r="D5" s="205"/>
      <c r="E5" s="205"/>
      <c r="F5" s="205"/>
    </row>
    <row r="6" spans="1:7" ht="15" customHeight="1">
      <c r="A6" s="1">
        <v>0</v>
      </c>
      <c r="F6" s="54"/>
      <c r="G6" s="54" t="s">
        <v>6</v>
      </c>
    </row>
    <row r="7" spans="1:7" ht="102" customHeight="1">
      <c r="A7" s="55" t="s">
        <v>122</v>
      </c>
      <c r="B7" s="56" t="s">
        <v>416</v>
      </c>
      <c r="C7" s="56" t="s">
        <v>325</v>
      </c>
      <c r="D7" s="56" t="s">
        <v>270</v>
      </c>
      <c r="E7" s="56" t="s">
        <v>415</v>
      </c>
      <c r="F7" s="56" t="s">
        <v>429</v>
      </c>
      <c r="G7" s="56" t="s">
        <v>430</v>
      </c>
    </row>
    <row r="8" spans="1:7" ht="12.75">
      <c r="A8" s="55">
        <v>1</v>
      </c>
      <c r="B8" s="58" t="s">
        <v>0</v>
      </c>
      <c r="C8" s="58" t="s">
        <v>1</v>
      </c>
      <c r="D8" s="58" t="s">
        <v>136</v>
      </c>
      <c r="E8" s="58" t="s">
        <v>137</v>
      </c>
      <c r="F8" s="59" t="s">
        <v>309</v>
      </c>
      <c r="G8" s="59" t="s">
        <v>428</v>
      </c>
    </row>
    <row r="9" spans="1:7" ht="39">
      <c r="A9" s="61" t="s">
        <v>280</v>
      </c>
      <c r="B9" s="62"/>
      <c r="C9" s="62"/>
      <c r="D9" s="62"/>
      <c r="E9" s="62"/>
      <c r="F9" s="63"/>
      <c r="G9" s="63"/>
    </row>
    <row r="10" spans="1:7" ht="12.75">
      <c r="A10" s="64" t="s">
        <v>396</v>
      </c>
      <c r="B10" s="126" t="s">
        <v>4</v>
      </c>
      <c r="C10" s="62"/>
      <c r="D10" s="62"/>
      <c r="E10" s="62"/>
      <c r="F10" s="65">
        <f>F11+F78+F87+F102+F124+F156+F163+F189+F216+F235+F246</f>
        <v>94982970.67</v>
      </c>
      <c r="G10" s="65">
        <f>G11+G78+G87+G102+G124+G156+G163+G189+G216+G235+G246</f>
        <v>95221776.67</v>
      </c>
    </row>
    <row r="11" spans="1:7" ht="12.75">
      <c r="A11" s="66" t="s">
        <v>397</v>
      </c>
      <c r="B11" s="125" t="s">
        <v>4</v>
      </c>
      <c r="C11" s="125" t="s">
        <v>417</v>
      </c>
      <c r="D11" s="67"/>
      <c r="E11" s="67"/>
      <c r="F11" s="68">
        <f>F12+F17+F31+F37</f>
        <v>16466710</v>
      </c>
      <c r="G11" s="68">
        <f>G12+G17+G31+G37</f>
        <v>16502510</v>
      </c>
    </row>
    <row r="12" spans="1:7" ht="39">
      <c r="A12" s="70" t="s">
        <v>123</v>
      </c>
      <c r="B12" s="119" t="s">
        <v>4</v>
      </c>
      <c r="C12" s="119" t="s">
        <v>326</v>
      </c>
      <c r="D12" s="71"/>
      <c r="E12" s="71"/>
      <c r="F12" s="72">
        <f aca="true" t="shared" si="0" ref="F12:G15">F13</f>
        <v>1034460</v>
      </c>
      <c r="G12" s="72">
        <f t="shared" si="0"/>
        <v>1034460</v>
      </c>
    </row>
    <row r="13" spans="1:7" ht="42" customHeight="1">
      <c r="A13" s="123" t="s">
        <v>139</v>
      </c>
      <c r="B13" s="119" t="s">
        <v>4</v>
      </c>
      <c r="C13" s="119" t="s">
        <v>326</v>
      </c>
      <c r="D13" s="120" t="s">
        <v>138</v>
      </c>
      <c r="E13" s="71"/>
      <c r="F13" s="72">
        <f t="shared" si="0"/>
        <v>1034460</v>
      </c>
      <c r="G13" s="72">
        <f t="shared" si="0"/>
        <v>1034460</v>
      </c>
    </row>
    <row r="14" spans="1:7" ht="25.5">
      <c r="A14" s="107" t="s">
        <v>141</v>
      </c>
      <c r="B14" s="109" t="s">
        <v>4</v>
      </c>
      <c r="C14" s="109" t="s">
        <v>326</v>
      </c>
      <c r="D14" s="71" t="s">
        <v>140</v>
      </c>
      <c r="E14" s="120"/>
      <c r="F14" s="75">
        <f t="shared" si="0"/>
        <v>1034460</v>
      </c>
      <c r="G14" s="75">
        <f t="shared" si="0"/>
        <v>1034460</v>
      </c>
    </row>
    <row r="15" spans="1:7" ht="51.75">
      <c r="A15" s="74" t="s">
        <v>303</v>
      </c>
      <c r="B15" s="109" t="s">
        <v>4</v>
      </c>
      <c r="C15" s="109" t="s">
        <v>326</v>
      </c>
      <c r="D15" s="71" t="s">
        <v>140</v>
      </c>
      <c r="E15" s="109" t="s">
        <v>8</v>
      </c>
      <c r="F15" s="75">
        <f t="shared" si="0"/>
        <v>1034460</v>
      </c>
      <c r="G15" s="75">
        <f t="shared" si="0"/>
        <v>1034460</v>
      </c>
    </row>
    <row r="16" spans="1:7" ht="25.5">
      <c r="A16" s="74" t="s">
        <v>142</v>
      </c>
      <c r="B16" s="109" t="s">
        <v>4</v>
      </c>
      <c r="C16" s="109" t="s">
        <v>326</v>
      </c>
      <c r="D16" s="71" t="s">
        <v>140</v>
      </c>
      <c r="E16" s="109" t="s">
        <v>5</v>
      </c>
      <c r="F16" s="76">
        <v>1034460</v>
      </c>
      <c r="G16" s="76">
        <v>1034460</v>
      </c>
    </row>
    <row r="17" spans="1:7" ht="39">
      <c r="A17" s="77" t="s">
        <v>302</v>
      </c>
      <c r="B17" s="114" t="s">
        <v>4</v>
      </c>
      <c r="C17" s="114" t="s">
        <v>327</v>
      </c>
      <c r="D17" s="108"/>
      <c r="E17" s="110"/>
      <c r="F17" s="79">
        <f>F18+F27</f>
        <v>10957411</v>
      </c>
      <c r="G17" s="79">
        <f>G18+G27</f>
        <v>10993211</v>
      </c>
    </row>
    <row r="18" spans="1:7" ht="40.5">
      <c r="A18" s="123" t="s">
        <v>310</v>
      </c>
      <c r="B18" s="114" t="s">
        <v>4</v>
      </c>
      <c r="C18" s="114" t="s">
        <v>327</v>
      </c>
      <c r="D18" s="108" t="s">
        <v>143</v>
      </c>
      <c r="E18" s="110"/>
      <c r="F18" s="79">
        <f>F19</f>
        <v>10285199</v>
      </c>
      <c r="G18" s="79">
        <f>G19</f>
        <v>10320999</v>
      </c>
    </row>
    <row r="19" spans="1:7" ht="25.5">
      <c r="A19" s="127" t="s">
        <v>145</v>
      </c>
      <c r="B19" s="110" t="s">
        <v>4</v>
      </c>
      <c r="C19" s="110" t="s">
        <v>327</v>
      </c>
      <c r="D19" s="78" t="s">
        <v>144</v>
      </c>
      <c r="E19" s="110"/>
      <c r="F19" s="80">
        <f>F20</f>
        <v>10285199</v>
      </c>
      <c r="G19" s="80">
        <f>G20</f>
        <v>10320999</v>
      </c>
    </row>
    <row r="20" spans="1:7" ht="12.75">
      <c r="A20" s="107" t="s">
        <v>147</v>
      </c>
      <c r="B20" s="110" t="s">
        <v>4</v>
      </c>
      <c r="C20" s="110" t="s">
        <v>327</v>
      </c>
      <c r="D20" s="78" t="s">
        <v>146</v>
      </c>
      <c r="E20" s="110"/>
      <c r="F20" s="80">
        <f>F21+F24+F26</f>
        <v>10285199</v>
      </c>
      <c r="G20" s="80">
        <f>G21+G24+G26</f>
        <v>10320999</v>
      </c>
    </row>
    <row r="21" spans="1:7" ht="51.75">
      <c r="A21" s="74" t="s">
        <v>303</v>
      </c>
      <c r="B21" s="111" t="s">
        <v>4</v>
      </c>
      <c r="C21" s="111" t="s">
        <v>327</v>
      </c>
      <c r="D21" s="81" t="s">
        <v>146</v>
      </c>
      <c r="E21" s="111" t="s">
        <v>8</v>
      </c>
      <c r="F21" s="82">
        <f>F22</f>
        <v>7490469</v>
      </c>
      <c r="G21" s="82">
        <f>G22</f>
        <v>7490469</v>
      </c>
    </row>
    <row r="22" spans="1:7" ht="25.5">
      <c r="A22" s="74" t="s">
        <v>142</v>
      </c>
      <c r="B22" s="111" t="s">
        <v>4</v>
      </c>
      <c r="C22" s="111" t="s">
        <v>327</v>
      </c>
      <c r="D22" s="81" t="s">
        <v>146</v>
      </c>
      <c r="E22" s="111" t="s">
        <v>5</v>
      </c>
      <c r="F22" s="84">
        <f>5753048+1737421</f>
        <v>7490469</v>
      </c>
      <c r="G22" s="84">
        <f>5753048+1737421</f>
        <v>7490469</v>
      </c>
    </row>
    <row r="23" spans="1:7" ht="30" customHeight="1">
      <c r="A23" s="74" t="s">
        <v>149</v>
      </c>
      <c r="B23" s="111" t="s">
        <v>4</v>
      </c>
      <c r="C23" s="111" t="s">
        <v>327</v>
      </c>
      <c r="D23" s="81" t="s">
        <v>146</v>
      </c>
      <c r="E23" s="111" t="s">
        <v>148</v>
      </c>
      <c r="F23" s="82">
        <f>F24</f>
        <v>2764730</v>
      </c>
      <c r="G23" s="82">
        <f>G24</f>
        <v>2800530</v>
      </c>
    </row>
    <row r="24" spans="1:7" ht="32.25" customHeight="1">
      <c r="A24" s="74" t="s">
        <v>150</v>
      </c>
      <c r="B24" s="111" t="s">
        <v>4</v>
      </c>
      <c r="C24" s="111" t="s">
        <v>327</v>
      </c>
      <c r="D24" s="81" t="s">
        <v>146</v>
      </c>
      <c r="E24" s="111" t="s">
        <v>12</v>
      </c>
      <c r="F24" s="84">
        <v>2764730</v>
      </c>
      <c r="G24" s="84">
        <v>2800530</v>
      </c>
    </row>
    <row r="25" spans="1:7" ht="12.75">
      <c r="A25" s="74" t="s">
        <v>152</v>
      </c>
      <c r="B25" s="111" t="s">
        <v>4</v>
      </c>
      <c r="C25" s="111" t="s">
        <v>327</v>
      </c>
      <c r="D25" s="81" t="s">
        <v>146</v>
      </c>
      <c r="E25" s="111" t="s">
        <v>151</v>
      </c>
      <c r="F25" s="82">
        <f>F26</f>
        <v>30000</v>
      </c>
      <c r="G25" s="82">
        <f>G26</f>
        <v>30000</v>
      </c>
    </row>
    <row r="26" spans="1:7" ht="12.75">
      <c r="A26" s="74" t="s">
        <v>154</v>
      </c>
      <c r="B26" s="111" t="s">
        <v>4</v>
      </c>
      <c r="C26" s="111" t="s">
        <v>327</v>
      </c>
      <c r="D26" s="81" t="s">
        <v>146</v>
      </c>
      <c r="E26" s="111" t="s">
        <v>153</v>
      </c>
      <c r="F26" s="84">
        <v>30000</v>
      </c>
      <c r="G26" s="84">
        <v>30000</v>
      </c>
    </row>
    <row r="27" spans="1:7" ht="13.5">
      <c r="A27" s="123" t="s">
        <v>312</v>
      </c>
      <c r="B27" s="112" t="s">
        <v>4</v>
      </c>
      <c r="C27" s="112" t="s">
        <v>327</v>
      </c>
      <c r="D27" s="96" t="s">
        <v>155</v>
      </c>
      <c r="E27" s="111"/>
      <c r="F27" s="85">
        <f aca="true" t="shared" si="1" ref="F27:G29">F28</f>
        <v>672212</v>
      </c>
      <c r="G27" s="85">
        <f t="shared" si="1"/>
        <v>672212</v>
      </c>
    </row>
    <row r="28" spans="1:7" ht="25.5">
      <c r="A28" s="107" t="s">
        <v>157</v>
      </c>
      <c r="B28" s="111" t="s">
        <v>4</v>
      </c>
      <c r="C28" s="111" t="s">
        <v>327</v>
      </c>
      <c r="D28" s="81" t="s">
        <v>156</v>
      </c>
      <c r="E28" s="111"/>
      <c r="F28" s="82">
        <f t="shared" si="1"/>
        <v>672212</v>
      </c>
      <c r="G28" s="82">
        <f t="shared" si="1"/>
        <v>672212</v>
      </c>
    </row>
    <row r="29" spans="1:7" ht="51.75">
      <c r="A29" s="74" t="s">
        <v>303</v>
      </c>
      <c r="B29" s="111" t="s">
        <v>4</v>
      </c>
      <c r="C29" s="111" t="s">
        <v>327</v>
      </c>
      <c r="D29" s="81" t="s">
        <v>156</v>
      </c>
      <c r="E29" s="111" t="s">
        <v>8</v>
      </c>
      <c r="F29" s="82">
        <f t="shared" si="1"/>
        <v>672212</v>
      </c>
      <c r="G29" s="82">
        <f t="shared" si="1"/>
        <v>672212</v>
      </c>
    </row>
    <row r="30" spans="1:7" ht="25.5">
      <c r="A30" s="74" t="s">
        <v>142</v>
      </c>
      <c r="B30" s="111" t="s">
        <v>4</v>
      </c>
      <c r="C30" s="111" t="s">
        <v>327</v>
      </c>
      <c r="D30" s="81" t="s">
        <v>156</v>
      </c>
      <c r="E30" s="111" t="s">
        <v>5</v>
      </c>
      <c r="F30" s="84">
        <v>672212</v>
      </c>
      <c r="G30" s="84">
        <v>672212</v>
      </c>
    </row>
    <row r="31" spans="1:7" ht="12.75">
      <c r="A31" s="86" t="s">
        <v>124</v>
      </c>
      <c r="B31" s="112" t="s">
        <v>4</v>
      </c>
      <c r="C31" s="112" t="s">
        <v>328</v>
      </c>
      <c r="D31" s="81"/>
      <c r="E31" s="111"/>
      <c r="F31" s="85">
        <f>F32</f>
        <v>200000</v>
      </c>
      <c r="G31" s="85">
        <f>G32</f>
        <v>200000</v>
      </c>
    </row>
    <row r="32" spans="1:7" ht="40.5">
      <c r="A32" s="123" t="s">
        <v>407</v>
      </c>
      <c r="B32" s="112" t="s">
        <v>4</v>
      </c>
      <c r="C32" s="112" t="s">
        <v>328</v>
      </c>
      <c r="D32" s="120" t="s">
        <v>175</v>
      </c>
      <c r="E32" s="111"/>
      <c r="F32" s="85">
        <f>F34</f>
        <v>200000</v>
      </c>
      <c r="G32" s="85">
        <f>G34</f>
        <v>200000</v>
      </c>
    </row>
    <row r="33" spans="1:7" ht="25.5">
      <c r="A33" s="127" t="s">
        <v>177</v>
      </c>
      <c r="B33" s="111" t="s">
        <v>4</v>
      </c>
      <c r="C33" s="111" t="s">
        <v>328</v>
      </c>
      <c r="D33" s="71" t="s">
        <v>176</v>
      </c>
      <c r="E33" s="111"/>
      <c r="F33" s="82">
        <f>F34</f>
        <v>200000</v>
      </c>
      <c r="G33" s="82">
        <f>G34</f>
        <v>200000</v>
      </c>
    </row>
    <row r="34" spans="1:7" ht="12.75">
      <c r="A34" s="107" t="s">
        <v>324</v>
      </c>
      <c r="B34" s="111" t="s">
        <v>4</v>
      </c>
      <c r="C34" s="111" t="s">
        <v>328</v>
      </c>
      <c r="D34" s="71" t="s">
        <v>313</v>
      </c>
      <c r="E34" s="111"/>
      <c r="F34" s="82">
        <f>F36</f>
        <v>200000</v>
      </c>
      <c r="G34" s="82">
        <f>G36</f>
        <v>200000</v>
      </c>
    </row>
    <row r="35" spans="1:7" ht="12.75">
      <c r="A35" s="74" t="s">
        <v>152</v>
      </c>
      <c r="B35" s="111" t="s">
        <v>4</v>
      </c>
      <c r="C35" s="111" t="s">
        <v>328</v>
      </c>
      <c r="D35" s="71" t="s">
        <v>313</v>
      </c>
      <c r="E35" s="111" t="s">
        <v>151</v>
      </c>
      <c r="F35" s="82">
        <f>F36</f>
        <v>200000</v>
      </c>
      <c r="G35" s="82">
        <f>G36</f>
        <v>200000</v>
      </c>
    </row>
    <row r="36" spans="1:7" ht="12.75">
      <c r="A36" s="74" t="s">
        <v>159</v>
      </c>
      <c r="B36" s="111" t="s">
        <v>4</v>
      </c>
      <c r="C36" s="111" t="s">
        <v>328</v>
      </c>
      <c r="D36" s="71" t="s">
        <v>313</v>
      </c>
      <c r="E36" s="111" t="s">
        <v>158</v>
      </c>
      <c r="F36" s="84">
        <v>200000</v>
      </c>
      <c r="G36" s="84">
        <v>200000</v>
      </c>
    </row>
    <row r="37" spans="1:7" ht="12.75">
      <c r="A37" s="86" t="s">
        <v>125</v>
      </c>
      <c r="B37" s="112" t="s">
        <v>4</v>
      </c>
      <c r="C37" s="112" t="s">
        <v>329</v>
      </c>
      <c r="D37" s="81"/>
      <c r="E37" s="111"/>
      <c r="F37" s="85">
        <f>F38+F46+F61+F66+F71</f>
        <v>4274839</v>
      </c>
      <c r="G37" s="85">
        <f>G38+G46+G61+G66+G71</f>
        <v>4274839</v>
      </c>
    </row>
    <row r="38" spans="1:7" ht="40.5">
      <c r="A38" s="123" t="s">
        <v>314</v>
      </c>
      <c r="B38" s="112" t="s">
        <v>4</v>
      </c>
      <c r="C38" s="112" t="s">
        <v>329</v>
      </c>
      <c r="D38" s="96" t="s">
        <v>163</v>
      </c>
      <c r="E38" s="111"/>
      <c r="F38" s="85">
        <f>F39</f>
        <v>3313839</v>
      </c>
      <c r="G38" s="85">
        <f>G39</f>
        <v>3313839</v>
      </c>
    </row>
    <row r="39" spans="1:7" ht="25.5">
      <c r="A39" s="127" t="s">
        <v>305</v>
      </c>
      <c r="B39" s="111" t="s">
        <v>4</v>
      </c>
      <c r="C39" s="111" t="s">
        <v>329</v>
      </c>
      <c r="D39" s="81" t="s">
        <v>164</v>
      </c>
      <c r="E39" s="111"/>
      <c r="F39" s="82">
        <f>F40+F43</f>
        <v>3313839</v>
      </c>
      <c r="G39" s="82">
        <f>G40+G43</f>
        <v>3313839</v>
      </c>
    </row>
    <row r="40" spans="1:7" ht="39">
      <c r="A40" s="107" t="s">
        <v>166</v>
      </c>
      <c r="B40" s="111" t="s">
        <v>4</v>
      </c>
      <c r="C40" s="111" t="s">
        <v>329</v>
      </c>
      <c r="D40" s="81" t="s">
        <v>165</v>
      </c>
      <c r="E40" s="111"/>
      <c r="F40" s="82">
        <f>F41</f>
        <v>2855809</v>
      </c>
      <c r="G40" s="82">
        <f>G41</f>
        <v>2855809</v>
      </c>
    </row>
    <row r="41" spans="1:7" ht="51.75">
      <c r="A41" s="74" t="s">
        <v>303</v>
      </c>
      <c r="B41" s="111" t="s">
        <v>4</v>
      </c>
      <c r="C41" s="111" t="s">
        <v>329</v>
      </c>
      <c r="D41" s="81" t="s">
        <v>165</v>
      </c>
      <c r="E41" s="111" t="s">
        <v>8</v>
      </c>
      <c r="F41" s="82">
        <f>F42</f>
        <v>2855809</v>
      </c>
      <c r="G41" s="82">
        <f>G42</f>
        <v>2855809</v>
      </c>
    </row>
    <row r="42" spans="1:7" ht="25.5">
      <c r="A42" s="74" t="s">
        <v>142</v>
      </c>
      <c r="B42" s="111" t="s">
        <v>4</v>
      </c>
      <c r="C42" s="111" t="s">
        <v>329</v>
      </c>
      <c r="D42" s="81" t="s">
        <v>165</v>
      </c>
      <c r="E42" s="111" t="s">
        <v>5</v>
      </c>
      <c r="F42" s="84">
        <f>2193402+662407</f>
        <v>2855809</v>
      </c>
      <c r="G42" s="84">
        <f>2193402+662407</f>
        <v>2855809</v>
      </c>
    </row>
    <row r="43" spans="1:7" ht="39">
      <c r="A43" s="107" t="s">
        <v>344</v>
      </c>
      <c r="B43" s="110" t="s">
        <v>4</v>
      </c>
      <c r="C43" s="109" t="s">
        <v>329</v>
      </c>
      <c r="D43" s="71" t="s">
        <v>345</v>
      </c>
      <c r="E43" s="109"/>
      <c r="F43" s="75">
        <f>F44</f>
        <v>458030</v>
      </c>
      <c r="G43" s="75">
        <f>G44</f>
        <v>458030</v>
      </c>
    </row>
    <row r="44" spans="1:7" ht="25.5">
      <c r="A44" s="74" t="s">
        <v>162</v>
      </c>
      <c r="B44" s="110" t="s">
        <v>4</v>
      </c>
      <c r="C44" s="109" t="s">
        <v>329</v>
      </c>
      <c r="D44" s="71" t="s">
        <v>345</v>
      </c>
      <c r="E44" s="109" t="s">
        <v>148</v>
      </c>
      <c r="F44" s="75">
        <f>F45</f>
        <v>458030</v>
      </c>
      <c r="G44" s="75">
        <f>G45</f>
        <v>458030</v>
      </c>
    </row>
    <row r="45" spans="1:7" ht="31.5" customHeight="1">
      <c r="A45" s="74" t="s">
        <v>150</v>
      </c>
      <c r="B45" s="110" t="s">
        <v>4</v>
      </c>
      <c r="C45" s="109" t="s">
        <v>329</v>
      </c>
      <c r="D45" s="71" t="s">
        <v>345</v>
      </c>
      <c r="E45" s="109" t="s">
        <v>12</v>
      </c>
      <c r="F45" s="76">
        <f>53000+400000+5030</f>
        <v>458030</v>
      </c>
      <c r="G45" s="76">
        <f>53000+400000+5030</f>
        <v>458030</v>
      </c>
    </row>
    <row r="46" spans="1:7" ht="43.5" customHeight="1">
      <c r="A46" s="123" t="s">
        <v>364</v>
      </c>
      <c r="B46" s="114" t="s">
        <v>4</v>
      </c>
      <c r="C46" s="119" t="s">
        <v>329</v>
      </c>
      <c r="D46" s="120" t="s">
        <v>365</v>
      </c>
      <c r="E46" s="119"/>
      <c r="F46" s="85">
        <f>F47+F53+F57</f>
        <v>318000</v>
      </c>
      <c r="G46" s="85">
        <f>G47+G53+G57</f>
        <v>318000</v>
      </c>
    </row>
    <row r="47" spans="1:7" ht="31.5" customHeight="1">
      <c r="A47" s="127" t="s">
        <v>369</v>
      </c>
      <c r="B47" s="110" t="s">
        <v>4</v>
      </c>
      <c r="C47" s="109" t="s">
        <v>329</v>
      </c>
      <c r="D47" s="71" t="s">
        <v>366</v>
      </c>
      <c r="E47" s="109"/>
      <c r="F47" s="82">
        <f>F48</f>
        <v>168000</v>
      </c>
      <c r="G47" s="82">
        <f>G48</f>
        <v>168000</v>
      </c>
    </row>
    <row r="48" spans="1:7" ht="12.75">
      <c r="A48" s="107" t="s">
        <v>368</v>
      </c>
      <c r="B48" s="110" t="s">
        <v>4</v>
      </c>
      <c r="C48" s="109" t="s">
        <v>329</v>
      </c>
      <c r="D48" s="71" t="s">
        <v>367</v>
      </c>
      <c r="E48" s="109"/>
      <c r="F48" s="82">
        <f>F49+F51</f>
        <v>168000</v>
      </c>
      <c r="G48" s="82">
        <f>G49+G51</f>
        <v>168000</v>
      </c>
    </row>
    <row r="49" spans="1:7" ht="25.5">
      <c r="A49" s="74" t="s">
        <v>162</v>
      </c>
      <c r="B49" s="110" t="s">
        <v>4</v>
      </c>
      <c r="C49" s="109" t="s">
        <v>329</v>
      </c>
      <c r="D49" s="71" t="s">
        <v>367</v>
      </c>
      <c r="E49" s="109" t="s">
        <v>148</v>
      </c>
      <c r="F49" s="82">
        <f>F50</f>
        <v>60000</v>
      </c>
      <c r="G49" s="82">
        <f>G50</f>
        <v>60000</v>
      </c>
    </row>
    <row r="50" spans="1:7" ht="25.5">
      <c r="A50" s="74" t="s">
        <v>150</v>
      </c>
      <c r="B50" s="110" t="s">
        <v>4</v>
      </c>
      <c r="C50" s="109" t="s">
        <v>329</v>
      </c>
      <c r="D50" s="71" t="s">
        <v>367</v>
      </c>
      <c r="E50" s="109" t="s">
        <v>12</v>
      </c>
      <c r="F50" s="76">
        <v>60000</v>
      </c>
      <c r="G50" s="76">
        <v>60000</v>
      </c>
    </row>
    <row r="51" spans="1:7" ht="12.75">
      <c r="A51" s="74" t="s">
        <v>271</v>
      </c>
      <c r="B51" s="110" t="s">
        <v>4</v>
      </c>
      <c r="C51" s="109" t="s">
        <v>329</v>
      </c>
      <c r="D51" s="71" t="s">
        <v>367</v>
      </c>
      <c r="E51" s="109" t="s">
        <v>215</v>
      </c>
      <c r="F51" s="82">
        <f>F52</f>
        <v>108000</v>
      </c>
      <c r="G51" s="82">
        <f>G52</f>
        <v>108000</v>
      </c>
    </row>
    <row r="52" spans="1:7" ht="12.75">
      <c r="A52" s="74" t="s">
        <v>217</v>
      </c>
      <c r="B52" s="110" t="s">
        <v>4</v>
      </c>
      <c r="C52" s="109" t="s">
        <v>329</v>
      </c>
      <c r="D52" s="71" t="s">
        <v>367</v>
      </c>
      <c r="E52" s="109" t="s">
        <v>216</v>
      </c>
      <c r="F52" s="76">
        <v>108000</v>
      </c>
      <c r="G52" s="76">
        <v>108000</v>
      </c>
    </row>
    <row r="53" spans="1:7" ht="25.5">
      <c r="A53" s="127" t="s">
        <v>370</v>
      </c>
      <c r="B53" s="110" t="s">
        <v>4</v>
      </c>
      <c r="C53" s="109" t="s">
        <v>329</v>
      </c>
      <c r="D53" s="71" t="s">
        <v>372</v>
      </c>
      <c r="E53" s="109"/>
      <c r="F53" s="82">
        <f aca="true" t="shared" si="2" ref="F53:G55">F54</f>
        <v>70000</v>
      </c>
      <c r="G53" s="82">
        <f t="shared" si="2"/>
        <v>70000</v>
      </c>
    </row>
    <row r="54" spans="1:7" ht="16.5" customHeight="1">
      <c r="A54" s="107" t="s">
        <v>431</v>
      </c>
      <c r="B54" s="110" t="s">
        <v>4</v>
      </c>
      <c r="C54" s="109" t="s">
        <v>329</v>
      </c>
      <c r="D54" s="71" t="s">
        <v>373</v>
      </c>
      <c r="E54" s="109"/>
      <c r="F54" s="82">
        <f t="shared" si="2"/>
        <v>70000</v>
      </c>
      <c r="G54" s="82">
        <f t="shared" si="2"/>
        <v>70000</v>
      </c>
    </row>
    <row r="55" spans="1:7" ht="25.5">
      <c r="A55" s="74" t="s">
        <v>162</v>
      </c>
      <c r="B55" s="110" t="s">
        <v>4</v>
      </c>
      <c r="C55" s="109" t="s">
        <v>329</v>
      </c>
      <c r="D55" s="71" t="s">
        <v>373</v>
      </c>
      <c r="E55" s="109" t="s">
        <v>148</v>
      </c>
      <c r="F55" s="82">
        <f t="shared" si="2"/>
        <v>70000</v>
      </c>
      <c r="G55" s="82">
        <f t="shared" si="2"/>
        <v>70000</v>
      </c>
    </row>
    <row r="56" spans="1:7" ht="25.5">
      <c r="A56" s="74" t="s">
        <v>150</v>
      </c>
      <c r="B56" s="110" t="s">
        <v>4</v>
      </c>
      <c r="C56" s="109" t="s">
        <v>329</v>
      </c>
      <c r="D56" s="71" t="s">
        <v>373</v>
      </c>
      <c r="E56" s="109" t="s">
        <v>12</v>
      </c>
      <c r="F56" s="76">
        <v>70000</v>
      </c>
      <c r="G56" s="76">
        <v>70000</v>
      </c>
    </row>
    <row r="57" spans="1:7" ht="12.75">
      <c r="A57" s="127" t="s">
        <v>376</v>
      </c>
      <c r="B57" s="110" t="s">
        <v>4</v>
      </c>
      <c r="C57" s="109" t="s">
        <v>329</v>
      </c>
      <c r="D57" s="71" t="s">
        <v>377</v>
      </c>
      <c r="E57" s="109"/>
      <c r="F57" s="82">
        <f aca="true" t="shared" si="3" ref="F57:G59">F58</f>
        <v>80000</v>
      </c>
      <c r="G57" s="82">
        <f t="shared" si="3"/>
        <v>80000</v>
      </c>
    </row>
    <row r="58" spans="1:7" ht="12.75">
      <c r="A58" s="107" t="s">
        <v>378</v>
      </c>
      <c r="B58" s="110" t="s">
        <v>4</v>
      </c>
      <c r="C58" s="109" t="s">
        <v>329</v>
      </c>
      <c r="D58" s="71" t="s">
        <v>379</v>
      </c>
      <c r="E58" s="109"/>
      <c r="F58" s="82">
        <f t="shared" si="3"/>
        <v>80000</v>
      </c>
      <c r="G58" s="82">
        <f t="shared" si="3"/>
        <v>80000</v>
      </c>
    </row>
    <row r="59" spans="1:7" ht="25.5">
      <c r="A59" s="74" t="s">
        <v>162</v>
      </c>
      <c r="B59" s="110" t="s">
        <v>4</v>
      </c>
      <c r="C59" s="109" t="s">
        <v>329</v>
      </c>
      <c r="D59" s="71" t="s">
        <v>379</v>
      </c>
      <c r="E59" s="109" t="s">
        <v>148</v>
      </c>
      <c r="F59" s="82">
        <f t="shared" si="3"/>
        <v>80000</v>
      </c>
      <c r="G59" s="82">
        <f t="shared" si="3"/>
        <v>80000</v>
      </c>
    </row>
    <row r="60" spans="1:7" ht="25.5">
      <c r="A60" s="74" t="s">
        <v>150</v>
      </c>
      <c r="B60" s="110" t="s">
        <v>4</v>
      </c>
      <c r="C60" s="109" t="s">
        <v>329</v>
      </c>
      <c r="D60" s="71" t="s">
        <v>379</v>
      </c>
      <c r="E60" s="109" t="s">
        <v>12</v>
      </c>
      <c r="F60" s="76">
        <v>80000</v>
      </c>
      <c r="G60" s="76">
        <v>80000</v>
      </c>
    </row>
    <row r="61" spans="1:7" ht="40.5">
      <c r="A61" s="123" t="s">
        <v>316</v>
      </c>
      <c r="B61" s="114" t="s">
        <v>4</v>
      </c>
      <c r="C61" s="119" t="s">
        <v>329</v>
      </c>
      <c r="D61" s="120" t="s">
        <v>317</v>
      </c>
      <c r="E61" s="119"/>
      <c r="F61" s="72">
        <f aca="true" t="shared" si="4" ref="F61:G64">F62</f>
        <v>270000</v>
      </c>
      <c r="G61" s="72">
        <f t="shared" si="4"/>
        <v>270000</v>
      </c>
    </row>
    <row r="62" spans="1:7" ht="39">
      <c r="A62" s="127" t="s">
        <v>347</v>
      </c>
      <c r="B62" s="110" t="s">
        <v>4</v>
      </c>
      <c r="C62" s="109" t="s">
        <v>329</v>
      </c>
      <c r="D62" s="71" t="s">
        <v>318</v>
      </c>
      <c r="E62" s="109"/>
      <c r="F62" s="75">
        <f t="shared" si="4"/>
        <v>270000</v>
      </c>
      <c r="G62" s="75">
        <f t="shared" si="4"/>
        <v>270000</v>
      </c>
    </row>
    <row r="63" spans="1:7" ht="25.5">
      <c r="A63" s="107" t="s">
        <v>408</v>
      </c>
      <c r="B63" s="110" t="s">
        <v>4</v>
      </c>
      <c r="C63" s="109" t="s">
        <v>329</v>
      </c>
      <c r="D63" s="71" t="s">
        <v>437</v>
      </c>
      <c r="E63" s="109"/>
      <c r="F63" s="75">
        <f t="shared" si="4"/>
        <v>270000</v>
      </c>
      <c r="G63" s="75">
        <f t="shared" si="4"/>
        <v>270000</v>
      </c>
    </row>
    <row r="64" spans="1:7" ht="25.5">
      <c r="A64" s="74" t="s">
        <v>162</v>
      </c>
      <c r="B64" s="110" t="s">
        <v>4</v>
      </c>
      <c r="C64" s="109" t="s">
        <v>329</v>
      </c>
      <c r="D64" s="71" t="s">
        <v>437</v>
      </c>
      <c r="E64" s="109" t="s">
        <v>148</v>
      </c>
      <c r="F64" s="75">
        <f t="shared" si="4"/>
        <v>270000</v>
      </c>
      <c r="G64" s="75">
        <f t="shared" si="4"/>
        <v>270000</v>
      </c>
    </row>
    <row r="65" spans="1:7" ht="25.5">
      <c r="A65" s="74" t="s">
        <v>150</v>
      </c>
      <c r="B65" s="110" t="s">
        <v>4</v>
      </c>
      <c r="C65" s="109" t="s">
        <v>329</v>
      </c>
      <c r="D65" s="71" t="s">
        <v>437</v>
      </c>
      <c r="E65" s="109" t="s">
        <v>12</v>
      </c>
      <c r="F65" s="76">
        <v>270000</v>
      </c>
      <c r="G65" s="76">
        <v>270000</v>
      </c>
    </row>
    <row r="66" spans="1:7" ht="54">
      <c r="A66" s="123" t="s">
        <v>386</v>
      </c>
      <c r="B66" s="114" t="s">
        <v>4</v>
      </c>
      <c r="C66" s="119" t="s">
        <v>329</v>
      </c>
      <c r="D66" s="120" t="s">
        <v>387</v>
      </c>
      <c r="E66" s="119"/>
      <c r="F66" s="85">
        <f aca="true" t="shared" si="5" ref="F66:G69">F67</f>
        <v>200000</v>
      </c>
      <c r="G66" s="85">
        <f t="shared" si="5"/>
        <v>200000</v>
      </c>
    </row>
    <row r="67" spans="1:7" ht="25.5">
      <c r="A67" s="127" t="s">
        <v>388</v>
      </c>
      <c r="B67" s="110" t="s">
        <v>4</v>
      </c>
      <c r="C67" s="109" t="s">
        <v>329</v>
      </c>
      <c r="D67" s="71" t="s">
        <v>389</v>
      </c>
      <c r="E67" s="109"/>
      <c r="F67" s="82">
        <f t="shared" si="5"/>
        <v>200000</v>
      </c>
      <c r="G67" s="82">
        <f t="shared" si="5"/>
        <v>200000</v>
      </c>
    </row>
    <row r="68" spans="1:7" ht="25.5">
      <c r="A68" s="107" t="s">
        <v>413</v>
      </c>
      <c r="B68" s="110" t="s">
        <v>4</v>
      </c>
      <c r="C68" s="109" t="s">
        <v>329</v>
      </c>
      <c r="D68" s="81" t="s">
        <v>412</v>
      </c>
      <c r="E68" s="109"/>
      <c r="F68" s="82">
        <f t="shared" si="5"/>
        <v>200000</v>
      </c>
      <c r="G68" s="82">
        <f t="shared" si="5"/>
        <v>200000</v>
      </c>
    </row>
    <row r="69" spans="1:7" ht="25.5">
      <c r="A69" s="74" t="s">
        <v>162</v>
      </c>
      <c r="B69" s="110" t="s">
        <v>4</v>
      </c>
      <c r="C69" s="109" t="s">
        <v>329</v>
      </c>
      <c r="D69" s="81" t="s">
        <v>412</v>
      </c>
      <c r="E69" s="111" t="s">
        <v>148</v>
      </c>
      <c r="F69" s="82">
        <f t="shared" si="5"/>
        <v>200000</v>
      </c>
      <c r="G69" s="82">
        <f t="shared" si="5"/>
        <v>200000</v>
      </c>
    </row>
    <row r="70" spans="1:7" ht="25.5">
      <c r="A70" s="74" t="s">
        <v>150</v>
      </c>
      <c r="B70" s="110" t="s">
        <v>4</v>
      </c>
      <c r="C70" s="109" t="s">
        <v>329</v>
      </c>
      <c r="D70" s="81" t="s">
        <v>412</v>
      </c>
      <c r="E70" s="111" t="s">
        <v>12</v>
      </c>
      <c r="F70" s="76">
        <v>200000</v>
      </c>
      <c r="G70" s="76">
        <v>200000</v>
      </c>
    </row>
    <row r="71" spans="1:7" ht="40.5">
      <c r="A71" s="123" t="s">
        <v>304</v>
      </c>
      <c r="B71" s="111" t="s">
        <v>4</v>
      </c>
      <c r="C71" s="111" t="s">
        <v>329</v>
      </c>
      <c r="D71" s="81" t="s">
        <v>143</v>
      </c>
      <c r="E71" s="111"/>
      <c r="F71" s="85">
        <f>F72</f>
        <v>173000</v>
      </c>
      <c r="G71" s="85">
        <f>G72</f>
        <v>173000</v>
      </c>
    </row>
    <row r="72" spans="1:7" ht="25.5">
      <c r="A72" s="127" t="s">
        <v>145</v>
      </c>
      <c r="B72" s="111" t="s">
        <v>4</v>
      </c>
      <c r="C72" s="111" t="s">
        <v>329</v>
      </c>
      <c r="D72" s="81" t="s">
        <v>144</v>
      </c>
      <c r="E72" s="111"/>
      <c r="F72" s="82">
        <f>F73</f>
        <v>173000</v>
      </c>
      <c r="G72" s="82">
        <f>G73</f>
        <v>173000</v>
      </c>
    </row>
    <row r="73" spans="1:7" ht="12.75">
      <c r="A73" s="107" t="s">
        <v>161</v>
      </c>
      <c r="B73" s="111" t="s">
        <v>4</v>
      </c>
      <c r="C73" s="111" t="s">
        <v>329</v>
      </c>
      <c r="D73" s="81" t="s">
        <v>160</v>
      </c>
      <c r="E73" s="111"/>
      <c r="F73" s="82">
        <f>F74+F76</f>
        <v>173000</v>
      </c>
      <c r="G73" s="82">
        <f>G74+G76</f>
        <v>173000</v>
      </c>
    </row>
    <row r="74" spans="1:7" ht="25.5">
      <c r="A74" s="74" t="s">
        <v>162</v>
      </c>
      <c r="B74" s="111" t="s">
        <v>4</v>
      </c>
      <c r="C74" s="111" t="s">
        <v>329</v>
      </c>
      <c r="D74" s="81" t="s">
        <v>160</v>
      </c>
      <c r="E74" s="111" t="s">
        <v>148</v>
      </c>
      <c r="F74" s="82">
        <f>F75</f>
        <v>153000</v>
      </c>
      <c r="G74" s="82">
        <f>G75</f>
        <v>153000</v>
      </c>
    </row>
    <row r="75" spans="1:7" ht="25.5">
      <c r="A75" s="74" t="s">
        <v>150</v>
      </c>
      <c r="B75" s="111" t="s">
        <v>4</v>
      </c>
      <c r="C75" s="111" t="s">
        <v>329</v>
      </c>
      <c r="D75" s="81" t="s">
        <v>160</v>
      </c>
      <c r="E75" s="111" t="s">
        <v>12</v>
      </c>
      <c r="F75" s="84">
        <f>480000-270000-57000</f>
        <v>153000</v>
      </c>
      <c r="G75" s="84">
        <f>480000-270000-57000</f>
        <v>153000</v>
      </c>
    </row>
    <row r="76" spans="1:7" ht="12.75">
      <c r="A76" s="74" t="s">
        <v>152</v>
      </c>
      <c r="B76" s="111" t="s">
        <v>4</v>
      </c>
      <c r="C76" s="111" t="s">
        <v>329</v>
      </c>
      <c r="D76" s="81" t="s">
        <v>160</v>
      </c>
      <c r="E76" s="111" t="s">
        <v>151</v>
      </c>
      <c r="F76" s="82">
        <f>F77</f>
        <v>20000</v>
      </c>
      <c r="G76" s="82">
        <f>G77</f>
        <v>20000</v>
      </c>
    </row>
    <row r="77" spans="1:7" ht="12.75">
      <c r="A77" s="74" t="s">
        <v>154</v>
      </c>
      <c r="B77" s="111" t="s">
        <v>4</v>
      </c>
      <c r="C77" s="111" t="s">
        <v>329</v>
      </c>
      <c r="D77" s="81" t="s">
        <v>160</v>
      </c>
      <c r="E77" s="111" t="s">
        <v>153</v>
      </c>
      <c r="F77" s="84">
        <v>20000</v>
      </c>
      <c r="G77" s="84">
        <v>20000</v>
      </c>
    </row>
    <row r="78" spans="1:7" ht="12.75">
      <c r="A78" s="88" t="s">
        <v>398</v>
      </c>
      <c r="B78" s="121" t="s">
        <v>4</v>
      </c>
      <c r="C78" s="121" t="s">
        <v>418</v>
      </c>
      <c r="D78" s="90"/>
      <c r="E78" s="121"/>
      <c r="F78" s="68">
        <f>F79</f>
        <v>602347</v>
      </c>
      <c r="G78" s="68">
        <f>G79</f>
        <v>602347</v>
      </c>
    </row>
    <row r="79" spans="1:7" ht="12.75">
      <c r="A79" s="86" t="s">
        <v>126</v>
      </c>
      <c r="B79" s="114" t="s">
        <v>4</v>
      </c>
      <c r="C79" s="112" t="s">
        <v>330</v>
      </c>
      <c r="D79" s="96"/>
      <c r="E79" s="111"/>
      <c r="F79" s="85">
        <f>F81</f>
        <v>602347</v>
      </c>
      <c r="G79" s="85">
        <f>G81</f>
        <v>602347</v>
      </c>
    </row>
    <row r="80" spans="1:7" ht="27">
      <c r="A80" s="123" t="s">
        <v>168</v>
      </c>
      <c r="B80" s="114" t="s">
        <v>4</v>
      </c>
      <c r="C80" s="114" t="s">
        <v>330</v>
      </c>
      <c r="D80" s="108" t="s">
        <v>167</v>
      </c>
      <c r="E80" s="110"/>
      <c r="F80" s="79">
        <f>F81</f>
        <v>602347</v>
      </c>
      <c r="G80" s="79">
        <f>G81</f>
        <v>602347</v>
      </c>
    </row>
    <row r="81" spans="1:7" ht="12.75">
      <c r="A81" s="107" t="s">
        <v>170</v>
      </c>
      <c r="B81" s="110" t="s">
        <v>4</v>
      </c>
      <c r="C81" s="110" t="s">
        <v>330</v>
      </c>
      <c r="D81" s="78" t="s">
        <v>169</v>
      </c>
      <c r="E81" s="110"/>
      <c r="F81" s="80">
        <f>F82</f>
        <v>602347</v>
      </c>
      <c r="G81" s="80">
        <f>G82</f>
        <v>602347</v>
      </c>
    </row>
    <row r="82" spans="1:7" ht="25.5">
      <c r="A82" s="74" t="s">
        <v>172</v>
      </c>
      <c r="B82" s="110" t="s">
        <v>4</v>
      </c>
      <c r="C82" s="110" t="s">
        <v>330</v>
      </c>
      <c r="D82" s="78" t="s">
        <v>171</v>
      </c>
      <c r="E82" s="110"/>
      <c r="F82" s="80">
        <f>F83+F85</f>
        <v>602347</v>
      </c>
      <c r="G82" s="80">
        <f>G83+G85</f>
        <v>602347</v>
      </c>
    </row>
    <row r="83" spans="1:7" ht="51.75">
      <c r="A83" s="74" t="s">
        <v>303</v>
      </c>
      <c r="B83" s="110" t="s">
        <v>4</v>
      </c>
      <c r="C83" s="110" t="s">
        <v>330</v>
      </c>
      <c r="D83" s="78" t="s">
        <v>171</v>
      </c>
      <c r="E83" s="110" t="s">
        <v>8</v>
      </c>
      <c r="F83" s="80">
        <f>F84</f>
        <v>485620</v>
      </c>
      <c r="G83" s="80">
        <f>G84</f>
        <v>485620</v>
      </c>
    </row>
    <row r="84" spans="1:7" ht="25.5">
      <c r="A84" s="74" t="s">
        <v>142</v>
      </c>
      <c r="B84" s="110" t="s">
        <v>4</v>
      </c>
      <c r="C84" s="110" t="s">
        <v>330</v>
      </c>
      <c r="D84" s="78" t="s">
        <v>171</v>
      </c>
      <c r="E84" s="110" t="s">
        <v>5</v>
      </c>
      <c r="F84" s="91">
        <f>372980+112640</f>
        <v>485620</v>
      </c>
      <c r="G84" s="91">
        <f>372980+112640</f>
        <v>485620</v>
      </c>
    </row>
    <row r="85" spans="1:7" ht="25.5">
      <c r="A85" s="74" t="s">
        <v>162</v>
      </c>
      <c r="B85" s="110" t="s">
        <v>4</v>
      </c>
      <c r="C85" s="110" t="s">
        <v>330</v>
      </c>
      <c r="D85" s="78" t="s">
        <v>171</v>
      </c>
      <c r="E85" s="110" t="s">
        <v>148</v>
      </c>
      <c r="F85" s="80">
        <f>F86</f>
        <v>116727</v>
      </c>
      <c r="G85" s="80">
        <f>G86</f>
        <v>116727</v>
      </c>
    </row>
    <row r="86" spans="1:7" ht="25.5">
      <c r="A86" s="74" t="s">
        <v>150</v>
      </c>
      <c r="B86" s="110" t="s">
        <v>4</v>
      </c>
      <c r="C86" s="110" t="s">
        <v>330</v>
      </c>
      <c r="D86" s="78" t="s">
        <v>171</v>
      </c>
      <c r="E86" s="110" t="s">
        <v>12</v>
      </c>
      <c r="F86" s="91">
        <v>116727</v>
      </c>
      <c r="G86" s="91">
        <v>116727</v>
      </c>
    </row>
    <row r="87" spans="1:7" ht="25.5">
      <c r="A87" s="88" t="s">
        <v>127</v>
      </c>
      <c r="B87" s="121" t="s">
        <v>4</v>
      </c>
      <c r="C87" s="121" t="s">
        <v>419</v>
      </c>
      <c r="D87" s="90"/>
      <c r="E87" s="121"/>
      <c r="F87" s="68">
        <f aca="true" t="shared" si="6" ref="F87:G89">F88</f>
        <v>1691056</v>
      </c>
      <c r="G87" s="68">
        <f t="shared" si="6"/>
        <v>1691056</v>
      </c>
    </row>
    <row r="88" spans="1:7" ht="25.5">
      <c r="A88" s="70" t="s">
        <v>173</v>
      </c>
      <c r="B88" s="119" t="s">
        <v>4</v>
      </c>
      <c r="C88" s="119" t="s">
        <v>331</v>
      </c>
      <c r="D88" s="120"/>
      <c r="E88" s="109"/>
      <c r="F88" s="72">
        <f t="shared" si="6"/>
        <v>1691056</v>
      </c>
      <c r="G88" s="72">
        <f t="shared" si="6"/>
        <v>1691056</v>
      </c>
    </row>
    <row r="89" spans="1:7" ht="40.5">
      <c r="A89" s="123" t="s">
        <v>407</v>
      </c>
      <c r="B89" s="119" t="s">
        <v>4</v>
      </c>
      <c r="C89" s="119" t="s">
        <v>331</v>
      </c>
      <c r="D89" s="120" t="s">
        <v>175</v>
      </c>
      <c r="E89" s="109"/>
      <c r="F89" s="72">
        <f t="shared" si="6"/>
        <v>1691056</v>
      </c>
      <c r="G89" s="72">
        <f t="shared" si="6"/>
        <v>1691056</v>
      </c>
    </row>
    <row r="90" spans="1:7" ht="25.5">
      <c r="A90" s="127" t="s">
        <v>177</v>
      </c>
      <c r="B90" s="109" t="s">
        <v>4</v>
      </c>
      <c r="C90" s="109" t="s">
        <v>331</v>
      </c>
      <c r="D90" s="71" t="s">
        <v>176</v>
      </c>
      <c r="E90" s="109"/>
      <c r="F90" s="75">
        <f>F91+F94+F97</f>
        <v>1691056</v>
      </c>
      <c r="G90" s="75">
        <f>G91+G94+G97</f>
        <v>1691056</v>
      </c>
    </row>
    <row r="91" spans="1:7" ht="12.75">
      <c r="A91" s="107" t="s">
        <v>179</v>
      </c>
      <c r="B91" s="109" t="s">
        <v>4</v>
      </c>
      <c r="C91" s="109" t="s">
        <v>331</v>
      </c>
      <c r="D91" s="71" t="s">
        <v>178</v>
      </c>
      <c r="E91" s="109"/>
      <c r="F91" s="75">
        <f>F92</f>
        <v>265000</v>
      </c>
      <c r="G91" s="75">
        <f>G92</f>
        <v>265000</v>
      </c>
    </row>
    <row r="92" spans="1:7" ht="25.5">
      <c r="A92" s="74" t="s">
        <v>162</v>
      </c>
      <c r="B92" s="109" t="s">
        <v>4</v>
      </c>
      <c r="C92" s="109" t="s">
        <v>331</v>
      </c>
      <c r="D92" s="71" t="s">
        <v>178</v>
      </c>
      <c r="E92" s="109" t="s">
        <v>148</v>
      </c>
      <c r="F92" s="75">
        <f>F93</f>
        <v>265000</v>
      </c>
      <c r="G92" s="75">
        <f>G93</f>
        <v>265000</v>
      </c>
    </row>
    <row r="93" spans="1:7" ht="25.5">
      <c r="A93" s="74" t="s">
        <v>150</v>
      </c>
      <c r="B93" s="109" t="s">
        <v>4</v>
      </c>
      <c r="C93" s="109" t="s">
        <v>331</v>
      </c>
      <c r="D93" s="71" t="s">
        <v>178</v>
      </c>
      <c r="E93" s="109" t="s">
        <v>12</v>
      </c>
      <c r="F93" s="76">
        <v>265000</v>
      </c>
      <c r="G93" s="76">
        <v>265000</v>
      </c>
    </row>
    <row r="94" spans="1:7" ht="12.75">
      <c r="A94" s="107" t="s">
        <v>181</v>
      </c>
      <c r="B94" s="111" t="s">
        <v>4</v>
      </c>
      <c r="C94" s="111" t="s">
        <v>331</v>
      </c>
      <c r="D94" s="81" t="s">
        <v>180</v>
      </c>
      <c r="E94" s="111"/>
      <c r="F94" s="82">
        <f>F95</f>
        <v>1235056</v>
      </c>
      <c r="G94" s="82">
        <f>G95</f>
        <v>1235056</v>
      </c>
    </row>
    <row r="95" spans="1:7" ht="51.75">
      <c r="A95" s="74" t="s">
        <v>303</v>
      </c>
      <c r="B95" s="111" t="s">
        <v>4</v>
      </c>
      <c r="C95" s="111" t="s">
        <v>331</v>
      </c>
      <c r="D95" s="81" t="s">
        <v>180</v>
      </c>
      <c r="E95" s="111" t="s">
        <v>8</v>
      </c>
      <c r="F95" s="82">
        <f>F96</f>
        <v>1235056</v>
      </c>
      <c r="G95" s="82">
        <f>G96</f>
        <v>1235056</v>
      </c>
    </row>
    <row r="96" spans="1:7" ht="25.5">
      <c r="A96" s="74" t="s">
        <v>142</v>
      </c>
      <c r="B96" s="111" t="s">
        <v>4</v>
      </c>
      <c r="C96" s="111" t="s">
        <v>331</v>
      </c>
      <c r="D96" s="81" t="s">
        <v>180</v>
      </c>
      <c r="E96" s="111" t="s">
        <v>5</v>
      </c>
      <c r="F96" s="84">
        <v>1235056</v>
      </c>
      <c r="G96" s="84">
        <v>1235056</v>
      </c>
    </row>
    <row r="97" spans="1:7" ht="12.75">
      <c r="A97" s="107" t="s">
        <v>183</v>
      </c>
      <c r="B97" s="109" t="s">
        <v>4</v>
      </c>
      <c r="C97" s="109" t="s">
        <v>331</v>
      </c>
      <c r="D97" s="71" t="s">
        <v>182</v>
      </c>
      <c r="E97" s="109"/>
      <c r="F97" s="75">
        <f>F98+F100</f>
        <v>191000</v>
      </c>
      <c r="G97" s="75">
        <f>G98+G100</f>
        <v>191000</v>
      </c>
    </row>
    <row r="98" spans="1:7" ht="51.75">
      <c r="A98" s="74" t="s">
        <v>303</v>
      </c>
      <c r="B98" s="111" t="s">
        <v>4</v>
      </c>
      <c r="C98" s="111" t="s">
        <v>331</v>
      </c>
      <c r="D98" s="81" t="s">
        <v>182</v>
      </c>
      <c r="E98" s="111" t="s">
        <v>8</v>
      </c>
      <c r="F98" s="82">
        <f>F99</f>
        <v>180000</v>
      </c>
      <c r="G98" s="82">
        <f>G99</f>
        <v>180000</v>
      </c>
    </row>
    <row r="99" spans="1:7" ht="25.5">
      <c r="A99" s="74" t="s">
        <v>142</v>
      </c>
      <c r="B99" s="111" t="s">
        <v>4</v>
      </c>
      <c r="C99" s="111" t="s">
        <v>331</v>
      </c>
      <c r="D99" s="81" t="s">
        <v>182</v>
      </c>
      <c r="E99" s="111" t="s">
        <v>5</v>
      </c>
      <c r="F99" s="84">
        <v>180000</v>
      </c>
      <c r="G99" s="84">
        <v>180000</v>
      </c>
    </row>
    <row r="100" spans="1:7" ht="25.5">
      <c r="A100" s="74" t="s">
        <v>149</v>
      </c>
      <c r="B100" s="109" t="s">
        <v>4</v>
      </c>
      <c r="C100" s="109" t="s">
        <v>331</v>
      </c>
      <c r="D100" s="71" t="s">
        <v>182</v>
      </c>
      <c r="E100" s="109" t="s">
        <v>148</v>
      </c>
      <c r="F100" s="75">
        <f>F101</f>
        <v>11000</v>
      </c>
      <c r="G100" s="75">
        <f>G101</f>
        <v>11000</v>
      </c>
    </row>
    <row r="101" spans="1:7" ht="30.75" customHeight="1">
      <c r="A101" s="74" t="s">
        <v>150</v>
      </c>
      <c r="B101" s="109" t="s">
        <v>4</v>
      </c>
      <c r="C101" s="109" t="s">
        <v>331</v>
      </c>
      <c r="D101" s="71" t="s">
        <v>182</v>
      </c>
      <c r="E101" s="109" t="s">
        <v>12</v>
      </c>
      <c r="F101" s="76">
        <v>11000</v>
      </c>
      <c r="G101" s="76">
        <v>11000</v>
      </c>
    </row>
    <row r="102" spans="1:7" ht="12.75">
      <c r="A102" s="88" t="s">
        <v>399</v>
      </c>
      <c r="B102" s="121" t="s">
        <v>4</v>
      </c>
      <c r="C102" s="121" t="s">
        <v>420</v>
      </c>
      <c r="D102" s="90"/>
      <c r="E102" s="121"/>
      <c r="F102" s="68">
        <f>F118+F103</f>
        <v>22922890</v>
      </c>
      <c r="G102" s="68">
        <f>G118+G103</f>
        <v>22554050</v>
      </c>
    </row>
    <row r="103" spans="1:7" ht="12.75">
      <c r="A103" s="70" t="s">
        <v>128</v>
      </c>
      <c r="B103" s="119" t="s">
        <v>4</v>
      </c>
      <c r="C103" s="119" t="s">
        <v>332</v>
      </c>
      <c r="D103" s="71"/>
      <c r="E103" s="109"/>
      <c r="F103" s="72">
        <f>F104</f>
        <v>22622890</v>
      </c>
      <c r="G103" s="72">
        <f>G104</f>
        <v>22254050</v>
      </c>
    </row>
    <row r="104" spans="1:7" ht="40.5">
      <c r="A104" s="123" t="s">
        <v>320</v>
      </c>
      <c r="B104" s="119" t="s">
        <v>4</v>
      </c>
      <c r="C104" s="119" t="s">
        <v>332</v>
      </c>
      <c r="D104" s="120" t="s">
        <v>184</v>
      </c>
      <c r="E104" s="109"/>
      <c r="F104" s="72">
        <f>F105</f>
        <v>22622890</v>
      </c>
      <c r="G104" s="72">
        <f>G105</f>
        <v>22254050</v>
      </c>
    </row>
    <row r="105" spans="1:7" ht="25.5">
      <c r="A105" s="127" t="s">
        <v>186</v>
      </c>
      <c r="B105" s="109" t="s">
        <v>4</v>
      </c>
      <c r="C105" s="109" t="s">
        <v>332</v>
      </c>
      <c r="D105" s="71" t="s">
        <v>185</v>
      </c>
      <c r="E105" s="109"/>
      <c r="F105" s="75">
        <f>F106+F109+F112+F115</f>
        <v>22622890</v>
      </c>
      <c r="G105" s="75">
        <f>G106+G109+G112+G115</f>
        <v>22254050</v>
      </c>
    </row>
    <row r="106" spans="1:7" ht="12.75">
      <c r="A106" s="107" t="s">
        <v>188</v>
      </c>
      <c r="B106" s="109" t="s">
        <v>4</v>
      </c>
      <c r="C106" s="109" t="s">
        <v>332</v>
      </c>
      <c r="D106" s="71" t="s">
        <v>187</v>
      </c>
      <c r="E106" s="109"/>
      <c r="F106" s="75">
        <f>F107</f>
        <v>11325520</v>
      </c>
      <c r="G106" s="75">
        <f>G107</f>
        <v>11891800</v>
      </c>
    </row>
    <row r="107" spans="1:7" ht="25.5">
      <c r="A107" s="74" t="s">
        <v>162</v>
      </c>
      <c r="B107" s="109" t="s">
        <v>4</v>
      </c>
      <c r="C107" s="109" t="s">
        <v>332</v>
      </c>
      <c r="D107" s="71" t="s">
        <v>187</v>
      </c>
      <c r="E107" s="109" t="s">
        <v>148</v>
      </c>
      <c r="F107" s="75">
        <f>F108</f>
        <v>11325520</v>
      </c>
      <c r="G107" s="75">
        <f>G108</f>
        <v>11891800</v>
      </c>
    </row>
    <row r="108" spans="1:7" ht="25.5">
      <c r="A108" s="74" t="s">
        <v>150</v>
      </c>
      <c r="B108" s="109" t="s">
        <v>4</v>
      </c>
      <c r="C108" s="109" t="s">
        <v>332</v>
      </c>
      <c r="D108" s="71" t="s">
        <v>187</v>
      </c>
      <c r="E108" s="109" t="s">
        <v>12</v>
      </c>
      <c r="F108" s="76">
        <v>11325520</v>
      </c>
      <c r="G108" s="76">
        <v>11891800</v>
      </c>
    </row>
    <row r="109" spans="1:7" ht="12.75">
      <c r="A109" s="107" t="s">
        <v>190</v>
      </c>
      <c r="B109" s="109" t="s">
        <v>4</v>
      </c>
      <c r="C109" s="109" t="s">
        <v>332</v>
      </c>
      <c r="D109" s="71" t="s">
        <v>189</v>
      </c>
      <c r="E109" s="109"/>
      <c r="F109" s="75">
        <f>F110</f>
        <v>10000000</v>
      </c>
      <c r="G109" s="75">
        <f>G110</f>
        <v>9000000</v>
      </c>
    </row>
    <row r="110" spans="1:7" ht="25.5">
      <c r="A110" s="74" t="s">
        <v>162</v>
      </c>
      <c r="B110" s="109" t="s">
        <v>4</v>
      </c>
      <c r="C110" s="109" t="s">
        <v>332</v>
      </c>
      <c r="D110" s="71" t="s">
        <v>189</v>
      </c>
      <c r="E110" s="109" t="s">
        <v>148</v>
      </c>
      <c r="F110" s="75">
        <f>F111</f>
        <v>10000000</v>
      </c>
      <c r="G110" s="75">
        <f>G111</f>
        <v>9000000</v>
      </c>
    </row>
    <row r="111" spans="1:7" ht="25.5">
      <c r="A111" s="74" t="s">
        <v>150</v>
      </c>
      <c r="B111" s="109" t="s">
        <v>4</v>
      </c>
      <c r="C111" s="109" t="s">
        <v>332</v>
      </c>
      <c r="D111" s="71" t="s">
        <v>189</v>
      </c>
      <c r="E111" s="109" t="s">
        <v>12</v>
      </c>
      <c r="F111" s="76">
        <v>10000000</v>
      </c>
      <c r="G111" s="76">
        <v>9000000</v>
      </c>
    </row>
    <row r="112" spans="1:7" ht="12.75">
      <c r="A112" s="107" t="s">
        <v>346</v>
      </c>
      <c r="B112" s="109" t="s">
        <v>4</v>
      </c>
      <c r="C112" s="109" t="s">
        <v>332</v>
      </c>
      <c r="D112" s="71" t="s">
        <v>321</v>
      </c>
      <c r="E112" s="109"/>
      <c r="F112" s="75">
        <f>F113</f>
        <v>379570</v>
      </c>
      <c r="G112" s="75">
        <f>G113</f>
        <v>398550</v>
      </c>
    </row>
    <row r="113" spans="1:7" ht="25.5">
      <c r="A113" s="74" t="s">
        <v>149</v>
      </c>
      <c r="B113" s="109" t="s">
        <v>4</v>
      </c>
      <c r="C113" s="109" t="s">
        <v>332</v>
      </c>
      <c r="D113" s="71" t="s">
        <v>321</v>
      </c>
      <c r="E113" s="109" t="s">
        <v>148</v>
      </c>
      <c r="F113" s="75">
        <f>F114</f>
        <v>379570</v>
      </c>
      <c r="G113" s="75">
        <f>G114</f>
        <v>398550</v>
      </c>
    </row>
    <row r="114" spans="1:7" ht="32.25" customHeight="1">
      <c r="A114" s="74" t="s">
        <v>150</v>
      </c>
      <c r="B114" s="109" t="s">
        <v>4</v>
      </c>
      <c r="C114" s="109" t="s">
        <v>332</v>
      </c>
      <c r="D114" s="71" t="s">
        <v>321</v>
      </c>
      <c r="E114" s="109" t="s">
        <v>12</v>
      </c>
      <c r="F114" s="76">
        <v>379570</v>
      </c>
      <c r="G114" s="76">
        <v>398550</v>
      </c>
    </row>
    <row r="115" spans="1:7" ht="25.5">
      <c r="A115" s="107" t="s">
        <v>315</v>
      </c>
      <c r="B115" s="110" t="s">
        <v>4</v>
      </c>
      <c r="C115" s="109" t="s">
        <v>332</v>
      </c>
      <c r="D115" s="71" t="s">
        <v>191</v>
      </c>
      <c r="E115" s="109"/>
      <c r="F115" s="75">
        <f>F116</f>
        <v>917800</v>
      </c>
      <c r="G115" s="75">
        <f>G116</f>
        <v>963700</v>
      </c>
    </row>
    <row r="116" spans="1:7" ht="33" customHeight="1">
      <c r="A116" s="74" t="s">
        <v>149</v>
      </c>
      <c r="B116" s="110" t="s">
        <v>4</v>
      </c>
      <c r="C116" s="109" t="s">
        <v>332</v>
      </c>
      <c r="D116" s="71" t="s">
        <v>191</v>
      </c>
      <c r="E116" s="109" t="s">
        <v>148</v>
      </c>
      <c r="F116" s="75">
        <f>F117</f>
        <v>917800</v>
      </c>
      <c r="G116" s="75">
        <f>G117</f>
        <v>963700</v>
      </c>
    </row>
    <row r="117" spans="1:7" ht="30.75" customHeight="1">
      <c r="A117" s="74" t="s">
        <v>150</v>
      </c>
      <c r="B117" s="110" t="s">
        <v>4</v>
      </c>
      <c r="C117" s="109" t="s">
        <v>332</v>
      </c>
      <c r="D117" s="71" t="s">
        <v>191</v>
      </c>
      <c r="E117" s="109" t="s">
        <v>12</v>
      </c>
      <c r="F117" s="76">
        <v>917800</v>
      </c>
      <c r="G117" s="76">
        <v>963700</v>
      </c>
    </row>
    <row r="118" spans="1:7" ht="12.75">
      <c r="A118" s="77" t="s">
        <v>129</v>
      </c>
      <c r="B118" s="114" t="s">
        <v>4</v>
      </c>
      <c r="C118" s="114" t="s">
        <v>333</v>
      </c>
      <c r="D118" s="108"/>
      <c r="E118" s="110"/>
      <c r="F118" s="79">
        <f aca="true" t="shared" si="7" ref="F118:G122">F119</f>
        <v>300000</v>
      </c>
      <c r="G118" s="79">
        <f t="shared" si="7"/>
        <v>300000</v>
      </c>
    </row>
    <row r="119" spans="1:7" ht="40.5">
      <c r="A119" s="123" t="s">
        <v>316</v>
      </c>
      <c r="B119" s="114" t="s">
        <v>4</v>
      </c>
      <c r="C119" s="114" t="s">
        <v>333</v>
      </c>
      <c r="D119" s="96" t="s">
        <v>317</v>
      </c>
      <c r="E119" s="111"/>
      <c r="F119" s="79">
        <f t="shared" si="7"/>
        <v>300000</v>
      </c>
      <c r="G119" s="79">
        <f t="shared" si="7"/>
        <v>300000</v>
      </c>
    </row>
    <row r="120" spans="1:7" ht="39">
      <c r="A120" s="127" t="s">
        <v>347</v>
      </c>
      <c r="B120" s="110" t="s">
        <v>4</v>
      </c>
      <c r="C120" s="110" t="s">
        <v>333</v>
      </c>
      <c r="D120" s="81" t="s">
        <v>318</v>
      </c>
      <c r="E120" s="111"/>
      <c r="F120" s="80">
        <f t="shared" si="7"/>
        <v>300000</v>
      </c>
      <c r="G120" s="80">
        <f t="shared" si="7"/>
        <v>300000</v>
      </c>
    </row>
    <row r="121" spans="1:7" ht="25.5">
      <c r="A121" s="107" t="s">
        <v>319</v>
      </c>
      <c r="B121" s="110" t="s">
        <v>4</v>
      </c>
      <c r="C121" s="110" t="s">
        <v>333</v>
      </c>
      <c r="D121" s="81" t="s">
        <v>348</v>
      </c>
      <c r="E121" s="111"/>
      <c r="F121" s="80">
        <f t="shared" si="7"/>
        <v>300000</v>
      </c>
      <c r="G121" s="80">
        <f t="shared" si="7"/>
        <v>300000</v>
      </c>
    </row>
    <row r="122" spans="1:7" ht="25.5">
      <c r="A122" s="74" t="s">
        <v>162</v>
      </c>
      <c r="B122" s="110" t="s">
        <v>4</v>
      </c>
      <c r="C122" s="110" t="s">
        <v>333</v>
      </c>
      <c r="D122" s="81" t="s">
        <v>348</v>
      </c>
      <c r="E122" s="110" t="s">
        <v>148</v>
      </c>
      <c r="F122" s="80">
        <f t="shared" si="7"/>
        <v>300000</v>
      </c>
      <c r="G122" s="80">
        <f t="shared" si="7"/>
        <v>300000</v>
      </c>
    </row>
    <row r="123" spans="1:7" ht="33" customHeight="1">
      <c r="A123" s="74" t="s">
        <v>150</v>
      </c>
      <c r="B123" s="110" t="s">
        <v>4</v>
      </c>
      <c r="C123" s="110" t="s">
        <v>333</v>
      </c>
      <c r="D123" s="81" t="s">
        <v>348</v>
      </c>
      <c r="E123" s="111" t="s">
        <v>12</v>
      </c>
      <c r="F123" s="91">
        <v>300000</v>
      </c>
      <c r="G123" s="91">
        <v>300000</v>
      </c>
    </row>
    <row r="124" spans="1:7" ht="12.75">
      <c r="A124" s="88" t="s">
        <v>400</v>
      </c>
      <c r="B124" s="121" t="s">
        <v>4</v>
      </c>
      <c r="C124" s="121" t="s">
        <v>421</v>
      </c>
      <c r="D124" s="90"/>
      <c r="E124" s="121"/>
      <c r="F124" s="68">
        <f>F125+F131</f>
        <v>20443064</v>
      </c>
      <c r="G124" s="68">
        <f>G125+G131</f>
        <v>21014910</v>
      </c>
    </row>
    <row r="125" spans="1:7" ht="12.75">
      <c r="A125" s="70" t="s">
        <v>130</v>
      </c>
      <c r="B125" s="119" t="s">
        <v>4</v>
      </c>
      <c r="C125" s="119" t="s">
        <v>334</v>
      </c>
      <c r="D125" s="120"/>
      <c r="E125" s="109"/>
      <c r="F125" s="72">
        <f aca="true" t="shared" si="8" ref="F125:G129">F126</f>
        <v>896724</v>
      </c>
      <c r="G125" s="72">
        <f t="shared" si="8"/>
        <v>807100</v>
      </c>
    </row>
    <row r="126" spans="1:7" ht="27">
      <c r="A126" s="123" t="s">
        <v>322</v>
      </c>
      <c r="B126" s="119" t="s">
        <v>4</v>
      </c>
      <c r="C126" s="119" t="s">
        <v>334</v>
      </c>
      <c r="D126" s="120" t="s">
        <v>192</v>
      </c>
      <c r="E126" s="109"/>
      <c r="F126" s="72">
        <f t="shared" si="8"/>
        <v>896724</v>
      </c>
      <c r="G126" s="72">
        <f t="shared" si="8"/>
        <v>807100</v>
      </c>
    </row>
    <row r="127" spans="1:7" ht="25.5">
      <c r="A127" s="127" t="s">
        <v>194</v>
      </c>
      <c r="B127" s="109" t="s">
        <v>4</v>
      </c>
      <c r="C127" s="109" t="s">
        <v>334</v>
      </c>
      <c r="D127" s="71" t="s">
        <v>193</v>
      </c>
      <c r="E127" s="109"/>
      <c r="F127" s="75">
        <f t="shared" si="8"/>
        <v>896724</v>
      </c>
      <c r="G127" s="75">
        <f t="shared" si="8"/>
        <v>807100</v>
      </c>
    </row>
    <row r="128" spans="1:7" ht="51.75">
      <c r="A128" s="107" t="s">
        <v>196</v>
      </c>
      <c r="B128" s="109" t="s">
        <v>4</v>
      </c>
      <c r="C128" s="109" t="s">
        <v>334</v>
      </c>
      <c r="D128" s="71" t="s">
        <v>195</v>
      </c>
      <c r="E128" s="119"/>
      <c r="F128" s="75">
        <f t="shared" si="8"/>
        <v>896724</v>
      </c>
      <c r="G128" s="75">
        <f t="shared" si="8"/>
        <v>807100</v>
      </c>
    </row>
    <row r="129" spans="1:7" ht="25.5">
      <c r="A129" s="74" t="s">
        <v>162</v>
      </c>
      <c r="B129" s="109" t="s">
        <v>4</v>
      </c>
      <c r="C129" s="109" t="s">
        <v>334</v>
      </c>
      <c r="D129" s="71" t="s">
        <v>195</v>
      </c>
      <c r="E129" s="109" t="s">
        <v>148</v>
      </c>
      <c r="F129" s="75">
        <f t="shared" si="8"/>
        <v>896724</v>
      </c>
      <c r="G129" s="75">
        <f t="shared" si="8"/>
        <v>807100</v>
      </c>
    </row>
    <row r="130" spans="1:7" ht="30" customHeight="1">
      <c r="A130" s="74" t="s">
        <v>150</v>
      </c>
      <c r="B130" s="109" t="s">
        <v>4</v>
      </c>
      <c r="C130" s="109" t="s">
        <v>334</v>
      </c>
      <c r="D130" s="71" t="s">
        <v>195</v>
      </c>
      <c r="E130" s="109" t="s">
        <v>12</v>
      </c>
      <c r="F130" s="76">
        <v>896724</v>
      </c>
      <c r="G130" s="76">
        <v>807100</v>
      </c>
    </row>
    <row r="131" spans="1:7" ht="12.75">
      <c r="A131" s="77" t="s">
        <v>132</v>
      </c>
      <c r="B131" s="114" t="s">
        <v>4</v>
      </c>
      <c r="C131" s="114" t="s">
        <v>336</v>
      </c>
      <c r="D131" s="78"/>
      <c r="E131" s="110"/>
      <c r="F131" s="79">
        <f>F132+F151</f>
        <v>19546340</v>
      </c>
      <c r="G131" s="79">
        <f>G132+G151</f>
        <v>20207810</v>
      </c>
    </row>
    <row r="132" spans="1:7" ht="40.5">
      <c r="A132" s="123" t="s">
        <v>529</v>
      </c>
      <c r="B132" s="114" t="s">
        <v>4</v>
      </c>
      <c r="C132" s="114" t="s">
        <v>336</v>
      </c>
      <c r="D132" s="108" t="s">
        <v>203</v>
      </c>
      <c r="E132" s="110"/>
      <c r="F132" s="79">
        <f>F133</f>
        <v>19489340</v>
      </c>
      <c r="G132" s="79">
        <f>G133</f>
        <v>20150810</v>
      </c>
    </row>
    <row r="133" spans="1:7" ht="12.75">
      <c r="A133" s="127" t="s">
        <v>205</v>
      </c>
      <c r="B133" s="110" t="s">
        <v>4</v>
      </c>
      <c r="C133" s="110" t="s">
        <v>336</v>
      </c>
      <c r="D133" s="78" t="s">
        <v>204</v>
      </c>
      <c r="E133" s="110"/>
      <c r="F133" s="80">
        <f>F134+F137+F140+F143+F146</f>
        <v>19489340</v>
      </c>
      <c r="G133" s="80">
        <f>G134+G137+G140+G143+G146</f>
        <v>20150810</v>
      </c>
    </row>
    <row r="134" spans="1:7" ht="12.75">
      <c r="A134" s="107" t="s">
        <v>202</v>
      </c>
      <c r="B134" s="110" t="s">
        <v>4</v>
      </c>
      <c r="C134" s="110" t="s">
        <v>336</v>
      </c>
      <c r="D134" s="78" t="s">
        <v>206</v>
      </c>
      <c r="E134" s="110"/>
      <c r="F134" s="80">
        <f>F135</f>
        <v>3936800</v>
      </c>
      <c r="G134" s="80">
        <f>G135</f>
        <v>3792640</v>
      </c>
    </row>
    <row r="135" spans="1:7" ht="25.5">
      <c r="A135" s="74" t="s">
        <v>162</v>
      </c>
      <c r="B135" s="110" t="s">
        <v>4</v>
      </c>
      <c r="C135" s="110" t="s">
        <v>336</v>
      </c>
      <c r="D135" s="78" t="s">
        <v>206</v>
      </c>
      <c r="E135" s="110" t="s">
        <v>148</v>
      </c>
      <c r="F135" s="80">
        <f>F136</f>
        <v>3936800</v>
      </c>
      <c r="G135" s="80">
        <f>G136</f>
        <v>3792640</v>
      </c>
    </row>
    <row r="136" spans="1:7" ht="30.75" customHeight="1">
      <c r="A136" s="74" t="s">
        <v>150</v>
      </c>
      <c r="B136" s="110" t="s">
        <v>4</v>
      </c>
      <c r="C136" s="110" t="s">
        <v>336</v>
      </c>
      <c r="D136" s="78" t="s">
        <v>206</v>
      </c>
      <c r="E136" s="110" t="s">
        <v>12</v>
      </c>
      <c r="F136" s="91">
        <v>3936800</v>
      </c>
      <c r="G136" s="91">
        <v>3792640</v>
      </c>
    </row>
    <row r="137" spans="1:7" ht="25.5">
      <c r="A137" s="107" t="s">
        <v>208</v>
      </c>
      <c r="B137" s="110" t="s">
        <v>4</v>
      </c>
      <c r="C137" s="110" t="s">
        <v>336</v>
      </c>
      <c r="D137" s="78" t="s">
        <v>207</v>
      </c>
      <c r="E137" s="110"/>
      <c r="F137" s="80">
        <f>F138</f>
        <v>402790</v>
      </c>
      <c r="G137" s="80">
        <f>G138</f>
        <v>422920</v>
      </c>
    </row>
    <row r="138" spans="1:7" ht="25.5">
      <c r="A138" s="74" t="s">
        <v>162</v>
      </c>
      <c r="B138" s="110" t="s">
        <v>4</v>
      </c>
      <c r="C138" s="110" t="s">
        <v>336</v>
      </c>
      <c r="D138" s="78" t="s">
        <v>207</v>
      </c>
      <c r="E138" s="110" t="s">
        <v>148</v>
      </c>
      <c r="F138" s="80">
        <f>F139</f>
        <v>402790</v>
      </c>
      <c r="G138" s="80">
        <f>G139</f>
        <v>422920</v>
      </c>
    </row>
    <row r="139" spans="1:7" ht="29.25" customHeight="1">
      <c r="A139" s="74" t="s">
        <v>150</v>
      </c>
      <c r="B139" s="110" t="s">
        <v>4</v>
      </c>
      <c r="C139" s="110" t="s">
        <v>336</v>
      </c>
      <c r="D139" s="78" t="s">
        <v>207</v>
      </c>
      <c r="E139" s="110" t="s">
        <v>12</v>
      </c>
      <c r="F139" s="91">
        <v>402790</v>
      </c>
      <c r="G139" s="91">
        <v>422920</v>
      </c>
    </row>
    <row r="140" spans="1:7" ht="12.75">
      <c r="A140" s="107" t="s">
        <v>210</v>
      </c>
      <c r="B140" s="111" t="s">
        <v>4</v>
      </c>
      <c r="C140" s="111" t="s">
        <v>336</v>
      </c>
      <c r="D140" s="81" t="s">
        <v>209</v>
      </c>
      <c r="E140" s="111"/>
      <c r="F140" s="82">
        <f>F141</f>
        <v>6379400</v>
      </c>
      <c r="G140" s="82">
        <f>G141</f>
        <v>6783370</v>
      </c>
    </row>
    <row r="141" spans="1:7" ht="25.5">
      <c r="A141" s="74" t="s">
        <v>162</v>
      </c>
      <c r="B141" s="111" t="s">
        <v>4</v>
      </c>
      <c r="C141" s="111" t="s">
        <v>336</v>
      </c>
      <c r="D141" s="81" t="s">
        <v>209</v>
      </c>
      <c r="E141" s="111" t="s">
        <v>148</v>
      </c>
      <c r="F141" s="82">
        <f>F142</f>
        <v>6379400</v>
      </c>
      <c r="G141" s="82">
        <f>G142</f>
        <v>6783370</v>
      </c>
    </row>
    <row r="142" spans="1:7" ht="32.25" customHeight="1">
      <c r="A142" s="74" t="s">
        <v>150</v>
      </c>
      <c r="B142" s="111" t="s">
        <v>4</v>
      </c>
      <c r="C142" s="111" t="s">
        <v>336</v>
      </c>
      <c r="D142" s="81" t="s">
        <v>209</v>
      </c>
      <c r="E142" s="111" t="s">
        <v>12</v>
      </c>
      <c r="F142" s="84">
        <v>6379400</v>
      </c>
      <c r="G142" s="84">
        <v>6783370</v>
      </c>
    </row>
    <row r="143" spans="1:7" ht="12.75">
      <c r="A143" s="107" t="s">
        <v>212</v>
      </c>
      <c r="B143" s="110" t="s">
        <v>4</v>
      </c>
      <c r="C143" s="110" t="s">
        <v>336</v>
      </c>
      <c r="D143" s="78" t="s">
        <v>211</v>
      </c>
      <c r="E143" s="110"/>
      <c r="F143" s="80">
        <f>F144</f>
        <v>300000</v>
      </c>
      <c r="G143" s="80">
        <f>G144</f>
        <v>300000</v>
      </c>
    </row>
    <row r="144" spans="1:7" ht="25.5">
      <c r="A144" s="74" t="s">
        <v>162</v>
      </c>
      <c r="B144" s="110" t="s">
        <v>4</v>
      </c>
      <c r="C144" s="110" t="s">
        <v>336</v>
      </c>
      <c r="D144" s="78" t="s">
        <v>211</v>
      </c>
      <c r="E144" s="110" t="s">
        <v>148</v>
      </c>
      <c r="F144" s="80">
        <f>F145</f>
        <v>300000</v>
      </c>
      <c r="G144" s="80">
        <f>G145</f>
        <v>300000</v>
      </c>
    </row>
    <row r="145" spans="1:7" ht="30.75" customHeight="1">
      <c r="A145" s="74" t="s">
        <v>150</v>
      </c>
      <c r="B145" s="110" t="s">
        <v>4</v>
      </c>
      <c r="C145" s="110" t="s">
        <v>336</v>
      </c>
      <c r="D145" s="78" t="s">
        <v>211</v>
      </c>
      <c r="E145" s="110" t="s">
        <v>12</v>
      </c>
      <c r="F145" s="91">
        <v>300000</v>
      </c>
      <c r="G145" s="91">
        <v>300000</v>
      </c>
    </row>
    <row r="146" spans="1:7" ht="12.75">
      <c r="A146" s="107" t="s">
        <v>214</v>
      </c>
      <c r="B146" s="110" t="s">
        <v>4</v>
      </c>
      <c r="C146" s="110" t="s">
        <v>336</v>
      </c>
      <c r="D146" s="78" t="s">
        <v>213</v>
      </c>
      <c r="E146" s="110"/>
      <c r="F146" s="80">
        <f>F147+F149</f>
        <v>8470350</v>
      </c>
      <c r="G146" s="80">
        <f>G147+G149</f>
        <v>8851880</v>
      </c>
    </row>
    <row r="147" spans="1:7" ht="25.5">
      <c r="A147" s="74" t="s">
        <v>162</v>
      </c>
      <c r="B147" s="110" t="s">
        <v>4</v>
      </c>
      <c r="C147" s="110" t="s">
        <v>336</v>
      </c>
      <c r="D147" s="78" t="s">
        <v>213</v>
      </c>
      <c r="E147" s="110" t="s">
        <v>148</v>
      </c>
      <c r="F147" s="80">
        <f>F148</f>
        <v>8455350</v>
      </c>
      <c r="G147" s="80">
        <f>G148</f>
        <v>8836880</v>
      </c>
    </row>
    <row r="148" spans="1:7" ht="25.5">
      <c r="A148" s="74" t="s">
        <v>150</v>
      </c>
      <c r="B148" s="110" t="s">
        <v>4</v>
      </c>
      <c r="C148" s="110" t="s">
        <v>336</v>
      </c>
      <c r="D148" s="78" t="s">
        <v>213</v>
      </c>
      <c r="E148" s="110" t="s">
        <v>12</v>
      </c>
      <c r="F148" s="91">
        <f>8470350-15000</f>
        <v>8455350</v>
      </c>
      <c r="G148" s="91">
        <f>8851880-15000</f>
        <v>8836880</v>
      </c>
    </row>
    <row r="149" spans="1:7" ht="12.75">
      <c r="A149" s="74" t="s">
        <v>271</v>
      </c>
      <c r="B149" s="110" t="s">
        <v>4</v>
      </c>
      <c r="C149" s="110" t="s">
        <v>336</v>
      </c>
      <c r="D149" s="78" t="s">
        <v>213</v>
      </c>
      <c r="E149" s="110" t="s">
        <v>215</v>
      </c>
      <c r="F149" s="80">
        <f>F150</f>
        <v>15000</v>
      </c>
      <c r="G149" s="80">
        <f>G150</f>
        <v>15000</v>
      </c>
    </row>
    <row r="150" spans="1:7" ht="12.75">
      <c r="A150" s="74" t="s">
        <v>217</v>
      </c>
      <c r="B150" s="110" t="s">
        <v>4</v>
      </c>
      <c r="C150" s="110" t="s">
        <v>336</v>
      </c>
      <c r="D150" s="78" t="s">
        <v>213</v>
      </c>
      <c r="E150" s="110" t="s">
        <v>216</v>
      </c>
      <c r="F150" s="91">
        <v>15000</v>
      </c>
      <c r="G150" s="91">
        <v>15000</v>
      </c>
    </row>
    <row r="151" spans="1:7" ht="40.5">
      <c r="A151" s="123" t="s">
        <v>364</v>
      </c>
      <c r="B151" s="114" t="s">
        <v>4</v>
      </c>
      <c r="C151" s="114" t="s">
        <v>336</v>
      </c>
      <c r="D151" s="108" t="s">
        <v>365</v>
      </c>
      <c r="E151" s="114"/>
      <c r="F151" s="79">
        <f aca="true" t="shared" si="9" ref="F151:G154">F152</f>
        <v>57000</v>
      </c>
      <c r="G151" s="79">
        <f t="shared" si="9"/>
        <v>57000</v>
      </c>
    </row>
    <row r="152" spans="1:7" ht="25.5">
      <c r="A152" s="127" t="s">
        <v>391</v>
      </c>
      <c r="B152" s="110" t="s">
        <v>4</v>
      </c>
      <c r="C152" s="109" t="s">
        <v>336</v>
      </c>
      <c r="D152" s="78" t="s">
        <v>372</v>
      </c>
      <c r="E152" s="110"/>
      <c r="F152" s="80">
        <f t="shared" si="9"/>
        <v>57000</v>
      </c>
      <c r="G152" s="80">
        <f t="shared" si="9"/>
        <v>57000</v>
      </c>
    </row>
    <row r="153" spans="1:7" ht="12.75">
      <c r="A153" s="107" t="s">
        <v>414</v>
      </c>
      <c r="B153" s="110" t="s">
        <v>4</v>
      </c>
      <c r="C153" s="109" t="s">
        <v>336</v>
      </c>
      <c r="D153" s="71" t="s">
        <v>375</v>
      </c>
      <c r="E153" s="109"/>
      <c r="F153" s="80">
        <f t="shared" si="9"/>
        <v>57000</v>
      </c>
      <c r="G153" s="80">
        <f t="shared" si="9"/>
        <v>57000</v>
      </c>
    </row>
    <row r="154" spans="1:7" ht="25.5">
      <c r="A154" s="74" t="s">
        <v>162</v>
      </c>
      <c r="B154" s="110" t="s">
        <v>4</v>
      </c>
      <c r="C154" s="109" t="s">
        <v>336</v>
      </c>
      <c r="D154" s="71" t="s">
        <v>375</v>
      </c>
      <c r="E154" s="109" t="s">
        <v>148</v>
      </c>
      <c r="F154" s="80">
        <f t="shared" si="9"/>
        <v>57000</v>
      </c>
      <c r="G154" s="80">
        <f t="shared" si="9"/>
        <v>57000</v>
      </c>
    </row>
    <row r="155" spans="1:7" ht="25.5">
      <c r="A155" s="74" t="s">
        <v>150</v>
      </c>
      <c r="B155" s="110" t="s">
        <v>4</v>
      </c>
      <c r="C155" s="109" t="s">
        <v>336</v>
      </c>
      <c r="D155" s="71" t="s">
        <v>375</v>
      </c>
      <c r="E155" s="109" t="s">
        <v>12</v>
      </c>
      <c r="F155" s="91">
        <v>57000</v>
      </c>
      <c r="G155" s="91">
        <v>57000</v>
      </c>
    </row>
    <row r="156" spans="1:7" ht="12.75">
      <c r="A156" s="88" t="s">
        <v>401</v>
      </c>
      <c r="B156" s="113" t="s">
        <v>4</v>
      </c>
      <c r="C156" s="121" t="s">
        <v>422</v>
      </c>
      <c r="D156" s="90"/>
      <c r="E156" s="121"/>
      <c r="F156" s="68">
        <f aca="true" t="shared" si="10" ref="F156:G161">F157</f>
        <v>200000</v>
      </c>
      <c r="G156" s="68">
        <f t="shared" si="10"/>
        <v>200000</v>
      </c>
    </row>
    <row r="157" spans="1:7" ht="12.75">
      <c r="A157" s="86" t="s">
        <v>133</v>
      </c>
      <c r="B157" s="114" t="s">
        <v>4</v>
      </c>
      <c r="C157" s="112" t="s">
        <v>337</v>
      </c>
      <c r="D157" s="96"/>
      <c r="E157" s="111"/>
      <c r="F157" s="85">
        <f t="shared" si="10"/>
        <v>200000</v>
      </c>
      <c r="G157" s="85">
        <f t="shared" si="10"/>
        <v>200000</v>
      </c>
    </row>
    <row r="158" spans="1:7" ht="13.5">
      <c r="A158" s="123" t="s">
        <v>352</v>
      </c>
      <c r="B158" s="114" t="s">
        <v>4</v>
      </c>
      <c r="C158" s="112" t="s">
        <v>337</v>
      </c>
      <c r="D158" s="96" t="s">
        <v>323</v>
      </c>
      <c r="E158" s="132"/>
      <c r="F158" s="85">
        <f t="shared" si="10"/>
        <v>200000</v>
      </c>
      <c r="G158" s="85">
        <f t="shared" si="10"/>
        <v>200000</v>
      </c>
    </row>
    <row r="159" spans="1:7" ht="25.5">
      <c r="A159" s="127" t="s">
        <v>353</v>
      </c>
      <c r="B159" s="110" t="s">
        <v>4</v>
      </c>
      <c r="C159" s="111" t="s">
        <v>337</v>
      </c>
      <c r="D159" s="81" t="s">
        <v>354</v>
      </c>
      <c r="E159" s="132"/>
      <c r="F159" s="82">
        <f t="shared" si="10"/>
        <v>200000</v>
      </c>
      <c r="G159" s="82">
        <f t="shared" si="10"/>
        <v>200000</v>
      </c>
    </row>
    <row r="160" spans="1:7" ht="12.75">
      <c r="A160" s="107" t="s">
        <v>356</v>
      </c>
      <c r="B160" s="110" t="s">
        <v>4</v>
      </c>
      <c r="C160" s="111" t="s">
        <v>337</v>
      </c>
      <c r="D160" s="81" t="s">
        <v>355</v>
      </c>
      <c r="E160" s="132"/>
      <c r="F160" s="82">
        <f t="shared" si="10"/>
        <v>200000</v>
      </c>
      <c r="G160" s="82">
        <f t="shared" si="10"/>
        <v>200000</v>
      </c>
    </row>
    <row r="161" spans="1:7" ht="25.5">
      <c r="A161" s="74" t="s">
        <v>162</v>
      </c>
      <c r="B161" s="110" t="s">
        <v>4</v>
      </c>
      <c r="C161" s="111" t="s">
        <v>337</v>
      </c>
      <c r="D161" s="81" t="s">
        <v>355</v>
      </c>
      <c r="E161" s="132" t="s">
        <v>148</v>
      </c>
      <c r="F161" s="82">
        <f t="shared" si="10"/>
        <v>200000</v>
      </c>
      <c r="G161" s="82">
        <f t="shared" si="10"/>
        <v>200000</v>
      </c>
    </row>
    <row r="162" spans="1:7" ht="25.5">
      <c r="A162" s="74" t="s">
        <v>150</v>
      </c>
      <c r="B162" s="110" t="s">
        <v>4</v>
      </c>
      <c r="C162" s="111" t="s">
        <v>337</v>
      </c>
      <c r="D162" s="81" t="s">
        <v>355</v>
      </c>
      <c r="E162" s="132" t="s">
        <v>12</v>
      </c>
      <c r="F162" s="84">
        <f>100000+100000</f>
        <v>200000</v>
      </c>
      <c r="G162" s="84">
        <f>100000+100000</f>
        <v>200000</v>
      </c>
    </row>
    <row r="163" spans="1:7" ht="12.75">
      <c r="A163" s="88" t="s">
        <v>402</v>
      </c>
      <c r="B163" s="113" t="s">
        <v>4</v>
      </c>
      <c r="C163" s="121" t="s">
        <v>423</v>
      </c>
      <c r="D163" s="95"/>
      <c r="E163" s="133"/>
      <c r="F163" s="68">
        <f>F164</f>
        <v>11661847.14</v>
      </c>
      <c r="G163" s="68">
        <f>G164</f>
        <v>11661847.14</v>
      </c>
    </row>
    <row r="164" spans="1:7" ht="12.75">
      <c r="A164" s="86" t="s">
        <v>218</v>
      </c>
      <c r="B164" s="110" t="s">
        <v>4</v>
      </c>
      <c r="C164" s="111" t="s">
        <v>338</v>
      </c>
      <c r="D164" s="94"/>
      <c r="E164" s="132"/>
      <c r="F164" s="85">
        <f>F165</f>
        <v>11661847.14</v>
      </c>
      <c r="G164" s="85">
        <f>G165</f>
        <v>11661847.14</v>
      </c>
    </row>
    <row r="165" spans="1:7" ht="27">
      <c r="A165" s="123" t="s">
        <v>220</v>
      </c>
      <c r="B165" s="111" t="s">
        <v>4</v>
      </c>
      <c r="C165" s="111" t="s">
        <v>338</v>
      </c>
      <c r="D165" s="81" t="s">
        <v>219</v>
      </c>
      <c r="E165" s="111"/>
      <c r="F165" s="85">
        <f>F166+F181</f>
        <v>11661847.14</v>
      </c>
      <c r="G165" s="85">
        <f>G166+G181</f>
        <v>11661847.14</v>
      </c>
    </row>
    <row r="166" spans="1:7" ht="40.5">
      <c r="A166" s="123" t="s">
        <v>222</v>
      </c>
      <c r="B166" s="112" t="s">
        <v>4</v>
      </c>
      <c r="C166" s="112" t="s">
        <v>338</v>
      </c>
      <c r="D166" s="96" t="s">
        <v>221</v>
      </c>
      <c r="E166" s="112"/>
      <c r="F166" s="85">
        <f>F167</f>
        <v>10376524.14</v>
      </c>
      <c r="G166" s="85">
        <f>G167</f>
        <v>10376524.14</v>
      </c>
    </row>
    <row r="167" spans="1:7" ht="25.5">
      <c r="A167" s="127" t="s">
        <v>224</v>
      </c>
      <c r="B167" s="111" t="s">
        <v>4</v>
      </c>
      <c r="C167" s="111" t="s">
        <v>338</v>
      </c>
      <c r="D167" s="81" t="s">
        <v>223</v>
      </c>
      <c r="E167" s="111"/>
      <c r="F167" s="82">
        <f>F168+F175+F178</f>
        <v>10376524.14</v>
      </c>
      <c r="G167" s="82">
        <f>G168+G175+G178</f>
        <v>10376524.14</v>
      </c>
    </row>
    <row r="168" spans="1:7" ht="25.5">
      <c r="A168" s="107" t="s">
        <v>226</v>
      </c>
      <c r="B168" s="111" t="s">
        <v>4</v>
      </c>
      <c r="C168" s="111" t="s">
        <v>338</v>
      </c>
      <c r="D168" s="81" t="s">
        <v>225</v>
      </c>
      <c r="E168" s="111"/>
      <c r="F168" s="82">
        <f>F169+F171+F173</f>
        <v>9823524.14</v>
      </c>
      <c r="G168" s="82">
        <f>G169+G171+G173</f>
        <v>9823524.14</v>
      </c>
    </row>
    <row r="169" spans="1:7" ht="51.75">
      <c r="A169" s="74" t="s">
        <v>303</v>
      </c>
      <c r="B169" s="111" t="s">
        <v>4</v>
      </c>
      <c r="C169" s="111" t="s">
        <v>338</v>
      </c>
      <c r="D169" s="81" t="s">
        <v>225</v>
      </c>
      <c r="E169" s="111" t="s">
        <v>8</v>
      </c>
      <c r="F169" s="82">
        <f>F170</f>
        <v>7881682</v>
      </c>
      <c r="G169" s="82">
        <f>G170</f>
        <v>7881682</v>
      </c>
    </row>
    <row r="170" spans="1:7" ht="12.75">
      <c r="A170" s="74" t="s">
        <v>227</v>
      </c>
      <c r="B170" s="111" t="s">
        <v>4</v>
      </c>
      <c r="C170" s="111" t="s">
        <v>338</v>
      </c>
      <c r="D170" s="81" t="s">
        <v>225</v>
      </c>
      <c r="E170" s="111" t="s">
        <v>3</v>
      </c>
      <c r="F170" s="84">
        <f>6053519+1828163</f>
        <v>7881682</v>
      </c>
      <c r="G170" s="84">
        <f>6053519+1828163</f>
        <v>7881682</v>
      </c>
    </row>
    <row r="171" spans="1:7" ht="25.5">
      <c r="A171" s="74" t="s">
        <v>162</v>
      </c>
      <c r="B171" s="111" t="s">
        <v>4</v>
      </c>
      <c r="C171" s="111" t="s">
        <v>338</v>
      </c>
      <c r="D171" s="81" t="s">
        <v>225</v>
      </c>
      <c r="E171" s="111" t="s">
        <v>148</v>
      </c>
      <c r="F171" s="82">
        <f>F172</f>
        <v>1926842.14</v>
      </c>
      <c r="G171" s="82">
        <f>G172</f>
        <v>1926842.14</v>
      </c>
    </row>
    <row r="172" spans="1:7" ht="31.5" customHeight="1">
      <c r="A172" s="74" t="s">
        <v>150</v>
      </c>
      <c r="B172" s="111" t="s">
        <v>4</v>
      </c>
      <c r="C172" s="111" t="s">
        <v>338</v>
      </c>
      <c r="D172" s="81" t="s">
        <v>225</v>
      </c>
      <c r="E172" s="111" t="s">
        <v>12</v>
      </c>
      <c r="F172" s="84">
        <v>1926842.14</v>
      </c>
      <c r="G172" s="84">
        <v>1926842.14</v>
      </c>
    </row>
    <row r="173" spans="1:7" ht="12.75">
      <c r="A173" s="74" t="s">
        <v>152</v>
      </c>
      <c r="B173" s="111" t="s">
        <v>4</v>
      </c>
      <c r="C173" s="111" t="s">
        <v>338</v>
      </c>
      <c r="D173" s="81" t="s">
        <v>225</v>
      </c>
      <c r="E173" s="111" t="s">
        <v>151</v>
      </c>
      <c r="F173" s="82">
        <f>F174</f>
        <v>15000</v>
      </c>
      <c r="G173" s="82">
        <f>G174</f>
        <v>15000</v>
      </c>
    </row>
    <row r="174" spans="1:7" ht="12.75">
      <c r="A174" s="74" t="s">
        <v>154</v>
      </c>
      <c r="B174" s="111" t="s">
        <v>4</v>
      </c>
      <c r="C174" s="111" t="s">
        <v>338</v>
      </c>
      <c r="D174" s="81" t="s">
        <v>225</v>
      </c>
      <c r="E174" s="111" t="s">
        <v>153</v>
      </c>
      <c r="F174" s="84">
        <v>15000</v>
      </c>
      <c r="G174" s="84">
        <v>15000</v>
      </c>
    </row>
    <row r="175" spans="1:7" ht="12.75">
      <c r="A175" s="107" t="s">
        <v>359</v>
      </c>
      <c r="B175" s="111" t="s">
        <v>4</v>
      </c>
      <c r="C175" s="111" t="s">
        <v>338</v>
      </c>
      <c r="D175" s="81" t="s">
        <v>357</v>
      </c>
      <c r="E175" s="122"/>
      <c r="F175" s="82">
        <f>F176</f>
        <v>500000</v>
      </c>
      <c r="G175" s="82">
        <f>G176</f>
        <v>500000</v>
      </c>
    </row>
    <row r="176" spans="1:7" ht="25.5">
      <c r="A176" s="74" t="s">
        <v>162</v>
      </c>
      <c r="B176" s="111" t="s">
        <v>4</v>
      </c>
      <c r="C176" s="111" t="s">
        <v>338</v>
      </c>
      <c r="D176" s="81" t="s">
        <v>357</v>
      </c>
      <c r="E176" s="111" t="s">
        <v>148</v>
      </c>
      <c r="F176" s="82">
        <f>F177</f>
        <v>500000</v>
      </c>
      <c r="G176" s="82">
        <f>G177</f>
        <v>500000</v>
      </c>
    </row>
    <row r="177" spans="1:7" ht="25.5">
      <c r="A177" s="74" t="s">
        <v>150</v>
      </c>
      <c r="B177" s="111" t="s">
        <v>4</v>
      </c>
      <c r="C177" s="111" t="s">
        <v>338</v>
      </c>
      <c r="D177" s="81" t="s">
        <v>357</v>
      </c>
      <c r="E177" s="111" t="s">
        <v>12</v>
      </c>
      <c r="F177" s="84">
        <v>500000</v>
      </c>
      <c r="G177" s="84">
        <v>500000</v>
      </c>
    </row>
    <row r="178" spans="1:7" ht="25.5">
      <c r="A178" s="107" t="s">
        <v>360</v>
      </c>
      <c r="B178" s="111" t="s">
        <v>4</v>
      </c>
      <c r="C178" s="111" t="s">
        <v>338</v>
      </c>
      <c r="D178" s="81" t="s">
        <v>358</v>
      </c>
      <c r="E178" s="111"/>
      <c r="F178" s="82">
        <f>F179</f>
        <v>53000</v>
      </c>
      <c r="G178" s="82">
        <f>G179</f>
        <v>53000</v>
      </c>
    </row>
    <row r="179" spans="1:7" ht="25.5">
      <c r="A179" s="74" t="s">
        <v>162</v>
      </c>
      <c r="B179" s="111" t="s">
        <v>4</v>
      </c>
      <c r="C179" s="111" t="s">
        <v>338</v>
      </c>
      <c r="D179" s="81" t="s">
        <v>358</v>
      </c>
      <c r="E179" s="111" t="s">
        <v>148</v>
      </c>
      <c r="F179" s="82">
        <f>F180</f>
        <v>53000</v>
      </c>
      <c r="G179" s="82">
        <f>G180</f>
        <v>53000</v>
      </c>
    </row>
    <row r="180" spans="1:7" ht="25.5">
      <c r="A180" s="74" t="s">
        <v>150</v>
      </c>
      <c r="B180" s="111" t="s">
        <v>4</v>
      </c>
      <c r="C180" s="111" t="s">
        <v>338</v>
      </c>
      <c r="D180" s="81" t="s">
        <v>358</v>
      </c>
      <c r="E180" s="111" t="s">
        <v>12</v>
      </c>
      <c r="F180" s="84">
        <v>53000</v>
      </c>
      <c r="G180" s="84">
        <v>53000</v>
      </c>
    </row>
    <row r="181" spans="1:7" ht="27">
      <c r="A181" s="123" t="s">
        <v>229</v>
      </c>
      <c r="B181" s="112" t="s">
        <v>4</v>
      </c>
      <c r="C181" s="112" t="s">
        <v>338</v>
      </c>
      <c r="D181" s="96" t="s">
        <v>228</v>
      </c>
      <c r="E181" s="111"/>
      <c r="F181" s="85">
        <f>F182</f>
        <v>1285323</v>
      </c>
      <c r="G181" s="85">
        <f>G182</f>
        <v>1285323</v>
      </c>
    </row>
    <row r="182" spans="1:7" ht="25.5">
      <c r="A182" s="127" t="s">
        <v>231</v>
      </c>
      <c r="B182" s="110" t="s">
        <v>4</v>
      </c>
      <c r="C182" s="111" t="s">
        <v>338</v>
      </c>
      <c r="D182" s="81" t="s">
        <v>230</v>
      </c>
      <c r="E182" s="111"/>
      <c r="F182" s="82">
        <f>F183+F186</f>
        <v>1285323</v>
      </c>
      <c r="G182" s="82">
        <f>G183+G186</f>
        <v>1285323</v>
      </c>
    </row>
    <row r="183" spans="1:7" ht="25.5">
      <c r="A183" s="107" t="s">
        <v>226</v>
      </c>
      <c r="B183" s="110" t="s">
        <v>4</v>
      </c>
      <c r="C183" s="111" t="s">
        <v>338</v>
      </c>
      <c r="D183" s="81" t="s">
        <v>232</v>
      </c>
      <c r="E183" s="111"/>
      <c r="F183" s="82">
        <f>F184</f>
        <v>1035323</v>
      </c>
      <c r="G183" s="82">
        <f>G184</f>
        <v>1035323</v>
      </c>
    </row>
    <row r="184" spans="1:7" ht="51.75">
      <c r="A184" s="74" t="s">
        <v>303</v>
      </c>
      <c r="B184" s="110" t="s">
        <v>4</v>
      </c>
      <c r="C184" s="111" t="s">
        <v>338</v>
      </c>
      <c r="D184" s="81" t="s">
        <v>232</v>
      </c>
      <c r="E184" s="110" t="s">
        <v>8</v>
      </c>
      <c r="F184" s="80">
        <f>F185</f>
        <v>1035323</v>
      </c>
      <c r="G184" s="80">
        <f>G185</f>
        <v>1035323</v>
      </c>
    </row>
    <row r="185" spans="1:7" ht="18" customHeight="1">
      <c r="A185" s="74" t="s">
        <v>227</v>
      </c>
      <c r="B185" s="110" t="s">
        <v>4</v>
      </c>
      <c r="C185" s="111" t="s">
        <v>338</v>
      </c>
      <c r="D185" s="81" t="s">
        <v>232</v>
      </c>
      <c r="E185" s="111" t="s">
        <v>3</v>
      </c>
      <c r="F185" s="84">
        <v>1035323</v>
      </c>
      <c r="G185" s="84">
        <v>1035323</v>
      </c>
    </row>
    <row r="186" spans="1:7" ht="12.75">
      <c r="A186" s="107" t="s">
        <v>359</v>
      </c>
      <c r="B186" s="110" t="s">
        <v>4</v>
      </c>
      <c r="C186" s="111" t="s">
        <v>338</v>
      </c>
      <c r="D186" s="81" t="s">
        <v>361</v>
      </c>
      <c r="E186" s="111"/>
      <c r="F186" s="80">
        <f>F187</f>
        <v>250000</v>
      </c>
      <c r="G186" s="80">
        <f>G187</f>
        <v>250000</v>
      </c>
    </row>
    <row r="187" spans="1:7" ht="25.5">
      <c r="A187" s="74" t="s">
        <v>162</v>
      </c>
      <c r="B187" s="110" t="s">
        <v>4</v>
      </c>
      <c r="C187" s="111" t="s">
        <v>338</v>
      </c>
      <c r="D187" s="81" t="s">
        <v>361</v>
      </c>
      <c r="E187" s="111" t="s">
        <v>148</v>
      </c>
      <c r="F187" s="80">
        <f>F188</f>
        <v>250000</v>
      </c>
      <c r="G187" s="80">
        <f>G188</f>
        <v>250000</v>
      </c>
    </row>
    <row r="188" spans="1:7" ht="25.5">
      <c r="A188" s="74" t="s">
        <v>150</v>
      </c>
      <c r="B188" s="110" t="s">
        <v>4</v>
      </c>
      <c r="C188" s="111" t="s">
        <v>338</v>
      </c>
      <c r="D188" s="81" t="s">
        <v>361</v>
      </c>
      <c r="E188" s="111" t="s">
        <v>12</v>
      </c>
      <c r="F188" s="84">
        <v>250000</v>
      </c>
      <c r="G188" s="84">
        <v>250000</v>
      </c>
    </row>
    <row r="189" spans="1:7" ht="12.75">
      <c r="A189" s="88" t="s">
        <v>403</v>
      </c>
      <c r="B189" s="121" t="s">
        <v>4</v>
      </c>
      <c r="C189" s="121" t="s">
        <v>424</v>
      </c>
      <c r="D189" s="95"/>
      <c r="E189" s="133"/>
      <c r="F189" s="68">
        <f>F190</f>
        <v>894000</v>
      </c>
      <c r="G189" s="68">
        <f>G190</f>
        <v>894000</v>
      </c>
    </row>
    <row r="190" spans="1:7" ht="13.5">
      <c r="A190" s="97" t="s">
        <v>134</v>
      </c>
      <c r="B190" s="114" t="s">
        <v>4</v>
      </c>
      <c r="C190" s="112" t="s">
        <v>339</v>
      </c>
      <c r="D190" s="124"/>
      <c r="E190" s="132"/>
      <c r="F190" s="85">
        <f>F191+F202+F212+F207</f>
        <v>894000</v>
      </c>
      <c r="G190" s="85">
        <f>G191+G202+G212+G207</f>
        <v>894000</v>
      </c>
    </row>
    <row r="191" spans="1:7" ht="40.5">
      <c r="A191" s="123" t="s">
        <v>409</v>
      </c>
      <c r="B191" s="114" t="s">
        <v>4</v>
      </c>
      <c r="C191" s="112" t="s">
        <v>339</v>
      </c>
      <c r="D191" s="96" t="s">
        <v>233</v>
      </c>
      <c r="E191" s="132"/>
      <c r="F191" s="85">
        <f>F192</f>
        <v>614000</v>
      </c>
      <c r="G191" s="85">
        <f>G192</f>
        <v>614000</v>
      </c>
    </row>
    <row r="192" spans="1:7" ht="39">
      <c r="A192" s="127" t="s">
        <v>382</v>
      </c>
      <c r="B192" s="110" t="s">
        <v>4</v>
      </c>
      <c r="C192" s="111" t="s">
        <v>339</v>
      </c>
      <c r="D192" s="81" t="s">
        <v>234</v>
      </c>
      <c r="E192" s="132"/>
      <c r="F192" s="82">
        <f>F193+F199</f>
        <v>614000</v>
      </c>
      <c r="G192" s="82">
        <f>G193+G199</f>
        <v>614000</v>
      </c>
    </row>
    <row r="193" spans="1:7" ht="25.5">
      <c r="A193" s="107" t="s">
        <v>235</v>
      </c>
      <c r="B193" s="110" t="s">
        <v>4</v>
      </c>
      <c r="C193" s="111" t="s">
        <v>339</v>
      </c>
      <c r="D193" s="81" t="s">
        <v>362</v>
      </c>
      <c r="E193" s="132"/>
      <c r="F193" s="82">
        <f>F194+F196</f>
        <v>504000</v>
      </c>
      <c r="G193" s="82">
        <f>G194+G196</f>
        <v>504000</v>
      </c>
    </row>
    <row r="194" spans="1:7" ht="12.75">
      <c r="A194" s="74" t="s">
        <v>271</v>
      </c>
      <c r="B194" s="109" t="s">
        <v>4</v>
      </c>
      <c r="C194" s="109" t="s">
        <v>339</v>
      </c>
      <c r="D194" s="71" t="s">
        <v>362</v>
      </c>
      <c r="E194" s="109" t="s">
        <v>215</v>
      </c>
      <c r="F194" s="75">
        <f>F195</f>
        <v>42000</v>
      </c>
      <c r="G194" s="75">
        <f>G195</f>
        <v>42000</v>
      </c>
    </row>
    <row r="195" spans="1:7" ht="12.75">
      <c r="A195" s="74" t="s">
        <v>217</v>
      </c>
      <c r="B195" s="109" t="s">
        <v>4</v>
      </c>
      <c r="C195" s="109" t="s">
        <v>339</v>
      </c>
      <c r="D195" s="71" t="s">
        <v>362</v>
      </c>
      <c r="E195" s="109" t="s">
        <v>216</v>
      </c>
      <c r="F195" s="76">
        <v>42000</v>
      </c>
      <c r="G195" s="76">
        <v>42000</v>
      </c>
    </row>
    <row r="196" spans="1:7" ht="12.75">
      <c r="A196" s="74" t="s">
        <v>152</v>
      </c>
      <c r="B196" s="109" t="s">
        <v>4</v>
      </c>
      <c r="C196" s="109" t="s">
        <v>339</v>
      </c>
      <c r="D196" s="71" t="s">
        <v>362</v>
      </c>
      <c r="E196" s="109" t="s">
        <v>151</v>
      </c>
      <c r="F196" s="75">
        <f>F197+F198</f>
        <v>462000</v>
      </c>
      <c r="G196" s="75">
        <f>G197+G198</f>
        <v>462000</v>
      </c>
    </row>
    <row r="197" spans="1:7" ht="26.25" customHeight="1">
      <c r="A197" s="74" t="s">
        <v>201</v>
      </c>
      <c r="B197" s="109" t="s">
        <v>4</v>
      </c>
      <c r="C197" s="109" t="s">
        <v>339</v>
      </c>
      <c r="D197" s="71" t="s">
        <v>362</v>
      </c>
      <c r="E197" s="109" t="s">
        <v>197</v>
      </c>
      <c r="F197" s="76">
        <v>262000</v>
      </c>
      <c r="G197" s="76">
        <v>262000</v>
      </c>
    </row>
    <row r="198" spans="1:7" ht="12.75">
      <c r="A198" s="74" t="s">
        <v>266</v>
      </c>
      <c r="B198" s="109" t="s">
        <v>4</v>
      </c>
      <c r="C198" s="109" t="s">
        <v>339</v>
      </c>
      <c r="D198" s="71" t="s">
        <v>362</v>
      </c>
      <c r="E198" s="109" t="s">
        <v>265</v>
      </c>
      <c r="F198" s="76">
        <v>200000</v>
      </c>
      <c r="G198" s="76">
        <v>200000</v>
      </c>
    </row>
    <row r="199" spans="1:7" ht="25.5">
      <c r="A199" s="107" t="s">
        <v>236</v>
      </c>
      <c r="B199" s="111" t="s">
        <v>4</v>
      </c>
      <c r="C199" s="111" t="s">
        <v>339</v>
      </c>
      <c r="D199" s="81" t="s">
        <v>363</v>
      </c>
      <c r="E199" s="111"/>
      <c r="F199" s="82">
        <f>F200</f>
        <v>110000</v>
      </c>
      <c r="G199" s="82">
        <f>G200</f>
        <v>110000</v>
      </c>
    </row>
    <row r="200" spans="1:7" ht="25.5">
      <c r="A200" s="74" t="s">
        <v>162</v>
      </c>
      <c r="B200" s="111" t="s">
        <v>4</v>
      </c>
      <c r="C200" s="111" t="s">
        <v>339</v>
      </c>
      <c r="D200" s="81" t="s">
        <v>363</v>
      </c>
      <c r="E200" s="111" t="s">
        <v>148</v>
      </c>
      <c r="F200" s="82">
        <f>F201</f>
        <v>110000</v>
      </c>
      <c r="G200" s="82">
        <f>G201</f>
        <v>110000</v>
      </c>
    </row>
    <row r="201" spans="1:7" ht="25.5">
      <c r="A201" s="74" t="s">
        <v>150</v>
      </c>
      <c r="B201" s="111" t="s">
        <v>4</v>
      </c>
      <c r="C201" s="111" t="s">
        <v>339</v>
      </c>
      <c r="D201" s="81" t="s">
        <v>363</v>
      </c>
      <c r="E201" s="111" t="s">
        <v>12</v>
      </c>
      <c r="F201" s="84">
        <v>110000</v>
      </c>
      <c r="G201" s="84">
        <v>110000</v>
      </c>
    </row>
    <row r="202" spans="1:7" ht="40.5">
      <c r="A202" s="123" t="s">
        <v>364</v>
      </c>
      <c r="B202" s="112" t="s">
        <v>4</v>
      </c>
      <c r="C202" s="112" t="s">
        <v>339</v>
      </c>
      <c r="D202" s="96" t="s">
        <v>365</v>
      </c>
      <c r="E202" s="111"/>
      <c r="F202" s="85">
        <f aca="true" t="shared" si="11" ref="F202:G205">F203</f>
        <v>30000</v>
      </c>
      <c r="G202" s="85">
        <f t="shared" si="11"/>
        <v>30000</v>
      </c>
    </row>
    <row r="203" spans="1:7" ht="25.5">
      <c r="A203" s="127" t="s">
        <v>391</v>
      </c>
      <c r="B203" s="110" t="s">
        <v>4</v>
      </c>
      <c r="C203" s="109" t="s">
        <v>339</v>
      </c>
      <c r="D203" s="71" t="s">
        <v>372</v>
      </c>
      <c r="E203" s="109"/>
      <c r="F203" s="82">
        <f t="shared" si="11"/>
        <v>30000</v>
      </c>
      <c r="G203" s="82">
        <f t="shared" si="11"/>
        <v>30000</v>
      </c>
    </row>
    <row r="204" spans="1:7" ht="12.75">
      <c r="A204" s="107" t="s">
        <v>410</v>
      </c>
      <c r="B204" s="110" t="s">
        <v>4</v>
      </c>
      <c r="C204" s="109" t="s">
        <v>339</v>
      </c>
      <c r="D204" s="71" t="s">
        <v>374</v>
      </c>
      <c r="E204" s="109"/>
      <c r="F204" s="82">
        <f t="shared" si="11"/>
        <v>30000</v>
      </c>
      <c r="G204" s="82">
        <f t="shared" si="11"/>
        <v>30000</v>
      </c>
    </row>
    <row r="205" spans="1:7" ht="12.75">
      <c r="A205" s="74" t="s">
        <v>271</v>
      </c>
      <c r="B205" s="110" t="s">
        <v>4</v>
      </c>
      <c r="C205" s="109" t="s">
        <v>339</v>
      </c>
      <c r="D205" s="71" t="s">
        <v>374</v>
      </c>
      <c r="E205" s="109" t="s">
        <v>215</v>
      </c>
      <c r="F205" s="82">
        <f t="shared" si="11"/>
        <v>30000</v>
      </c>
      <c r="G205" s="82">
        <f t="shared" si="11"/>
        <v>30000</v>
      </c>
    </row>
    <row r="206" spans="1:7" ht="12.75">
      <c r="A206" s="74" t="s">
        <v>217</v>
      </c>
      <c r="B206" s="110" t="s">
        <v>4</v>
      </c>
      <c r="C206" s="109" t="s">
        <v>339</v>
      </c>
      <c r="D206" s="71" t="s">
        <v>374</v>
      </c>
      <c r="E206" s="109" t="s">
        <v>216</v>
      </c>
      <c r="F206" s="76">
        <v>30000</v>
      </c>
      <c r="G206" s="76">
        <v>30000</v>
      </c>
    </row>
    <row r="207" spans="1:7" ht="13.5">
      <c r="A207" s="123" t="s">
        <v>238</v>
      </c>
      <c r="B207" s="114" t="s">
        <v>4</v>
      </c>
      <c r="C207" s="112" t="s">
        <v>339</v>
      </c>
      <c r="D207" s="96" t="s">
        <v>237</v>
      </c>
      <c r="E207" s="111"/>
      <c r="F207" s="85">
        <f aca="true" t="shared" si="12" ref="F207:G210">F208</f>
        <v>100000</v>
      </c>
      <c r="G207" s="85">
        <f t="shared" si="12"/>
        <v>100000</v>
      </c>
    </row>
    <row r="208" spans="1:7" ht="33" customHeight="1">
      <c r="A208" s="127" t="s">
        <v>240</v>
      </c>
      <c r="B208" s="110" t="s">
        <v>4</v>
      </c>
      <c r="C208" s="111" t="s">
        <v>339</v>
      </c>
      <c r="D208" s="81" t="s">
        <v>239</v>
      </c>
      <c r="E208" s="111"/>
      <c r="F208" s="82">
        <f t="shared" si="12"/>
        <v>100000</v>
      </c>
      <c r="G208" s="82">
        <f t="shared" si="12"/>
        <v>100000</v>
      </c>
    </row>
    <row r="209" spans="1:7" ht="39">
      <c r="A209" s="107" t="s">
        <v>242</v>
      </c>
      <c r="B209" s="110" t="s">
        <v>4</v>
      </c>
      <c r="C209" s="111" t="s">
        <v>339</v>
      </c>
      <c r="D209" s="81" t="s">
        <v>241</v>
      </c>
      <c r="E209" s="111"/>
      <c r="F209" s="82">
        <f t="shared" si="12"/>
        <v>100000</v>
      </c>
      <c r="G209" s="82">
        <f t="shared" si="12"/>
        <v>100000</v>
      </c>
    </row>
    <row r="210" spans="1:7" ht="25.5">
      <c r="A210" s="74" t="s">
        <v>162</v>
      </c>
      <c r="B210" s="110" t="s">
        <v>4</v>
      </c>
      <c r="C210" s="111" t="s">
        <v>339</v>
      </c>
      <c r="D210" s="81" t="s">
        <v>241</v>
      </c>
      <c r="E210" s="111" t="s">
        <v>148</v>
      </c>
      <c r="F210" s="82">
        <f t="shared" si="12"/>
        <v>100000</v>
      </c>
      <c r="G210" s="82">
        <f t="shared" si="12"/>
        <v>100000</v>
      </c>
    </row>
    <row r="211" spans="1:7" ht="25.5">
      <c r="A211" s="74" t="s">
        <v>150</v>
      </c>
      <c r="B211" s="110" t="s">
        <v>4</v>
      </c>
      <c r="C211" s="111" t="s">
        <v>339</v>
      </c>
      <c r="D211" s="81" t="s">
        <v>241</v>
      </c>
      <c r="E211" s="111" t="s">
        <v>12</v>
      </c>
      <c r="F211" s="84">
        <v>100000</v>
      </c>
      <c r="G211" s="84">
        <v>100000</v>
      </c>
    </row>
    <row r="212" spans="1:7" ht="13.5">
      <c r="A212" s="123" t="s">
        <v>244</v>
      </c>
      <c r="B212" s="114" t="s">
        <v>4</v>
      </c>
      <c r="C212" s="112" t="s">
        <v>339</v>
      </c>
      <c r="D212" s="96" t="s">
        <v>243</v>
      </c>
      <c r="E212" s="111"/>
      <c r="F212" s="85">
        <f aca="true" t="shared" si="13" ref="F212:G214">F213</f>
        <v>150000</v>
      </c>
      <c r="G212" s="85">
        <f t="shared" si="13"/>
        <v>150000</v>
      </c>
    </row>
    <row r="213" spans="1:7" ht="103.5">
      <c r="A213" s="87" t="s">
        <v>246</v>
      </c>
      <c r="B213" s="110" t="s">
        <v>4</v>
      </c>
      <c r="C213" s="111" t="s">
        <v>339</v>
      </c>
      <c r="D213" s="81" t="s">
        <v>245</v>
      </c>
      <c r="E213" s="134"/>
      <c r="F213" s="98">
        <f t="shared" si="13"/>
        <v>150000</v>
      </c>
      <c r="G213" s="98">
        <f t="shared" si="13"/>
        <v>150000</v>
      </c>
    </row>
    <row r="214" spans="1:7" ht="12.75">
      <c r="A214" s="74" t="s">
        <v>247</v>
      </c>
      <c r="B214" s="110" t="s">
        <v>4</v>
      </c>
      <c r="C214" s="111" t="s">
        <v>339</v>
      </c>
      <c r="D214" s="81" t="s">
        <v>245</v>
      </c>
      <c r="E214" s="134" t="s">
        <v>174</v>
      </c>
      <c r="F214" s="98">
        <f t="shared" si="13"/>
        <v>150000</v>
      </c>
      <c r="G214" s="98">
        <f t="shared" si="13"/>
        <v>150000</v>
      </c>
    </row>
    <row r="215" spans="1:7" ht="12.75">
      <c r="A215" s="74" t="s">
        <v>14</v>
      </c>
      <c r="B215" s="110" t="s">
        <v>4</v>
      </c>
      <c r="C215" s="111" t="s">
        <v>339</v>
      </c>
      <c r="D215" s="81" t="s">
        <v>245</v>
      </c>
      <c r="E215" s="111" t="s">
        <v>248</v>
      </c>
      <c r="F215" s="84">
        <v>150000</v>
      </c>
      <c r="G215" s="84">
        <v>150000</v>
      </c>
    </row>
    <row r="216" spans="1:7" ht="12.75">
      <c r="A216" s="88" t="s">
        <v>404</v>
      </c>
      <c r="B216" s="113" t="s">
        <v>4</v>
      </c>
      <c r="C216" s="121" t="s">
        <v>425</v>
      </c>
      <c r="D216" s="95"/>
      <c r="E216" s="133"/>
      <c r="F216" s="68">
        <f aca="true" t="shared" si="14" ref="F216:G218">F217</f>
        <v>8829665</v>
      </c>
      <c r="G216" s="68">
        <f t="shared" si="14"/>
        <v>8829665</v>
      </c>
    </row>
    <row r="217" spans="1:7" ht="12.75">
      <c r="A217" s="86" t="s">
        <v>249</v>
      </c>
      <c r="B217" s="114" t="s">
        <v>4</v>
      </c>
      <c r="C217" s="112" t="s">
        <v>340</v>
      </c>
      <c r="D217" s="124"/>
      <c r="E217" s="132"/>
      <c r="F217" s="85">
        <f t="shared" si="14"/>
        <v>8829665</v>
      </c>
      <c r="G217" s="85">
        <f t="shared" si="14"/>
        <v>8829665</v>
      </c>
    </row>
    <row r="218" spans="1:7" ht="40.5">
      <c r="A218" s="123" t="s">
        <v>272</v>
      </c>
      <c r="B218" s="114" t="s">
        <v>4</v>
      </c>
      <c r="C218" s="112" t="s">
        <v>340</v>
      </c>
      <c r="D218" s="96" t="s">
        <v>250</v>
      </c>
      <c r="E218" s="111"/>
      <c r="F218" s="85">
        <f t="shared" si="14"/>
        <v>8829665</v>
      </c>
      <c r="G218" s="85">
        <f t="shared" si="14"/>
        <v>8829665</v>
      </c>
    </row>
    <row r="219" spans="1:7" ht="25.5">
      <c r="A219" s="127" t="s">
        <v>252</v>
      </c>
      <c r="B219" s="110" t="s">
        <v>4</v>
      </c>
      <c r="C219" s="111" t="s">
        <v>340</v>
      </c>
      <c r="D219" s="81" t="s">
        <v>251</v>
      </c>
      <c r="E219" s="111"/>
      <c r="F219" s="82">
        <f>F220+F227+F232</f>
        <v>8829665</v>
      </c>
      <c r="G219" s="82">
        <f>G220+G227+G232</f>
        <v>8829665</v>
      </c>
    </row>
    <row r="220" spans="1:7" ht="15.75" customHeight="1">
      <c r="A220" s="107" t="s">
        <v>226</v>
      </c>
      <c r="B220" s="110" t="s">
        <v>4</v>
      </c>
      <c r="C220" s="111" t="s">
        <v>340</v>
      </c>
      <c r="D220" s="81" t="s">
        <v>253</v>
      </c>
      <c r="E220" s="111"/>
      <c r="F220" s="82">
        <f>F221+F223+F225</f>
        <v>7119665</v>
      </c>
      <c r="G220" s="82">
        <f>G221+G223+G225</f>
        <v>7119665</v>
      </c>
    </row>
    <row r="221" spans="1:7" ht="51.75">
      <c r="A221" s="74" t="s">
        <v>303</v>
      </c>
      <c r="B221" s="110" t="s">
        <v>4</v>
      </c>
      <c r="C221" s="111" t="s">
        <v>340</v>
      </c>
      <c r="D221" s="81" t="s">
        <v>253</v>
      </c>
      <c r="E221" s="110" t="s">
        <v>8</v>
      </c>
      <c r="F221" s="80">
        <f>F222</f>
        <v>6459665</v>
      </c>
      <c r="G221" s="80">
        <f>G222</f>
        <v>6459665</v>
      </c>
    </row>
    <row r="222" spans="1:7" ht="18" customHeight="1">
      <c r="A222" s="74" t="s">
        <v>227</v>
      </c>
      <c r="B222" s="110" t="s">
        <v>4</v>
      </c>
      <c r="C222" s="111" t="s">
        <v>340</v>
      </c>
      <c r="D222" s="81" t="s">
        <v>253</v>
      </c>
      <c r="E222" s="111" t="s">
        <v>3</v>
      </c>
      <c r="F222" s="84">
        <v>6459665</v>
      </c>
      <c r="G222" s="84">
        <v>6459665</v>
      </c>
    </row>
    <row r="223" spans="1:7" ht="25.5">
      <c r="A223" s="74" t="s">
        <v>162</v>
      </c>
      <c r="B223" s="110" t="s">
        <v>4</v>
      </c>
      <c r="C223" s="111" t="s">
        <v>340</v>
      </c>
      <c r="D223" s="81" t="s">
        <v>253</v>
      </c>
      <c r="E223" s="110" t="s">
        <v>148</v>
      </c>
      <c r="F223" s="80">
        <f>F224</f>
        <v>650000</v>
      </c>
      <c r="G223" s="80">
        <f>G224</f>
        <v>650000</v>
      </c>
    </row>
    <row r="224" spans="1:7" ht="25.5">
      <c r="A224" s="74" t="s">
        <v>150</v>
      </c>
      <c r="B224" s="110" t="s">
        <v>4</v>
      </c>
      <c r="C224" s="111" t="s">
        <v>340</v>
      </c>
      <c r="D224" s="81" t="s">
        <v>253</v>
      </c>
      <c r="E224" s="111" t="s">
        <v>12</v>
      </c>
      <c r="F224" s="84">
        <v>650000</v>
      </c>
      <c r="G224" s="84">
        <v>650000</v>
      </c>
    </row>
    <row r="225" spans="1:7" ht="12.75">
      <c r="A225" s="74" t="s">
        <v>152</v>
      </c>
      <c r="B225" s="110" t="s">
        <v>4</v>
      </c>
      <c r="C225" s="111" t="s">
        <v>340</v>
      </c>
      <c r="D225" s="81" t="s">
        <v>253</v>
      </c>
      <c r="E225" s="110" t="s">
        <v>151</v>
      </c>
      <c r="F225" s="80">
        <f>F226</f>
        <v>10000</v>
      </c>
      <c r="G225" s="80">
        <f>G226</f>
        <v>10000</v>
      </c>
    </row>
    <row r="226" spans="1:7" ht="12.75">
      <c r="A226" s="74" t="s">
        <v>154</v>
      </c>
      <c r="B226" s="110" t="s">
        <v>4</v>
      </c>
      <c r="C226" s="111" t="s">
        <v>340</v>
      </c>
      <c r="D226" s="81" t="s">
        <v>253</v>
      </c>
      <c r="E226" s="111" t="s">
        <v>153</v>
      </c>
      <c r="F226" s="84">
        <v>10000</v>
      </c>
      <c r="G226" s="84">
        <v>10000</v>
      </c>
    </row>
    <row r="227" spans="1:7" ht="25.5">
      <c r="A227" s="107" t="s">
        <v>393</v>
      </c>
      <c r="B227" s="110" t="s">
        <v>4</v>
      </c>
      <c r="C227" s="111" t="s">
        <v>340</v>
      </c>
      <c r="D227" s="81" t="s">
        <v>392</v>
      </c>
      <c r="E227" s="111"/>
      <c r="F227" s="82">
        <f>F228+F230</f>
        <v>1070000</v>
      </c>
      <c r="G227" s="82">
        <f>G228+G230</f>
        <v>1070000</v>
      </c>
    </row>
    <row r="228" spans="1:7" ht="25.5">
      <c r="A228" s="74" t="s">
        <v>162</v>
      </c>
      <c r="B228" s="110" t="s">
        <v>4</v>
      </c>
      <c r="C228" s="111" t="s">
        <v>340</v>
      </c>
      <c r="D228" s="81" t="s">
        <v>392</v>
      </c>
      <c r="E228" s="111" t="s">
        <v>148</v>
      </c>
      <c r="F228" s="82">
        <f>F229</f>
        <v>670000</v>
      </c>
      <c r="G228" s="82">
        <f>G229</f>
        <v>670000</v>
      </c>
    </row>
    <row r="229" spans="1:7" ht="25.5">
      <c r="A229" s="74" t="s">
        <v>150</v>
      </c>
      <c r="B229" s="110" t="s">
        <v>4</v>
      </c>
      <c r="C229" s="111" t="s">
        <v>340</v>
      </c>
      <c r="D229" s="81" t="s">
        <v>392</v>
      </c>
      <c r="E229" s="111" t="s">
        <v>12</v>
      </c>
      <c r="F229" s="84">
        <v>670000</v>
      </c>
      <c r="G229" s="84">
        <v>670000</v>
      </c>
    </row>
    <row r="230" spans="1:7" ht="12.75">
      <c r="A230" s="74" t="s">
        <v>271</v>
      </c>
      <c r="B230" s="110" t="s">
        <v>4</v>
      </c>
      <c r="C230" s="111" t="s">
        <v>340</v>
      </c>
      <c r="D230" s="81" t="s">
        <v>392</v>
      </c>
      <c r="E230" s="111" t="s">
        <v>215</v>
      </c>
      <c r="F230" s="82">
        <f>F231</f>
        <v>400000</v>
      </c>
      <c r="G230" s="82">
        <f>G231</f>
        <v>400000</v>
      </c>
    </row>
    <row r="231" spans="1:7" ht="12.75">
      <c r="A231" s="74" t="s">
        <v>217</v>
      </c>
      <c r="B231" s="110" t="s">
        <v>4</v>
      </c>
      <c r="C231" s="111" t="s">
        <v>340</v>
      </c>
      <c r="D231" s="81" t="s">
        <v>392</v>
      </c>
      <c r="E231" s="111" t="s">
        <v>216</v>
      </c>
      <c r="F231" s="84">
        <v>400000</v>
      </c>
      <c r="G231" s="84">
        <v>400000</v>
      </c>
    </row>
    <row r="232" spans="1:7" ht="25.5">
      <c r="A232" s="107" t="s">
        <v>411</v>
      </c>
      <c r="B232" s="110" t="s">
        <v>4</v>
      </c>
      <c r="C232" s="111" t="s">
        <v>340</v>
      </c>
      <c r="D232" s="81" t="s">
        <v>380</v>
      </c>
      <c r="E232" s="111"/>
      <c r="F232" s="82">
        <f>F233</f>
        <v>640000</v>
      </c>
      <c r="G232" s="82">
        <f>G233</f>
        <v>640000</v>
      </c>
    </row>
    <row r="233" spans="1:7" ht="25.5">
      <c r="A233" s="74" t="s">
        <v>162</v>
      </c>
      <c r="B233" s="110" t="s">
        <v>4</v>
      </c>
      <c r="C233" s="111" t="s">
        <v>340</v>
      </c>
      <c r="D233" s="81" t="s">
        <v>380</v>
      </c>
      <c r="E233" s="111" t="s">
        <v>148</v>
      </c>
      <c r="F233" s="82">
        <f>F234</f>
        <v>640000</v>
      </c>
      <c r="G233" s="82">
        <f>G234</f>
        <v>640000</v>
      </c>
    </row>
    <row r="234" spans="1:7" ht="25.5">
      <c r="A234" s="74" t="s">
        <v>150</v>
      </c>
      <c r="B234" s="110" t="s">
        <v>4</v>
      </c>
      <c r="C234" s="111" t="s">
        <v>340</v>
      </c>
      <c r="D234" s="81" t="s">
        <v>380</v>
      </c>
      <c r="E234" s="111" t="s">
        <v>12</v>
      </c>
      <c r="F234" s="84">
        <v>640000</v>
      </c>
      <c r="G234" s="84">
        <v>640000</v>
      </c>
    </row>
    <row r="235" spans="1:7" ht="12.75">
      <c r="A235" s="88" t="s">
        <v>405</v>
      </c>
      <c r="B235" s="121" t="s">
        <v>4</v>
      </c>
      <c r="C235" s="121" t="s">
        <v>426</v>
      </c>
      <c r="D235" s="90"/>
      <c r="E235" s="121"/>
      <c r="F235" s="68">
        <f aca="true" t="shared" si="15" ref="F235:G238">F236</f>
        <v>2520011</v>
      </c>
      <c r="G235" s="68">
        <f t="shared" si="15"/>
        <v>2520011</v>
      </c>
    </row>
    <row r="236" spans="1:7" ht="12.75">
      <c r="A236" s="86" t="s">
        <v>254</v>
      </c>
      <c r="B236" s="114" t="s">
        <v>4</v>
      </c>
      <c r="C236" s="112" t="s">
        <v>341</v>
      </c>
      <c r="D236" s="96"/>
      <c r="E236" s="111"/>
      <c r="F236" s="85">
        <f t="shared" si="15"/>
        <v>2520011</v>
      </c>
      <c r="G236" s="85">
        <f t="shared" si="15"/>
        <v>2520011</v>
      </c>
    </row>
    <row r="237" spans="1:7" ht="42" customHeight="1">
      <c r="A237" s="123" t="s">
        <v>394</v>
      </c>
      <c r="B237" s="114" t="s">
        <v>4</v>
      </c>
      <c r="C237" s="112" t="s">
        <v>341</v>
      </c>
      <c r="D237" s="96" t="s">
        <v>255</v>
      </c>
      <c r="E237" s="111"/>
      <c r="F237" s="85">
        <f t="shared" si="15"/>
        <v>2520011</v>
      </c>
      <c r="G237" s="85">
        <f t="shared" si="15"/>
        <v>2520011</v>
      </c>
    </row>
    <row r="238" spans="1:7" ht="25.5">
      <c r="A238" s="127" t="s">
        <v>257</v>
      </c>
      <c r="B238" s="110" t="s">
        <v>4</v>
      </c>
      <c r="C238" s="111" t="s">
        <v>341</v>
      </c>
      <c r="D238" s="81" t="s">
        <v>256</v>
      </c>
      <c r="E238" s="111"/>
      <c r="F238" s="82">
        <f t="shared" si="15"/>
        <v>2520011</v>
      </c>
      <c r="G238" s="82">
        <f t="shared" si="15"/>
        <v>2520011</v>
      </c>
    </row>
    <row r="239" spans="1:7" ht="25.5">
      <c r="A239" s="107" t="s">
        <v>226</v>
      </c>
      <c r="B239" s="110" t="s">
        <v>4</v>
      </c>
      <c r="C239" s="111" t="s">
        <v>341</v>
      </c>
      <c r="D239" s="81" t="s">
        <v>258</v>
      </c>
      <c r="E239" s="111"/>
      <c r="F239" s="82">
        <f>F240+F242+F244</f>
        <v>2520011</v>
      </c>
      <c r="G239" s="82">
        <f>G240+G242+G244</f>
        <v>2520011</v>
      </c>
    </row>
    <row r="240" spans="1:7" ht="51.75">
      <c r="A240" s="74" t="s">
        <v>303</v>
      </c>
      <c r="B240" s="109" t="s">
        <v>4</v>
      </c>
      <c r="C240" s="109" t="s">
        <v>341</v>
      </c>
      <c r="D240" s="71" t="s">
        <v>258</v>
      </c>
      <c r="E240" s="109" t="s">
        <v>8</v>
      </c>
      <c r="F240" s="75">
        <f>F241</f>
        <v>2110046</v>
      </c>
      <c r="G240" s="75">
        <f>G241</f>
        <v>2110046</v>
      </c>
    </row>
    <row r="241" spans="1:7" ht="12.75">
      <c r="A241" s="74" t="s">
        <v>227</v>
      </c>
      <c r="B241" s="109" t="s">
        <v>4</v>
      </c>
      <c r="C241" s="109" t="s">
        <v>341</v>
      </c>
      <c r="D241" s="71" t="s">
        <v>258</v>
      </c>
      <c r="E241" s="109" t="s">
        <v>3</v>
      </c>
      <c r="F241" s="76">
        <f>1620619+489427</f>
        <v>2110046</v>
      </c>
      <c r="G241" s="76">
        <f>1620619+489427</f>
        <v>2110046</v>
      </c>
    </row>
    <row r="242" spans="1:7" ht="25.5">
      <c r="A242" s="74" t="s">
        <v>162</v>
      </c>
      <c r="B242" s="109" t="s">
        <v>4</v>
      </c>
      <c r="C242" s="109" t="s">
        <v>341</v>
      </c>
      <c r="D242" s="71" t="s">
        <v>258</v>
      </c>
      <c r="E242" s="109" t="s">
        <v>148</v>
      </c>
      <c r="F242" s="75">
        <f>F243</f>
        <v>406965</v>
      </c>
      <c r="G242" s="75">
        <f>G243</f>
        <v>406965</v>
      </c>
    </row>
    <row r="243" spans="1:7" ht="25.5">
      <c r="A243" s="74" t="s">
        <v>150</v>
      </c>
      <c r="B243" s="109" t="s">
        <v>4</v>
      </c>
      <c r="C243" s="109" t="s">
        <v>341</v>
      </c>
      <c r="D243" s="71" t="s">
        <v>258</v>
      </c>
      <c r="E243" s="109" t="s">
        <v>12</v>
      </c>
      <c r="F243" s="76">
        <f>356965+50000</f>
        <v>406965</v>
      </c>
      <c r="G243" s="76">
        <f>356965+50000</f>
        <v>406965</v>
      </c>
    </row>
    <row r="244" spans="1:7" ht="12.75">
      <c r="A244" s="74" t="s">
        <v>152</v>
      </c>
      <c r="B244" s="110" t="s">
        <v>4</v>
      </c>
      <c r="C244" s="111" t="s">
        <v>341</v>
      </c>
      <c r="D244" s="81" t="s">
        <v>258</v>
      </c>
      <c r="E244" s="110" t="s">
        <v>151</v>
      </c>
      <c r="F244" s="80">
        <f>F245</f>
        <v>3000</v>
      </c>
      <c r="G244" s="80">
        <f>G245</f>
        <v>3000</v>
      </c>
    </row>
    <row r="245" spans="1:7" ht="12.75">
      <c r="A245" s="74" t="s">
        <v>154</v>
      </c>
      <c r="B245" s="110" t="s">
        <v>4</v>
      </c>
      <c r="C245" s="111" t="s">
        <v>341</v>
      </c>
      <c r="D245" s="81" t="s">
        <v>258</v>
      </c>
      <c r="E245" s="111" t="s">
        <v>153</v>
      </c>
      <c r="F245" s="84">
        <v>3000</v>
      </c>
      <c r="G245" s="84">
        <v>3000</v>
      </c>
    </row>
    <row r="246" spans="1:7" ht="25.5">
      <c r="A246" s="88" t="s">
        <v>406</v>
      </c>
      <c r="B246" s="121" t="s">
        <v>4</v>
      </c>
      <c r="C246" s="121" t="s">
        <v>427</v>
      </c>
      <c r="D246" s="89"/>
      <c r="E246" s="113"/>
      <c r="F246" s="68">
        <f aca="true" t="shared" si="16" ref="F246:G251">F247</f>
        <v>8751380.53</v>
      </c>
      <c r="G246" s="68">
        <f t="shared" si="16"/>
        <v>8751380.53</v>
      </c>
    </row>
    <row r="247" spans="1:7" ht="25.5">
      <c r="A247" s="86" t="s">
        <v>135</v>
      </c>
      <c r="B247" s="114" t="s">
        <v>4</v>
      </c>
      <c r="C247" s="112" t="s">
        <v>342</v>
      </c>
      <c r="D247" s="96"/>
      <c r="E247" s="111"/>
      <c r="F247" s="85">
        <f t="shared" si="16"/>
        <v>8751380.53</v>
      </c>
      <c r="G247" s="85">
        <f t="shared" si="16"/>
        <v>8751380.53</v>
      </c>
    </row>
    <row r="248" spans="1:7" ht="40.5">
      <c r="A248" s="123" t="s">
        <v>301</v>
      </c>
      <c r="B248" s="114" t="s">
        <v>4</v>
      </c>
      <c r="C248" s="112" t="s">
        <v>342</v>
      </c>
      <c r="D248" s="96" t="s">
        <v>143</v>
      </c>
      <c r="E248" s="111"/>
      <c r="F248" s="85">
        <f t="shared" si="16"/>
        <v>8751380.53</v>
      </c>
      <c r="G248" s="85">
        <f t="shared" si="16"/>
        <v>8751380.53</v>
      </c>
    </row>
    <row r="249" spans="1:7" ht="25.5">
      <c r="A249" s="127" t="s">
        <v>145</v>
      </c>
      <c r="B249" s="110" t="s">
        <v>4</v>
      </c>
      <c r="C249" s="111" t="s">
        <v>342</v>
      </c>
      <c r="D249" s="81" t="s">
        <v>144</v>
      </c>
      <c r="E249" s="111"/>
      <c r="F249" s="85">
        <f t="shared" si="16"/>
        <v>8751380.53</v>
      </c>
      <c r="G249" s="85">
        <f t="shared" si="16"/>
        <v>8751380.53</v>
      </c>
    </row>
    <row r="250" spans="1:7" ht="12.75">
      <c r="A250" s="107" t="s">
        <v>260</v>
      </c>
      <c r="B250" s="110" t="s">
        <v>4</v>
      </c>
      <c r="C250" s="111" t="s">
        <v>342</v>
      </c>
      <c r="D250" s="81" t="s">
        <v>259</v>
      </c>
      <c r="E250" s="111"/>
      <c r="F250" s="82">
        <f t="shared" si="16"/>
        <v>8751380.53</v>
      </c>
      <c r="G250" s="82">
        <f t="shared" si="16"/>
        <v>8751380.53</v>
      </c>
    </row>
    <row r="251" spans="1:7" ht="16.5" customHeight="1">
      <c r="A251" s="74" t="s">
        <v>262</v>
      </c>
      <c r="B251" s="110" t="s">
        <v>4</v>
      </c>
      <c r="C251" s="111" t="s">
        <v>342</v>
      </c>
      <c r="D251" s="81" t="s">
        <v>259</v>
      </c>
      <c r="E251" s="111" t="s">
        <v>261</v>
      </c>
      <c r="F251" s="82">
        <f t="shared" si="16"/>
        <v>8751380.53</v>
      </c>
      <c r="G251" s="82">
        <f t="shared" si="16"/>
        <v>8751380.53</v>
      </c>
    </row>
    <row r="252" spans="1:7" ht="12.75">
      <c r="A252" s="74" t="s">
        <v>264</v>
      </c>
      <c r="B252" s="110" t="s">
        <v>4</v>
      </c>
      <c r="C252" s="111" t="s">
        <v>342</v>
      </c>
      <c r="D252" s="81" t="s">
        <v>259</v>
      </c>
      <c r="E252" s="111" t="s">
        <v>263</v>
      </c>
      <c r="F252" s="84">
        <f>3751380.53+5000000</f>
        <v>8751380.53</v>
      </c>
      <c r="G252" s="84">
        <f>3751380.53+5000000</f>
        <v>8751380.53</v>
      </c>
    </row>
    <row r="253" spans="1:7" ht="12.75">
      <c r="A253" s="101"/>
      <c r="B253" s="115"/>
      <c r="C253" s="118"/>
      <c r="D253" s="102"/>
      <c r="E253" s="135"/>
      <c r="F253" s="103"/>
      <c r="G253" s="103"/>
    </row>
    <row r="254" spans="1:7" ht="12.75">
      <c r="A254" s="99"/>
      <c r="B254" s="115"/>
      <c r="C254" s="118"/>
      <c r="D254" s="102"/>
      <c r="E254" s="135"/>
      <c r="F254" s="99"/>
      <c r="G254" s="99"/>
    </row>
    <row r="255" spans="1:7" ht="12.75">
      <c r="A255" s="83"/>
      <c r="B255" s="116"/>
      <c r="C255" s="104"/>
      <c r="D255" s="104"/>
      <c r="E255" s="136"/>
      <c r="F255" s="83"/>
      <c r="G255" s="83"/>
    </row>
    <row r="256" spans="1:7" ht="12.75">
      <c r="A256" s="83"/>
      <c r="B256" s="116"/>
      <c r="C256" s="104"/>
      <c r="D256" s="104"/>
      <c r="E256" s="136"/>
      <c r="F256" s="83"/>
      <c r="G256" s="83"/>
    </row>
    <row r="257" spans="1:7" ht="12.75">
      <c r="A257" s="83"/>
      <c r="B257" s="116"/>
      <c r="C257" s="104"/>
      <c r="D257" s="104"/>
      <c r="E257" s="136"/>
      <c r="F257" s="83"/>
      <c r="G257" s="83"/>
    </row>
    <row r="258" spans="1:7" ht="12.75">
      <c r="A258" s="83"/>
      <c r="B258" s="116"/>
      <c r="C258" s="104"/>
      <c r="D258" s="104"/>
      <c r="E258" s="136"/>
      <c r="F258" s="83"/>
      <c r="G258" s="83"/>
    </row>
    <row r="259" spans="1:7" ht="12.75">
      <c r="A259" s="83"/>
      <c r="B259" s="116"/>
      <c r="C259" s="83"/>
      <c r="D259" s="83"/>
      <c r="E259" s="116"/>
      <c r="F259" s="83"/>
      <c r="G259" s="83"/>
    </row>
    <row r="260" spans="1:7" ht="12.75">
      <c r="A260" s="83"/>
      <c r="B260" s="116"/>
      <c r="C260" s="83"/>
      <c r="D260" s="83"/>
      <c r="E260" s="116"/>
      <c r="F260" s="83"/>
      <c r="G260" s="83"/>
    </row>
    <row r="261" spans="1:7" ht="12.75">
      <c r="A261" s="83"/>
      <c r="B261" s="116"/>
      <c r="C261" s="83"/>
      <c r="D261" s="83"/>
      <c r="E261" s="116"/>
      <c r="F261" s="83"/>
      <c r="G261" s="83"/>
    </row>
    <row r="262" spans="1:7" ht="12.75">
      <c r="A262" s="83"/>
      <c r="B262" s="116"/>
      <c r="C262" s="83"/>
      <c r="D262" s="83"/>
      <c r="E262" s="116"/>
      <c r="F262" s="83"/>
      <c r="G262" s="83"/>
    </row>
    <row r="263" spans="1:7" ht="12.75">
      <c r="A263" s="83"/>
      <c r="B263" s="116"/>
      <c r="C263" s="83"/>
      <c r="D263" s="83"/>
      <c r="E263" s="116"/>
      <c r="F263" s="83"/>
      <c r="G263" s="83"/>
    </row>
    <row r="264" spans="1:7" ht="12.75">
      <c r="A264" s="83"/>
      <c r="B264" s="116"/>
      <c r="C264" s="83"/>
      <c r="D264" s="83"/>
      <c r="E264" s="116"/>
      <c r="F264" s="83"/>
      <c r="G264" s="83"/>
    </row>
    <row r="265" spans="1:7" ht="12.75">
      <c r="A265" s="83"/>
      <c r="B265" s="116"/>
      <c r="C265" s="83"/>
      <c r="D265" s="83"/>
      <c r="E265" s="116"/>
      <c r="F265" s="83"/>
      <c r="G265" s="83"/>
    </row>
    <row r="266" spans="1:7" ht="12.75">
      <c r="A266" s="83"/>
      <c r="B266" s="116"/>
      <c r="C266" s="83"/>
      <c r="D266" s="83"/>
      <c r="E266" s="116"/>
      <c r="F266" s="83"/>
      <c r="G266" s="83"/>
    </row>
    <row r="267" spans="1:7" ht="12.75">
      <c r="A267" s="83"/>
      <c r="B267" s="116"/>
      <c r="C267" s="83"/>
      <c r="D267" s="83"/>
      <c r="E267" s="116"/>
      <c r="F267" s="83"/>
      <c r="G267" s="83"/>
    </row>
    <row r="268" spans="2:5" ht="12.75">
      <c r="B268" s="117"/>
      <c r="C268" s="1"/>
      <c r="D268" s="1"/>
      <c r="E268" s="1"/>
    </row>
    <row r="269" spans="2:5" ht="12.75">
      <c r="B269" s="117"/>
      <c r="C269" s="1"/>
      <c r="D269" s="1"/>
      <c r="E269" s="1"/>
    </row>
    <row r="270" spans="2:5" ht="12.75">
      <c r="B270" s="117"/>
      <c r="C270" s="1"/>
      <c r="D270" s="1"/>
      <c r="E270" s="1"/>
    </row>
    <row r="271" spans="2:5" ht="12.75">
      <c r="B271" s="117"/>
      <c r="C271" s="1"/>
      <c r="D271" s="1"/>
      <c r="E271" s="1"/>
    </row>
    <row r="272" spans="2:5" ht="12.75">
      <c r="B272" s="117"/>
      <c r="C272" s="1"/>
      <c r="D272" s="1"/>
      <c r="E272" s="1"/>
    </row>
    <row r="273" spans="2:5" ht="12.75">
      <c r="B273" s="117"/>
      <c r="C273" s="1"/>
      <c r="D273" s="1"/>
      <c r="E273" s="1"/>
    </row>
    <row r="274" spans="2:5" ht="12.75">
      <c r="B274" s="117"/>
      <c r="C274" s="1"/>
      <c r="D274" s="1"/>
      <c r="E274" s="1"/>
    </row>
    <row r="275" spans="2:5" ht="12.75">
      <c r="B275" s="117"/>
      <c r="C275" s="1"/>
      <c r="D275" s="1"/>
      <c r="E275" s="1"/>
    </row>
    <row r="276" spans="2:5" ht="12.75">
      <c r="B276" s="117"/>
      <c r="C276" s="1"/>
      <c r="D276" s="1"/>
      <c r="E276" s="1"/>
    </row>
    <row r="277" spans="2:5" ht="12.75">
      <c r="B277" s="117"/>
      <c r="C277" s="1"/>
      <c r="D277" s="1"/>
      <c r="E277" s="1"/>
    </row>
    <row r="278" spans="2:5" ht="12.75">
      <c r="B278" s="117"/>
      <c r="C278" s="1"/>
      <c r="D278" s="1"/>
      <c r="E278" s="1"/>
    </row>
    <row r="279" spans="2:5" ht="12.75">
      <c r="B279" s="117"/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</sheetData>
  <sheetProtection/>
  <mergeCells count="3">
    <mergeCell ref="A5:F5"/>
    <mergeCell ref="E2:G2"/>
    <mergeCell ref="E3:G3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7"/>
  <sheetViews>
    <sheetView zoomScalePageLayoutView="0" workbookViewId="0" topLeftCell="A139">
      <selection activeCell="A147" sqref="A147"/>
    </sheetView>
  </sheetViews>
  <sheetFormatPr defaultColWidth="9.125" defaultRowHeight="12.75"/>
  <cols>
    <col min="1" max="1" width="63.50390625" style="1" customWidth="1"/>
    <col min="2" max="2" width="8.50390625" style="53" customWidth="1"/>
    <col min="3" max="3" width="13.00390625" style="53" customWidth="1"/>
    <col min="4" max="4" width="9.125" style="53" customWidth="1"/>
    <col min="5" max="5" width="13.25390625" style="1" customWidth="1"/>
    <col min="6" max="16384" width="9.125" style="138" customWidth="1"/>
  </cols>
  <sheetData>
    <row r="1" spans="3:5" ht="12.75">
      <c r="C1" s="131" t="s">
        <v>432</v>
      </c>
      <c r="D1" s="105"/>
      <c r="E1" s="106"/>
    </row>
    <row r="2" spans="3:5" ht="80.25" customHeight="1">
      <c r="C2" s="209" t="s">
        <v>311</v>
      </c>
      <c r="D2" s="209"/>
      <c r="E2" s="209"/>
    </row>
    <row r="3" spans="3:5" ht="12.75">
      <c r="C3" s="209" t="s">
        <v>308</v>
      </c>
      <c r="D3" s="209"/>
      <c r="E3" s="209"/>
    </row>
    <row r="4" spans="3:5" ht="12.75">
      <c r="C4" s="52"/>
      <c r="D4" s="52"/>
      <c r="E4" s="52"/>
    </row>
    <row r="5" spans="1:5" ht="68.25" customHeight="1">
      <c r="A5" s="205" t="s">
        <v>434</v>
      </c>
      <c r="B5" s="205"/>
      <c r="C5" s="205"/>
      <c r="D5" s="205"/>
      <c r="E5" s="205"/>
    </row>
    <row r="6" ht="15" customHeight="1">
      <c r="E6" s="54" t="s">
        <v>6</v>
      </c>
    </row>
    <row r="7" spans="1:5" ht="102" customHeight="1">
      <c r="A7" s="55" t="s">
        <v>122</v>
      </c>
      <c r="B7" s="56" t="s">
        <v>325</v>
      </c>
      <c r="C7" s="56" t="s">
        <v>270</v>
      </c>
      <c r="D7" s="56" t="s">
        <v>415</v>
      </c>
      <c r="E7" s="56" t="s">
        <v>343</v>
      </c>
    </row>
    <row r="8" spans="1:5" ht="12.75">
      <c r="A8" s="55">
        <v>1</v>
      </c>
      <c r="B8" s="58" t="s">
        <v>0</v>
      </c>
      <c r="C8" s="58" t="s">
        <v>1</v>
      </c>
      <c r="D8" s="58" t="s">
        <v>136</v>
      </c>
      <c r="E8" s="59" t="s">
        <v>137</v>
      </c>
    </row>
    <row r="9" spans="1:5" ht="12.75">
      <c r="A9" s="64" t="s">
        <v>396</v>
      </c>
      <c r="B9" s="62"/>
      <c r="C9" s="62"/>
      <c r="D9" s="62"/>
      <c r="E9" s="65">
        <f>E10+E77+E86+E101+E120+E171+E178+E204+E234+E253+E264</f>
        <v>93936778.61</v>
      </c>
    </row>
    <row r="10" spans="1:5" ht="12.75">
      <c r="A10" s="66" t="s">
        <v>397</v>
      </c>
      <c r="B10" s="125" t="s">
        <v>417</v>
      </c>
      <c r="C10" s="67"/>
      <c r="D10" s="67"/>
      <c r="E10" s="68">
        <f>E11+E16+E30+E36</f>
        <v>16434170</v>
      </c>
    </row>
    <row r="11" spans="1:5" ht="39">
      <c r="A11" s="70" t="s">
        <v>123</v>
      </c>
      <c r="B11" s="119" t="s">
        <v>326</v>
      </c>
      <c r="C11" s="71"/>
      <c r="D11" s="71"/>
      <c r="E11" s="72">
        <f>E12</f>
        <v>1034460</v>
      </c>
    </row>
    <row r="12" spans="1:5" ht="42" customHeight="1">
      <c r="A12" s="123" t="s">
        <v>139</v>
      </c>
      <c r="B12" s="119" t="s">
        <v>326</v>
      </c>
      <c r="C12" s="120" t="s">
        <v>138</v>
      </c>
      <c r="D12" s="71"/>
      <c r="E12" s="72">
        <f>E13</f>
        <v>1034460</v>
      </c>
    </row>
    <row r="13" spans="1:5" ht="12.75">
      <c r="A13" s="107" t="s">
        <v>141</v>
      </c>
      <c r="B13" s="109" t="s">
        <v>326</v>
      </c>
      <c r="C13" s="71" t="s">
        <v>140</v>
      </c>
      <c r="D13" s="120"/>
      <c r="E13" s="75">
        <f>E14</f>
        <v>1034460</v>
      </c>
    </row>
    <row r="14" spans="1:5" ht="39">
      <c r="A14" s="74" t="s">
        <v>303</v>
      </c>
      <c r="B14" s="109" t="s">
        <v>326</v>
      </c>
      <c r="C14" s="71" t="s">
        <v>140</v>
      </c>
      <c r="D14" s="109" t="s">
        <v>8</v>
      </c>
      <c r="E14" s="75">
        <f>E15</f>
        <v>1034460</v>
      </c>
    </row>
    <row r="15" spans="1:5" ht="12.75">
      <c r="A15" s="74" t="s">
        <v>142</v>
      </c>
      <c r="B15" s="109" t="s">
        <v>326</v>
      </c>
      <c r="C15" s="71" t="s">
        <v>140</v>
      </c>
      <c r="D15" s="109" t="s">
        <v>5</v>
      </c>
      <c r="E15" s="76">
        <v>1034460</v>
      </c>
    </row>
    <row r="16" spans="1:5" ht="39">
      <c r="A16" s="77" t="s">
        <v>302</v>
      </c>
      <c r="B16" s="114" t="s">
        <v>327</v>
      </c>
      <c r="C16" s="108"/>
      <c r="D16" s="110"/>
      <c r="E16" s="79">
        <f>E17+E26</f>
        <v>10924871</v>
      </c>
    </row>
    <row r="17" spans="1:5" ht="40.5">
      <c r="A17" s="123" t="s">
        <v>310</v>
      </c>
      <c r="B17" s="114" t="s">
        <v>327</v>
      </c>
      <c r="C17" s="108" t="s">
        <v>143</v>
      </c>
      <c r="D17" s="110"/>
      <c r="E17" s="79">
        <f>E18</f>
        <v>10252659</v>
      </c>
    </row>
    <row r="18" spans="1:5" ht="25.5">
      <c r="A18" s="127" t="s">
        <v>145</v>
      </c>
      <c r="B18" s="110" t="s">
        <v>327</v>
      </c>
      <c r="C18" s="78" t="s">
        <v>144</v>
      </c>
      <c r="D18" s="110"/>
      <c r="E18" s="80">
        <f>E19</f>
        <v>10252659</v>
      </c>
    </row>
    <row r="19" spans="1:5" ht="12.75">
      <c r="A19" s="107" t="s">
        <v>147</v>
      </c>
      <c r="B19" s="110" t="s">
        <v>327</v>
      </c>
      <c r="C19" s="78" t="s">
        <v>146</v>
      </c>
      <c r="D19" s="110"/>
      <c r="E19" s="80">
        <f>E20+E23+E25</f>
        <v>10252659</v>
      </c>
    </row>
    <row r="20" spans="1:5" ht="39">
      <c r="A20" s="74" t="s">
        <v>303</v>
      </c>
      <c r="B20" s="111" t="s">
        <v>327</v>
      </c>
      <c r="C20" s="81" t="s">
        <v>146</v>
      </c>
      <c r="D20" s="111" t="s">
        <v>8</v>
      </c>
      <c r="E20" s="82">
        <f>E21</f>
        <v>7490469</v>
      </c>
    </row>
    <row r="21" spans="1:5" ht="12.75">
      <c r="A21" s="74" t="s">
        <v>142</v>
      </c>
      <c r="B21" s="111" t="s">
        <v>327</v>
      </c>
      <c r="C21" s="81" t="s">
        <v>146</v>
      </c>
      <c r="D21" s="111" t="s">
        <v>5</v>
      </c>
      <c r="E21" s="84">
        <f>5753048+1737421</f>
        <v>7490469</v>
      </c>
    </row>
    <row r="22" spans="1:5" ht="30" customHeight="1">
      <c r="A22" s="74" t="s">
        <v>149</v>
      </c>
      <c r="B22" s="111" t="s">
        <v>327</v>
      </c>
      <c r="C22" s="81" t="s">
        <v>146</v>
      </c>
      <c r="D22" s="111" t="s">
        <v>148</v>
      </c>
      <c r="E22" s="82">
        <f>E23</f>
        <v>2732190</v>
      </c>
    </row>
    <row r="23" spans="1:5" ht="32.25" customHeight="1">
      <c r="A23" s="74" t="s">
        <v>150</v>
      </c>
      <c r="B23" s="111" t="s">
        <v>327</v>
      </c>
      <c r="C23" s="81" t="s">
        <v>146</v>
      </c>
      <c r="D23" s="111" t="s">
        <v>12</v>
      </c>
      <c r="E23" s="84">
        <v>2732190</v>
      </c>
    </row>
    <row r="24" spans="1:5" ht="12.75">
      <c r="A24" s="74" t="s">
        <v>152</v>
      </c>
      <c r="B24" s="111" t="s">
        <v>327</v>
      </c>
      <c r="C24" s="81" t="s">
        <v>146</v>
      </c>
      <c r="D24" s="111" t="s">
        <v>151</v>
      </c>
      <c r="E24" s="82">
        <f>E25</f>
        <v>30000</v>
      </c>
    </row>
    <row r="25" spans="1:5" ht="12.75">
      <c r="A25" s="74" t="s">
        <v>154</v>
      </c>
      <c r="B25" s="111" t="s">
        <v>327</v>
      </c>
      <c r="C25" s="81" t="s">
        <v>146</v>
      </c>
      <c r="D25" s="111" t="s">
        <v>153</v>
      </c>
      <c r="E25" s="84">
        <v>30000</v>
      </c>
    </row>
    <row r="26" spans="1:5" ht="13.5">
      <c r="A26" s="123" t="s">
        <v>312</v>
      </c>
      <c r="B26" s="112" t="s">
        <v>327</v>
      </c>
      <c r="C26" s="96" t="s">
        <v>155</v>
      </c>
      <c r="D26" s="111"/>
      <c r="E26" s="85">
        <f>E27</f>
        <v>672212</v>
      </c>
    </row>
    <row r="27" spans="1:5" ht="25.5">
      <c r="A27" s="107" t="s">
        <v>157</v>
      </c>
      <c r="B27" s="111" t="s">
        <v>327</v>
      </c>
      <c r="C27" s="81" t="s">
        <v>156</v>
      </c>
      <c r="D27" s="111"/>
      <c r="E27" s="82">
        <f>E28</f>
        <v>672212</v>
      </c>
    </row>
    <row r="28" spans="1:5" ht="39">
      <c r="A28" s="74" t="s">
        <v>303</v>
      </c>
      <c r="B28" s="111" t="s">
        <v>327</v>
      </c>
      <c r="C28" s="81" t="s">
        <v>156</v>
      </c>
      <c r="D28" s="111" t="s">
        <v>8</v>
      </c>
      <c r="E28" s="82">
        <f>E29</f>
        <v>672212</v>
      </c>
    </row>
    <row r="29" spans="1:5" ht="12.75">
      <c r="A29" s="74" t="s">
        <v>142</v>
      </c>
      <c r="B29" s="111" t="s">
        <v>327</v>
      </c>
      <c r="C29" s="81" t="s">
        <v>156</v>
      </c>
      <c r="D29" s="111" t="s">
        <v>5</v>
      </c>
      <c r="E29" s="84">
        <v>672212</v>
      </c>
    </row>
    <row r="30" spans="1:5" ht="12.75">
      <c r="A30" s="86" t="s">
        <v>124</v>
      </c>
      <c r="B30" s="112" t="s">
        <v>328</v>
      </c>
      <c r="C30" s="81"/>
      <c r="D30" s="111"/>
      <c r="E30" s="85">
        <f>E31</f>
        <v>200000</v>
      </c>
    </row>
    <row r="31" spans="1:5" ht="40.5">
      <c r="A31" s="123" t="s">
        <v>407</v>
      </c>
      <c r="B31" s="112" t="s">
        <v>328</v>
      </c>
      <c r="C31" s="120" t="s">
        <v>175</v>
      </c>
      <c r="D31" s="111"/>
      <c r="E31" s="85">
        <f>E33</f>
        <v>200000</v>
      </c>
    </row>
    <row r="32" spans="1:5" ht="25.5">
      <c r="A32" s="127" t="s">
        <v>177</v>
      </c>
      <c r="B32" s="111" t="s">
        <v>328</v>
      </c>
      <c r="C32" s="71" t="s">
        <v>176</v>
      </c>
      <c r="D32" s="111"/>
      <c r="E32" s="82">
        <f>E33</f>
        <v>200000</v>
      </c>
    </row>
    <row r="33" spans="1:5" ht="12.75">
      <c r="A33" s="107" t="s">
        <v>324</v>
      </c>
      <c r="B33" s="111" t="s">
        <v>328</v>
      </c>
      <c r="C33" s="71" t="s">
        <v>313</v>
      </c>
      <c r="D33" s="111"/>
      <c r="E33" s="82">
        <f>E35</f>
        <v>200000</v>
      </c>
    </row>
    <row r="34" spans="1:5" ht="12.75">
      <c r="A34" s="74" t="s">
        <v>152</v>
      </c>
      <c r="B34" s="111" t="s">
        <v>328</v>
      </c>
      <c r="C34" s="71" t="s">
        <v>313</v>
      </c>
      <c r="D34" s="111" t="s">
        <v>151</v>
      </c>
      <c r="E34" s="82">
        <f>E35</f>
        <v>200000</v>
      </c>
    </row>
    <row r="35" spans="1:5" ht="12.75">
      <c r="A35" s="74" t="s">
        <v>159</v>
      </c>
      <c r="B35" s="111" t="s">
        <v>328</v>
      </c>
      <c r="C35" s="71" t="s">
        <v>313</v>
      </c>
      <c r="D35" s="111" t="s">
        <v>158</v>
      </c>
      <c r="E35" s="84">
        <v>200000</v>
      </c>
    </row>
    <row r="36" spans="1:5" ht="12.75">
      <c r="A36" s="86" t="s">
        <v>125</v>
      </c>
      <c r="B36" s="112" t="s">
        <v>329</v>
      </c>
      <c r="C36" s="81"/>
      <c r="D36" s="111"/>
      <c r="E36" s="85">
        <f>E37+E45+E60+E65+E70</f>
        <v>4274839</v>
      </c>
    </row>
    <row r="37" spans="1:5" ht="27">
      <c r="A37" s="123" t="s">
        <v>314</v>
      </c>
      <c r="B37" s="112" t="s">
        <v>329</v>
      </c>
      <c r="C37" s="96" t="s">
        <v>163</v>
      </c>
      <c r="D37" s="111"/>
      <c r="E37" s="85">
        <f>E38</f>
        <v>3413839</v>
      </c>
    </row>
    <row r="38" spans="1:5" ht="25.5">
      <c r="A38" s="127" t="s">
        <v>305</v>
      </c>
      <c r="B38" s="111" t="s">
        <v>329</v>
      </c>
      <c r="C38" s="81" t="s">
        <v>164</v>
      </c>
      <c r="D38" s="111"/>
      <c r="E38" s="82">
        <f>E39+E42</f>
        <v>3413839</v>
      </c>
    </row>
    <row r="39" spans="1:5" ht="25.5">
      <c r="A39" s="107" t="s">
        <v>166</v>
      </c>
      <c r="B39" s="111" t="s">
        <v>329</v>
      </c>
      <c r="C39" s="81" t="s">
        <v>165</v>
      </c>
      <c r="D39" s="111"/>
      <c r="E39" s="82">
        <f>E40</f>
        <v>2855809</v>
      </c>
    </row>
    <row r="40" spans="1:5" ht="39">
      <c r="A40" s="74" t="s">
        <v>303</v>
      </c>
      <c r="B40" s="111" t="s">
        <v>329</v>
      </c>
      <c r="C40" s="81" t="s">
        <v>165</v>
      </c>
      <c r="D40" s="111" t="s">
        <v>8</v>
      </c>
      <c r="E40" s="82">
        <f>E41</f>
        <v>2855809</v>
      </c>
    </row>
    <row r="41" spans="1:5" ht="12.75">
      <c r="A41" s="74" t="s">
        <v>142</v>
      </c>
      <c r="B41" s="111" t="s">
        <v>329</v>
      </c>
      <c r="C41" s="81" t="s">
        <v>165</v>
      </c>
      <c r="D41" s="111" t="s">
        <v>5</v>
      </c>
      <c r="E41" s="84">
        <f>2193402+662407</f>
        <v>2855809</v>
      </c>
    </row>
    <row r="42" spans="1:5" ht="25.5">
      <c r="A42" s="107" t="s">
        <v>344</v>
      </c>
      <c r="B42" s="109" t="s">
        <v>329</v>
      </c>
      <c r="C42" s="71" t="s">
        <v>345</v>
      </c>
      <c r="D42" s="109"/>
      <c r="E42" s="75">
        <f>E43</f>
        <v>558030</v>
      </c>
    </row>
    <row r="43" spans="1:5" ht="12.75">
      <c r="A43" s="74" t="s">
        <v>162</v>
      </c>
      <c r="B43" s="109" t="s">
        <v>329</v>
      </c>
      <c r="C43" s="71" t="s">
        <v>345</v>
      </c>
      <c r="D43" s="109" t="s">
        <v>148</v>
      </c>
      <c r="E43" s="75">
        <f>E44</f>
        <v>558030</v>
      </c>
    </row>
    <row r="44" spans="1:5" ht="31.5" customHeight="1">
      <c r="A44" s="74" t="s">
        <v>150</v>
      </c>
      <c r="B44" s="109" t="s">
        <v>329</v>
      </c>
      <c r="C44" s="71" t="s">
        <v>345</v>
      </c>
      <c r="D44" s="109" t="s">
        <v>12</v>
      </c>
      <c r="E44" s="76">
        <f>53000+500000+5030</f>
        <v>558030</v>
      </c>
    </row>
    <row r="45" spans="1:5" ht="43.5" customHeight="1">
      <c r="A45" s="123" t="s">
        <v>364</v>
      </c>
      <c r="B45" s="119" t="s">
        <v>329</v>
      </c>
      <c r="C45" s="120" t="s">
        <v>365</v>
      </c>
      <c r="D45" s="119"/>
      <c r="E45" s="85">
        <f>E46+E52+E56</f>
        <v>318000</v>
      </c>
    </row>
    <row r="46" spans="1:5" ht="31.5" customHeight="1">
      <c r="A46" s="127" t="s">
        <v>369</v>
      </c>
      <c r="B46" s="109" t="s">
        <v>329</v>
      </c>
      <c r="C46" s="71" t="s">
        <v>366</v>
      </c>
      <c r="D46" s="109"/>
      <c r="E46" s="82">
        <f>E47</f>
        <v>168000</v>
      </c>
    </row>
    <row r="47" spans="1:5" ht="12.75">
      <c r="A47" s="107" t="s">
        <v>368</v>
      </c>
      <c r="B47" s="109" t="s">
        <v>329</v>
      </c>
      <c r="C47" s="71" t="s">
        <v>367</v>
      </c>
      <c r="D47" s="109"/>
      <c r="E47" s="82">
        <f>E48+E50</f>
        <v>168000</v>
      </c>
    </row>
    <row r="48" spans="1:5" ht="12.75">
      <c r="A48" s="74" t="s">
        <v>162</v>
      </c>
      <c r="B48" s="109" t="s">
        <v>329</v>
      </c>
      <c r="C48" s="71" t="s">
        <v>367</v>
      </c>
      <c r="D48" s="109" t="s">
        <v>148</v>
      </c>
      <c r="E48" s="82">
        <f>E49</f>
        <v>60000</v>
      </c>
    </row>
    <row r="49" spans="1:5" ht="25.5">
      <c r="A49" s="74" t="s">
        <v>150</v>
      </c>
      <c r="B49" s="109" t="s">
        <v>329</v>
      </c>
      <c r="C49" s="71" t="s">
        <v>367</v>
      </c>
      <c r="D49" s="109" t="s">
        <v>12</v>
      </c>
      <c r="E49" s="76">
        <v>60000</v>
      </c>
    </row>
    <row r="50" spans="1:5" ht="12.75">
      <c r="A50" s="74" t="s">
        <v>271</v>
      </c>
      <c r="B50" s="109" t="s">
        <v>329</v>
      </c>
      <c r="C50" s="71" t="s">
        <v>367</v>
      </c>
      <c r="D50" s="109" t="s">
        <v>215</v>
      </c>
      <c r="E50" s="82">
        <f>E51</f>
        <v>108000</v>
      </c>
    </row>
    <row r="51" spans="1:5" ht="12.75">
      <c r="A51" s="74" t="s">
        <v>217</v>
      </c>
      <c r="B51" s="109" t="s">
        <v>329</v>
      </c>
      <c r="C51" s="71" t="s">
        <v>367</v>
      </c>
      <c r="D51" s="109" t="s">
        <v>216</v>
      </c>
      <c r="E51" s="76">
        <v>108000</v>
      </c>
    </row>
    <row r="52" spans="1:5" ht="25.5">
      <c r="A52" s="127" t="s">
        <v>370</v>
      </c>
      <c r="B52" s="109" t="s">
        <v>329</v>
      </c>
      <c r="C52" s="71" t="s">
        <v>372</v>
      </c>
      <c r="D52" s="109"/>
      <c r="E52" s="82">
        <f>E53</f>
        <v>70000</v>
      </c>
    </row>
    <row r="53" spans="1:5" ht="25.5">
      <c r="A53" s="107" t="s">
        <v>371</v>
      </c>
      <c r="B53" s="109" t="s">
        <v>329</v>
      </c>
      <c r="C53" s="71" t="s">
        <v>373</v>
      </c>
      <c r="D53" s="109"/>
      <c r="E53" s="82">
        <f>E54</f>
        <v>70000</v>
      </c>
    </row>
    <row r="54" spans="1:5" ht="12.75">
      <c r="A54" s="74" t="s">
        <v>162</v>
      </c>
      <c r="B54" s="109" t="s">
        <v>329</v>
      </c>
      <c r="C54" s="71" t="s">
        <v>373</v>
      </c>
      <c r="D54" s="109" t="s">
        <v>148</v>
      </c>
      <c r="E54" s="82">
        <f>E55</f>
        <v>70000</v>
      </c>
    </row>
    <row r="55" spans="1:5" ht="25.5">
      <c r="A55" s="74" t="s">
        <v>150</v>
      </c>
      <c r="B55" s="109" t="s">
        <v>329</v>
      </c>
      <c r="C55" s="71" t="s">
        <v>373</v>
      </c>
      <c r="D55" s="109" t="s">
        <v>12</v>
      </c>
      <c r="E55" s="76">
        <v>70000</v>
      </c>
    </row>
    <row r="56" spans="1:5" ht="12.75">
      <c r="A56" s="127" t="s">
        <v>376</v>
      </c>
      <c r="B56" s="109" t="s">
        <v>329</v>
      </c>
      <c r="C56" s="71" t="s">
        <v>377</v>
      </c>
      <c r="D56" s="109"/>
      <c r="E56" s="82">
        <f>E57</f>
        <v>80000</v>
      </c>
    </row>
    <row r="57" spans="1:5" ht="12.75">
      <c r="A57" s="107" t="s">
        <v>378</v>
      </c>
      <c r="B57" s="109" t="s">
        <v>329</v>
      </c>
      <c r="C57" s="71" t="s">
        <v>379</v>
      </c>
      <c r="D57" s="109"/>
      <c r="E57" s="82">
        <f>E58</f>
        <v>80000</v>
      </c>
    </row>
    <row r="58" spans="1:5" ht="12.75">
      <c r="A58" s="74" t="s">
        <v>162</v>
      </c>
      <c r="B58" s="109" t="s">
        <v>329</v>
      </c>
      <c r="C58" s="71" t="s">
        <v>379</v>
      </c>
      <c r="D58" s="109" t="s">
        <v>148</v>
      </c>
      <c r="E58" s="82">
        <f>E59</f>
        <v>80000</v>
      </c>
    </row>
    <row r="59" spans="1:5" ht="25.5">
      <c r="A59" s="74" t="s">
        <v>150</v>
      </c>
      <c r="B59" s="109" t="s">
        <v>329</v>
      </c>
      <c r="C59" s="71" t="s">
        <v>379</v>
      </c>
      <c r="D59" s="109" t="s">
        <v>12</v>
      </c>
      <c r="E59" s="76">
        <v>80000</v>
      </c>
    </row>
    <row r="60" spans="1:5" ht="27">
      <c r="A60" s="123" t="s">
        <v>316</v>
      </c>
      <c r="B60" s="119" t="s">
        <v>329</v>
      </c>
      <c r="C60" s="120" t="s">
        <v>317</v>
      </c>
      <c r="D60" s="119"/>
      <c r="E60" s="72">
        <f>E61</f>
        <v>270000</v>
      </c>
    </row>
    <row r="61" spans="1:5" ht="39">
      <c r="A61" s="127" t="s">
        <v>347</v>
      </c>
      <c r="B61" s="109" t="s">
        <v>329</v>
      </c>
      <c r="C61" s="71" t="s">
        <v>318</v>
      </c>
      <c r="D61" s="109"/>
      <c r="E61" s="75">
        <f>E62</f>
        <v>270000</v>
      </c>
    </row>
    <row r="62" spans="1:5" ht="25.5">
      <c r="A62" s="107" t="s">
        <v>408</v>
      </c>
      <c r="B62" s="109" t="s">
        <v>329</v>
      </c>
      <c r="C62" s="71" t="s">
        <v>390</v>
      </c>
      <c r="D62" s="109"/>
      <c r="E62" s="75">
        <f>E63</f>
        <v>270000</v>
      </c>
    </row>
    <row r="63" spans="1:5" ht="12.75">
      <c r="A63" s="74" t="s">
        <v>162</v>
      </c>
      <c r="B63" s="109" t="s">
        <v>329</v>
      </c>
      <c r="C63" s="71" t="s">
        <v>390</v>
      </c>
      <c r="D63" s="109" t="s">
        <v>148</v>
      </c>
      <c r="E63" s="75">
        <f>E64</f>
        <v>270000</v>
      </c>
    </row>
    <row r="64" spans="1:5" ht="25.5">
      <c r="A64" s="74" t="s">
        <v>150</v>
      </c>
      <c r="B64" s="109" t="s">
        <v>329</v>
      </c>
      <c r="C64" s="71" t="s">
        <v>390</v>
      </c>
      <c r="D64" s="109" t="s">
        <v>12</v>
      </c>
      <c r="E64" s="76">
        <v>270000</v>
      </c>
    </row>
    <row r="65" spans="1:5" ht="40.5">
      <c r="A65" s="123" t="s">
        <v>386</v>
      </c>
      <c r="B65" s="119" t="s">
        <v>329</v>
      </c>
      <c r="C65" s="120" t="s">
        <v>387</v>
      </c>
      <c r="D65" s="119"/>
      <c r="E65" s="85">
        <f>E66</f>
        <v>100000</v>
      </c>
    </row>
    <row r="66" spans="1:5" ht="25.5">
      <c r="A66" s="127" t="s">
        <v>388</v>
      </c>
      <c r="B66" s="109" t="s">
        <v>329</v>
      </c>
      <c r="C66" s="71" t="s">
        <v>389</v>
      </c>
      <c r="D66" s="109"/>
      <c r="E66" s="82">
        <f>E67</f>
        <v>100000</v>
      </c>
    </row>
    <row r="67" spans="1:5" ht="12.75">
      <c r="A67" s="107" t="s">
        <v>413</v>
      </c>
      <c r="B67" s="109" t="s">
        <v>329</v>
      </c>
      <c r="C67" s="81" t="s">
        <v>412</v>
      </c>
      <c r="D67" s="109"/>
      <c r="E67" s="82">
        <f>E68</f>
        <v>100000</v>
      </c>
    </row>
    <row r="68" spans="1:5" ht="12.75">
      <c r="A68" s="74" t="s">
        <v>162</v>
      </c>
      <c r="B68" s="109" t="s">
        <v>329</v>
      </c>
      <c r="C68" s="81" t="s">
        <v>412</v>
      </c>
      <c r="D68" s="111" t="s">
        <v>148</v>
      </c>
      <c r="E68" s="82">
        <f>E69</f>
        <v>100000</v>
      </c>
    </row>
    <row r="69" spans="1:5" ht="25.5">
      <c r="A69" s="74" t="s">
        <v>150</v>
      </c>
      <c r="B69" s="109" t="s">
        <v>329</v>
      </c>
      <c r="C69" s="81" t="s">
        <v>412</v>
      </c>
      <c r="D69" s="111" t="s">
        <v>12</v>
      </c>
      <c r="E69" s="76">
        <v>100000</v>
      </c>
    </row>
    <row r="70" spans="1:5" ht="27">
      <c r="A70" s="123" t="s">
        <v>304</v>
      </c>
      <c r="B70" s="111" t="s">
        <v>329</v>
      </c>
      <c r="C70" s="81" t="s">
        <v>143</v>
      </c>
      <c r="D70" s="111"/>
      <c r="E70" s="85">
        <f>E71</f>
        <v>173000</v>
      </c>
    </row>
    <row r="71" spans="1:5" ht="25.5">
      <c r="A71" s="127" t="s">
        <v>145</v>
      </c>
      <c r="B71" s="111" t="s">
        <v>329</v>
      </c>
      <c r="C71" s="81" t="s">
        <v>144</v>
      </c>
      <c r="D71" s="111"/>
      <c r="E71" s="82">
        <f>E72</f>
        <v>173000</v>
      </c>
    </row>
    <row r="72" spans="1:5" ht="12.75">
      <c r="A72" s="107" t="s">
        <v>161</v>
      </c>
      <c r="B72" s="111" t="s">
        <v>329</v>
      </c>
      <c r="C72" s="81" t="s">
        <v>160</v>
      </c>
      <c r="D72" s="111"/>
      <c r="E72" s="82">
        <f>E73+E75</f>
        <v>173000</v>
      </c>
    </row>
    <row r="73" spans="1:5" ht="12.75">
      <c r="A73" s="74" t="s">
        <v>162</v>
      </c>
      <c r="B73" s="111" t="s">
        <v>329</v>
      </c>
      <c r="C73" s="81" t="s">
        <v>160</v>
      </c>
      <c r="D73" s="111" t="s">
        <v>148</v>
      </c>
      <c r="E73" s="82">
        <f>E74</f>
        <v>153000</v>
      </c>
    </row>
    <row r="74" spans="1:5" ht="25.5">
      <c r="A74" s="74" t="s">
        <v>150</v>
      </c>
      <c r="B74" s="111" t="s">
        <v>329</v>
      </c>
      <c r="C74" s="81" t="s">
        <v>160</v>
      </c>
      <c r="D74" s="111" t="s">
        <v>12</v>
      </c>
      <c r="E74" s="84">
        <f>480000-270000-57000</f>
        <v>153000</v>
      </c>
    </row>
    <row r="75" spans="1:5" ht="12.75">
      <c r="A75" s="74" t="s">
        <v>152</v>
      </c>
      <c r="B75" s="111" t="s">
        <v>329</v>
      </c>
      <c r="C75" s="81" t="s">
        <v>160</v>
      </c>
      <c r="D75" s="111" t="s">
        <v>151</v>
      </c>
      <c r="E75" s="82">
        <f>E76</f>
        <v>20000</v>
      </c>
    </row>
    <row r="76" spans="1:5" ht="12.75">
      <c r="A76" s="74" t="s">
        <v>154</v>
      </c>
      <c r="B76" s="111" t="s">
        <v>329</v>
      </c>
      <c r="C76" s="81" t="s">
        <v>160</v>
      </c>
      <c r="D76" s="111" t="s">
        <v>153</v>
      </c>
      <c r="E76" s="84">
        <v>20000</v>
      </c>
    </row>
    <row r="77" spans="1:5" ht="12.75">
      <c r="A77" s="88" t="s">
        <v>398</v>
      </c>
      <c r="B77" s="121" t="s">
        <v>418</v>
      </c>
      <c r="C77" s="90"/>
      <c r="D77" s="121"/>
      <c r="E77" s="68">
        <f>E78</f>
        <v>602347</v>
      </c>
    </row>
    <row r="78" spans="1:5" ht="12.75">
      <c r="A78" s="86" t="s">
        <v>126</v>
      </c>
      <c r="B78" s="112" t="s">
        <v>330</v>
      </c>
      <c r="C78" s="96"/>
      <c r="D78" s="111"/>
      <c r="E78" s="85">
        <f>E80</f>
        <v>602347</v>
      </c>
    </row>
    <row r="79" spans="1:5" ht="27">
      <c r="A79" s="123" t="s">
        <v>168</v>
      </c>
      <c r="B79" s="114" t="s">
        <v>330</v>
      </c>
      <c r="C79" s="108" t="s">
        <v>167</v>
      </c>
      <c r="D79" s="110"/>
      <c r="E79" s="79">
        <f>E80</f>
        <v>602347</v>
      </c>
    </row>
    <row r="80" spans="1:5" ht="12.75">
      <c r="A80" s="107" t="s">
        <v>170</v>
      </c>
      <c r="B80" s="110" t="s">
        <v>330</v>
      </c>
      <c r="C80" s="78" t="s">
        <v>169</v>
      </c>
      <c r="D80" s="110"/>
      <c r="E80" s="80">
        <f>E81</f>
        <v>602347</v>
      </c>
    </row>
    <row r="81" spans="1:5" ht="25.5">
      <c r="A81" s="74" t="s">
        <v>172</v>
      </c>
      <c r="B81" s="110" t="s">
        <v>330</v>
      </c>
      <c r="C81" s="78" t="s">
        <v>171</v>
      </c>
      <c r="D81" s="110"/>
      <c r="E81" s="80">
        <f>E82+E84</f>
        <v>602347</v>
      </c>
    </row>
    <row r="82" spans="1:5" ht="39">
      <c r="A82" s="74" t="s">
        <v>303</v>
      </c>
      <c r="B82" s="110" t="s">
        <v>330</v>
      </c>
      <c r="C82" s="78" t="s">
        <v>171</v>
      </c>
      <c r="D82" s="110" t="s">
        <v>8</v>
      </c>
      <c r="E82" s="80">
        <f>E83</f>
        <v>485620</v>
      </c>
    </row>
    <row r="83" spans="1:5" ht="12.75">
      <c r="A83" s="74" t="s">
        <v>142</v>
      </c>
      <c r="B83" s="110" t="s">
        <v>330</v>
      </c>
      <c r="C83" s="78" t="s">
        <v>171</v>
      </c>
      <c r="D83" s="110" t="s">
        <v>5</v>
      </c>
      <c r="E83" s="91">
        <f>372980+112640</f>
        <v>485620</v>
      </c>
    </row>
    <row r="84" spans="1:5" ht="12.75">
      <c r="A84" s="74" t="s">
        <v>162</v>
      </c>
      <c r="B84" s="110" t="s">
        <v>330</v>
      </c>
      <c r="C84" s="78" t="s">
        <v>171</v>
      </c>
      <c r="D84" s="110" t="s">
        <v>148</v>
      </c>
      <c r="E84" s="80">
        <f>E85</f>
        <v>116727</v>
      </c>
    </row>
    <row r="85" spans="1:5" ht="25.5">
      <c r="A85" s="74" t="s">
        <v>150</v>
      </c>
      <c r="B85" s="110" t="s">
        <v>330</v>
      </c>
      <c r="C85" s="78" t="s">
        <v>171</v>
      </c>
      <c r="D85" s="110" t="s">
        <v>12</v>
      </c>
      <c r="E85" s="91">
        <v>116727</v>
      </c>
    </row>
    <row r="86" spans="1:5" ht="12.75">
      <c r="A86" s="88" t="s">
        <v>127</v>
      </c>
      <c r="B86" s="121" t="s">
        <v>419</v>
      </c>
      <c r="C86" s="90"/>
      <c r="D86" s="121"/>
      <c r="E86" s="68">
        <f>E87</f>
        <v>1691056</v>
      </c>
    </row>
    <row r="87" spans="1:5" ht="25.5">
      <c r="A87" s="70" t="s">
        <v>173</v>
      </c>
      <c r="B87" s="119" t="s">
        <v>331</v>
      </c>
      <c r="C87" s="120"/>
      <c r="D87" s="109"/>
      <c r="E87" s="72">
        <f>E88</f>
        <v>1691056</v>
      </c>
    </row>
    <row r="88" spans="1:5" ht="40.5">
      <c r="A88" s="123" t="s">
        <v>407</v>
      </c>
      <c r="B88" s="119" t="s">
        <v>331</v>
      </c>
      <c r="C88" s="120" t="s">
        <v>175</v>
      </c>
      <c r="D88" s="109"/>
      <c r="E88" s="72">
        <f>E89</f>
        <v>1691056</v>
      </c>
    </row>
    <row r="89" spans="1:5" ht="25.5">
      <c r="A89" s="127" t="s">
        <v>177</v>
      </c>
      <c r="B89" s="109" t="s">
        <v>331</v>
      </c>
      <c r="C89" s="71" t="s">
        <v>176</v>
      </c>
      <c r="D89" s="109"/>
      <c r="E89" s="75">
        <f>E90+E93+E96</f>
        <v>1691056</v>
      </c>
    </row>
    <row r="90" spans="1:5" ht="12.75">
      <c r="A90" s="107" t="s">
        <v>179</v>
      </c>
      <c r="B90" s="109" t="s">
        <v>331</v>
      </c>
      <c r="C90" s="71" t="s">
        <v>178</v>
      </c>
      <c r="D90" s="109"/>
      <c r="E90" s="75">
        <f>E91</f>
        <v>265000</v>
      </c>
    </row>
    <row r="91" spans="1:5" ht="12.75">
      <c r="A91" s="74" t="s">
        <v>162</v>
      </c>
      <c r="B91" s="109" t="s">
        <v>331</v>
      </c>
      <c r="C91" s="71" t="s">
        <v>178</v>
      </c>
      <c r="D91" s="109" t="s">
        <v>148</v>
      </c>
      <c r="E91" s="75">
        <f>E92</f>
        <v>265000</v>
      </c>
    </row>
    <row r="92" spans="1:5" ht="25.5">
      <c r="A92" s="74" t="s">
        <v>150</v>
      </c>
      <c r="B92" s="109" t="s">
        <v>331</v>
      </c>
      <c r="C92" s="71" t="s">
        <v>178</v>
      </c>
      <c r="D92" s="109" t="s">
        <v>12</v>
      </c>
      <c r="E92" s="76">
        <v>265000</v>
      </c>
    </row>
    <row r="93" spans="1:5" ht="12.75">
      <c r="A93" s="107" t="s">
        <v>181</v>
      </c>
      <c r="B93" s="111" t="s">
        <v>331</v>
      </c>
      <c r="C93" s="81" t="s">
        <v>180</v>
      </c>
      <c r="D93" s="111"/>
      <c r="E93" s="82">
        <f>E94</f>
        <v>1235056</v>
      </c>
    </row>
    <row r="94" spans="1:5" ht="39">
      <c r="A94" s="74" t="s">
        <v>303</v>
      </c>
      <c r="B94" s="111" t="s">
        <v>331</v>
      </c>
      <c r="C94" s="81" t="s">
        <v>180</v>
      </c>
      <c r="D94" s="111" t="s">
        <v>8</v>
      </c>
      <c r="E94" s="82">
        <f>E95</f>
        <v>1235056</v>
      </c>
    </row>
    <row r="95" spans="1:5" ht="12.75">
      <c r="A95" s="74" t="s">
        <v>142</v>
      </c>
      <c r="B95" s="111" t="s">
        <v>331</v>
      </c>
      <c r="C95" s="81" t="s">
        <v>180</v>
      </c>
      <c r="D95" s="111" t="s">
        <v>5</v>
      </c>
      <c r="E95" s="84">
        <v>1235056</v>
      </c>
    </row>
    <row r="96" spans="1:5" ht="12.75">
      <c r="A96" s="107" t="s">
        <v>183</v>
      </c>
      <c r="B96" s="109" t="s">
        <v>331</v>
      </c>
      <c r="C96" s="71" t="s">
        <v>182</v>
      </c>
      <c r="D96" s="109"/>
      <c r="E96" s="75">
        <f>E97+E99</f>
        <v>191000</v>
      </c>
    </row>
    <row r="97" spans="1:5" ht="39">
      <c r="A97" s="74" t="s">
        <v>303</v>
      </c>
      <c r="B97" s="111" t="s">
        <v>331</v>
      </c>
      <c r="C97" s="81" t="s">
        <v>182</v>
      </c>
      <c r="D97" s="111" t="s">
        <v>8</v>
      </c>
      <c r="E97" s="82">
        <f>E98</f>
        <v>180000</v>
      </c>
    </row>
    <row r="98" spans="1:5" ht="12.75">
      <c r="A98" s="74" t="s">
        <v>142</v>
      </c>
      <c r="B98" s="111" t="s">
        <v>331</v>
      </c>
      <c r="C98" s="81" t="s">
        <v>182</v>
      </c>
      <c r="D98" s="111" t="s">
        <v>5</v>
      </c>
      <c r="E98" s="84">
        <v>180000</v>
      </c>
    </row>
    <row r="99" spans="1:5" ht="25.5">
      <c r="A99" s="74" t="s">
        <v>149</v>
      </c>
      <c r="B99" s="109" t="s">
        <v>331</v>
      </c>
      <c r="C99" s="71" t="s">
        <v>182</v>
      </c>
      <c r="D99" s="109" t="s">
        <v>148</v>
      </c>
      <c r="E99" s="75">
        <f>E100</f>
        <v>11000</v>
      </c>
    </row>
    <row r="100" spans="1:5" ht="30.75" customHeight="1">
      <c r="A100" s="74" t="s">
        <v>150</v>
      </c>
      <c r="B100" s="109" t="s">
        <v>331</v>
      </c>
      <c r="C100" s="71" t="s">
        <v>182</v>
      </c>
      <c r="D100" s="109" t="s">
        <v>12</v>
      </c>
      <c r="E100" s="76">
        <v>11000</v>
      </c>
    </row>
    <row r="101" spans="1:5" ht="12.75">
      <c r="A101" s="88" t="s">
        <v>399</v>
      </c>
      <c r="B101" s="121" t="s">
        <v>420</v>
      </c>
      <c r="C101" s="90"/>
      <c r="D101" s="121"/>
      <c r="E101" s="68">
        <f>E114+E102</f>
        <v>16104012.82</v>
      </c>
    </row>
    <row r="102" spans="1:5" ht="12.75">
      <c r="A102" s="70" t="s">
        <v>128</v>
      </c>
      <c r="B102" s="119" t="s">
        <v>332</v>
      </c>
      <c r="C102" s="71"/>
      <c r="D102" s="109"/>
      <c r="E102" s="72">
        <f>E103</f>
        <v>15754012.82</v>
      </c>
    </row>
    <row r="103" spans="1:5" ht="27">
      <c r="A103" s="123" t="s">
        <v>320</v>
      </c>
      <c r="B103" s="119" t="s">
        <v>332</v>
      </c>
      <c r="C103" s="120" t="s">
        <v>184</v>
      </c>
      <c r="D103" s="109"/>
      <c r="E103" s="72">
        <f>E104</f>
        <v>15754012.82</v>
      </c>
    </row>
    <row r="104" spans="1:5" ht="25.5">
      <c r="A104" s="127" t="s">
        <v>186</v>
      </c>
      <c r="B104" s="109" t="s">
        <v>332</v>
      </c>
      <c r="C104" s="71" t="s">
        <v>185</v>
      </c>
      <c r="D104" s="109"/>
      <c r="E104" s="75">
        <f>E105+E108+E111</f>
        <v>15754012.82</v>
      </c>
    </row>
    <row r="105" spans="1:5" ht="12.75">
      <c r="A105" s="107" t="s">
        <v>188</v>
      </c>
      <c r="B105" s="109" t="s">
        <v>332</v>
      </c>
      <c r="C105" s="71" t="s">
        <v>187</v>
      </c>
      <c r="D105" s="109"/>
      <c r="E105" s="75">
        <f>E106</f>
        <v>14518415.82</v>
      </c>
    </row>
    <row r="106" spans="1:5" ht="12.75">
      <c r="A106" s="74" t="s">
        <v>162</v>
      </c>
      <c r="B106" s="109" t="s">
        <v>332</v>
      </c>
      <c r="C106" s="71" t="s">
        <v>187</v>
      </c>
      <c r="D106" s="109" t="s">
        <v>148</v>
      </c>
      <c r="E106" s="75">
        <f>E107</f>
        <v>14518415.82</v>
      </c>
    </row>
    <row r="107" spans="1:5" ht="25.5">
      <c r="A107" s="74" t="s">
        <v>150</v>
      </c>
      <c r="B107" s="109" t="s">
        <v>332</v>
      </c>
      <c r="C107" s="71" t="s">
        <v>187</v>
      </c>
      <c r="D107" s="109" t="s">
        <v>12</v>
      </c>
      <c r="E107" s="76">
        <v>14518415.82</v>
      </c>
    </row>
    <row r="108" spans="1:5" ht="12.75">
      <c r="A108" s="107" t="s">
        <v>346</v>
      </c>
      <c r="B108" s="109" t="s">
        <v>332</v>
      </c>
      <c r="C108" s="71" t="s">
        <v>321</v>
      </c>
      <c r="D108" s="109"/>
      <c r="E108" s="75">
        <f>E109</f>
        <v>361497</v>
      </c>
    </row>
    <row r="109" spans="1:5" ht="25.5">
      <c r="A109" s="74" t="s">
        <v>149</v>
      </c>
      <c r="B109" s="109" t="s">
        <v>332</v>
      </c>
      <c r="C109" s="71" t="s">
        <v>321</v>
      </c>
      <c r="D109" s="109" t="s">
        <v>148</v>
      </c>
      <c r="E109" s="75">
        <f>E110</f>
        <v>361497</v>
      </c>
    </row>
    <row r="110" spans="1:5" ht="32.25" customHeight="1">
      <c r="A110" s="74" t="s">
        <v>150</v>
      </c>
      <c r="B110" s="109" t="s">
        <v>332</v>
      </c>
      <c r="C110" s="71" t="s">
        <v>321</v>
      </c>
      <c r="D110" s="109" t="s">
        <v>12</v>
      </c>
      <c r="E110" s="76">
        <v>361497</v>
      </c>
    </row>
    <row r="111" spans="1:5" ht="25.5">
      <c r="A111" s="107" t="s">
        <v>315</v>
      </c>
      <c r="B111" s="109" t="s">
        <v>332</v>
      </c>
      <c r="C111" s="71" t="s">
        <v>191</v>
      </c>
      <c r="D111" s="109"/>
      <c r="E111" s="75">
        <f>E112</f>
        <v>874100</v>
      </c>
    </row>
    <row r="112" spans="1:5" ht="33" customHeight="1">
      <c r="A112" s="74" t="s">
        <v>149</v>
      </c>
      <c r="B112" s="109" t="s">
        <v>332</v>
      </c>
      <c r="C112" s="71" t="s">
        <v>191</v>
      </c>
      <c r="D112" s="109" t="s">
        <v>148</v>
      </c>
      <c r="E112" s="75">
        <f>E113</f>
        <v>874100</v>
      </c>
    </row>
    <row r="113" spans="1:5" ht="30.75" customHeight="1">
      <c r="A113" s="74" t="s">
        <v>150</v>
      </c>
      <c r="B113" s="109" t="s">
        <v>332</v>
      </c>
      <c r="C113" s="71" t="s">
        <v>191</v>
      </c>
      <c r="D113" s="109" t="s">
        <v>12</v>
      </c>
      <c r="E113" s="76">
        <v>874100</v>
      </c>
    </row>
    <row r="114" spans="1:5" ht="12.75">
      <c r="A114" s="77" t="s">
        <v>129</v>
      </c>
      <c r="B114" s="114" t="s">
        <v>333</v>
      </c>
      <c r="C114" s="108"/>
      <c r="D114" s="110"/>
      <c r="E114" s="79">
        <f>E115</f>
        <v>350000</v>
      </c>
    </row>
    <row r="115" spans="1:5" ht="27">
      <c r="A115" s="123" t="s">
        <v>316</v>
      </c>
      <c r="B115" s="114" t="s">
        <v>333</v>
      </c>
      <c r="C115" s="96" t="s">
        <v>317</v>
      </c>
      <c r="D115" s="111"/>
      <c r="E115" s="79">
        <f>E116</f>
        <v>350000</v>
      </c>
    </row>
    <row r="116" spans="1:5" ht="39">
      <c r="A116" s="127" t="s">
        <v>347</v>
      </c>
      <c r="B116" s="110" t="s">
        <v>333</v>
      </c>
      <c r="C116" s="81" t="s">
        <v>318</v>
      </c>
      <c r="D116" s="111"/>
      <c r="E116" s="80">
        <f>E117</f>
        <v>350000</v>
      </c>
    </row>
    <row r="117" spans="1:5" ht="25.5">
      <c r="A117" s="107" t="s">
        <v>319</v>
      </c>
      <c r="B117" s="110" t="s">
        <v>333</v>
      </c>
      <c r="C117" s="81" t="s">
        <v>348</v>
      </c>
      <c r="D117" s="111"/>
      <c r="E117" s="80">
        <f>E118</f>
        <v>350000</v>
      </c>
    </row>
    <row r="118" spans="1:5" ht="12.75">
      <c r="A118" s="74" t="s">
        <v>162</v>
      </c>
      <c r="B118" s="110" t="s">
        <v>333</v>
      </c>
      <c r="C118" s="81" t="s">
        <v>348</v>
      </c>
      <c r="D118" s="110" t="s">
        <v>148</v>
      </c>
      <c r="E118" s="80">
        <f>E119</f>
        <v>350000</v>
      </c>
    </row>
    <row r="119" spans="1:5" ht="33" customHeight="1">
      <c r="A119" s="74" t="s">
        <v>150</v>
      </c>
      <c r="B119" s="110" t="s">
        <v>333</v>
      </c>
      <c r="C119" s="81" t="s">
        <v>348</v>
      </c>
      <c r="D119" s="111" t="s">
        <v>12</v>
      </c>
      <c r="E119" s="91">
        <v>350000</v>
      </c>
    </row>
    <row r="120" spans="1:5" ht="12.75">
      <c r="A120" s="88" t="s">
        <v>400</v>
      </c>
      <c r="B120" s="121" t="s">
        <v>421</v>
      </c>
      <c r="C120" s="90"/>
      <c r="D120" s="121"/>
      <c r="E120" s="68">
        <f>E121+E127+E146</f>
        <v>30248289.119999997</v>
      </c>
    </row>
    <row r="121" spans="1:5" ht="12.75">
      <c r="A121" s="70" t="s">
        <v>130</v>
      </c>
      <c r="B121" s="119" t="s">
        <v>334</v>
      </c>
      <c r="C121" s="120"/>
      <c r="D121" s="109"/>
      <c r="E121" s="72">
        <f>E122</f>
        <v>1395804.59</v>
      </c>
    </row>
    <row r="122" spans="1:5" ht="27">
      <c r="A122" s="123" t="s">
        <v>322</v>
      </c>
      <c r="B122" s="119" t="s">
        <v>334</v>
      </c>
      <c r="C122" s="120" t="s">
        <v>192</v>
      </c>
      <c r="D122" s="109"/>
      <c r="E122" s="72">
        <f>E123</f>
        <v>1395804.59</v>
      </c>
    </row>
    <row r="123" spans="1:5" ht="25.5">
      <c r="A123" s="127" t="s">
        <v>194</v>
      </c>
      <c r="B123" s="109" t="s">
        <v>334</v>
      </c>
      <c r="C123" s="71" t="s">
        <v>193</v>
      </c>
      <c r="D123" s="109"/>
      <c r="E123" s="75">
        <f>E124</f>
        <v>1395804.59</v>
      </c>
    </row>
    <row r="124" spans="1:5" ht="39">
      <c r="A124" s="107" t="s">
        <v>196</v>
      </c>
      <c r="B124" s="109" t="s">
        <v>334</v>
      </c>
      <c r="C124" s="71" t="s">
        <v>195</v>
      </c>
      <c r="D124" s="119"/>
      <c r="E124" s="75">
        <f>E125</f>
        <v>1395804.59</v>
      </c>
    </row>
    <row r="125" spans="1:5" ht="12.75">
      <c r="A125" s="74" t="s">
        <v>162</v>
      </c>
      <c r="B125" s="109" t="s">
        <v>334</v>
      </c>
      <c r="C125" s="71" t="s">
        <v>195</v>
      </c>
      <c r="D125" s="109" t="s">
        <v>148</v>
      </c>
      <c r="E125" s="75">
        <f>E126</f>
        <v>1395804.59</v>
      </c>
    </row>
    <row r="126" spans="1:5" ht="30" customHeight="1">
      <c r="A126" s="74" t="s">
        <v>150</v>
      </c>
      <c r="B126" s="109" t="s">
        <v>334</v>
      </c>
      <c r="C126" s="71" t="s">
        <v>195</v>
      </c>
      <c r="D126" s="109" t="s">
        <v>12</v>
      </c>
      <c r="E126" s="76">
        <v>1395804.59</v>
      </c>
    </row>
    <row r="127" spans="1:5" ht="12.75">
      <c r="A127" s="77" t="s">
        <v>131</v>
      </c>
      <c r="B127" s="114" t="s">
        <v>335</v>
      </c>
      <c r="C127" s="78"/>
      <c r="D127" s="110"/>
      <c r="E127" s="79">
        <f>E128+E133</f>
        <v>11618610.87</v>
      </c>
    </row>
    <row r="128" spans="1:5" ht="27">
      <c r="A128" s="123" t="s">
        <v>322</v>
      </c>
      <c r="B128" s="114" t="s">
        <v>335</v>
      </c>
      <c r="C128" s="108" t="s">
        <v>193</v>
      </c>
      <c r="D128" s="110"/>
      <c r="E128" s="79">
        <f>E129</f>
        <v>687300</v>
      </c>
    </row>
    <row r="129" spans="1:5" ht="25.5">
      <c r="A129" s="127" t="s">
        <v>194</v>
      </c>
      <c r="B129" s="110" t="s">
        <v>335</v>
      </c>
      <c r="C129" s="78" t="s">
        <v>193</v>
      </c>
      <c r="D129" s="110"/>
      <c r="E129" s="80">
        <f>E130</f>
        <v>687300</v>
      </c>
    </row>
    <row r="130" spans="1:5" ht="25.5">
      <c r="A130" s="107" t="s">
        <v>385</v>
      </c>
      <c r="B130" s="110" t="s">
        <v>335</v>
      </c>
      <c r="C130" s="78" t="s">
        <v>381</v>
      </c>
      <c r="D130" s="110"/>
      <c r="E130" s="80">
        <f>E131</f>
        <v>687300</v>
      </c>
    </row>
    <row r="131" spans="1:5" ht="12.75">
      <c r="A131" s="74" t="s">
        <v>152</v>
      </c>
      <c r="B131" s="110" t="s">
        <v>335</v>
      </c>
      <c r="C131" s="78" t="s">
        <v>381</v>
      </c>
      <c r="D131" s="110" t="s">
        <v>151</v>
      </c>
      <c r="E131" s="80">
        <f>E132</f>
        <v>687300</v>
      </c>
    </row>
    <row r="132" spans="1:5" ht="39">
      <c r="A132" s="74" t="s">
        <v>395</v>
      </c>
      <c r="B132" s="110" t="s">
        <v>335</v>
      </c>
      <c r="C132" s="78" t="s">
        <v>381</v>
      </c>
      <c r="D132" s="110" t="s">
        <v>197</v>
      </c>
      <c r="E132" s="76">
        <v>687300</v>
      </c>
    </row>
    <row r="133" spans="1:5" ht="48" customHeight="1">
      <c r="A133" s="123" t="s">
        <v>306</v>
      </c>
      <c r="B133" s="114" t="s">
        <v>335</v>
      </c>
      <c r="C133" s="108" t="s">
        <v>198</v>
      </c>
      <c r="D133" s="110"/>
      <c r="E133" s="79">
        <f>E134</f>
        <v>10931310.87</v>
      </c>
    </row>
    <row r="134" spans="1:5" ht="25.5">
      <c r="A134" s="127" t="s">
        <v>300</v>
      </c>
      <c r="B134" s="110" t="s">
        <v>335</v>
      </c>
      <c r="C134" s="78" t="s">
        <v>199</v>
      </c>
      <c r="D134" s="110"/>
      <c r="E134" s="80">
        <f>E135+E140+E143</f>
        <v>10931310.87</v>
      </c>
    </row>
    <row r="135" spans="1:5" ht="12.75">
      <c r="A135" s="107" t="s">
        <v>200</v>
      </c>
      <c r="B135" s="109" t="s">
        <v>335</v>
      </c>
      <c r="C135" s="71" t="s">
        <v>275</v>
      </c>
      <c r="D135" s="109"/>
      <c r="E135" s="75">
        <f>E136+E139</f>
        <v>8583624.11</v>
      </c>
    </row>
    <row r="136" spans="1:5" ht="12.75">
      <c r="A136" s="74" t="s">
        <v>162</v>
      </c>
      <c r="B136" s="109" t="s">
        <v>335</v>
      </c>
      <c r="C136" s="71" t="s">
        <v>275</v>
      </c>
      <c r="D136" s="109" t="s">
        <v>148</v>
      </c>
      <c r="E136" s="75">
        <f>E137</f>
        <v>583624.11</v>
      </c>
    </row>
    <row r="137" spans="1:5" ht="25.5">
      <c r="A137" s="74" t="s">
        <v>150</v>
      </c>
      <c r="B137" s="109" t="s">
        <v>335</v>
      </c>
      <c r="C137" s="71" t="s">
        <v>275</v>
      </c>
      <c r="D137" s="109" t="s">
        <v>12</v>
      </c>
      <c r="E137" s="76">
        <f>553624.11+30000</f>
        <v>583624.11</v>
      </c>
    </row>
    <row r="138" spans="1:5" ht="12.75">
      <c r="A138" s="74" t="s">
        <v>152</v>
      </c>
      <c r="B138" s="109" t="s">
        <v>335</v>
      </c>
      <c r="C138" s="71" t="s">
        <v>275</v>
      </c>
      <c r="D138" s="109" t="s">
        <v>151</v>
      </c>
      <c r="E138" s="75">
        <f>E139</f>
        <v>8000000</v>
      </c>
    </row>
    <row r="139" spans="1:5" ht="39">
      <c r="A139" s="74" t="s">
        <v>395</v>
      </c>
      <c r="B139" s="110" t="s">
        <v>335</v>
      </c>
      <c r="C139" s="78" t="s">
        <v>275</v>
      </c>
      <c r="D139" s="110" t="s">
        <v>197</v>
      </c>
      <c r="E139" s="84">
        <v>8000000</v>
      </c>
    </row>
    <row r="140" spans="1:5" ht="15.75" customHeight="1">
      <c r="A140" s="107" t="s">
        <v>349</v>
      </c>
      <c r="B140" s="110" t="s">
        <v>335</v>
      </c>
      <c r="C140" s="78" t="s">
        <v>276</v>
      </c>
      <c r="D140" s="110"/>
      <c r="E140" s="80">
        <f>E141</f>
        <v>400000</v>
      </c>
    </row>
    <row r="141" spans="1:5" ht="12.75">
      <c r="A141" s="74" t="s">
        <v>162</v>
      </c>
      <c r="B141" s="110" t="s">
        <v>335</v>
      </c>
      <c r="C141" s="78" t="s">
        <v>276</v>
      </c>
      <c r="D141" s="110" t="s">
        <v>148</v>
      </c>
      <c r="E141" s="80">
        <f>E142</f>
        <v>400000</v>
      </c>
    </row>
    <row r="142" spans="1:5" ht="29.25" customHeight="1">
      <c r="A142" s="74" t="s">
        <v>150</v>
      </c>
      <c r="B142" s="110" t="s">
        <v>335</v>
      </c>
      <c r="C142" s="78" t="s">
        <v>276</v>
      </c>
      <c r="D142" s="110" t="s">
        <v>12</v>
      </c>
      <c r="E142" s="84">
        <v>400000</v>
      </c>
    </row>
    <row r="143" spans="1:5" ht="18" customHeight="1">
      <c r="A143" s="107" t="s">
        <v>351</v>
      </c>
      <c r="B143" s="110" t="s">
        <v>335</v>
      </c>
      <c r="C143" s="78" t="s">
        <v>350</v>
      </c>
      <c r="D143" s="110"/>
      <c r="E143" s="80">
        <f>E144</f>
        <v>1947686.76</v>
      </c>
    </row>
    <row r="144" spans="1:5" ht="12.75">
      <c r="A144" s="74" t="s">
        <v>162</v>
      </c>
      <c r="B144" s="110" t="s">
        <v>335</v>
      </c>
      <c r="C144" s="78" t="s">
        <v>350</v>
      </c>
      <c r="D144" s="110" t="s">
        <v>148</v>
      </c>
      <c r="E144" s="80">
        <f>E145</f>
        <v>1947686.76</v>
      </c>
    </row>
    <row r="145" spans="1:5" ht="29.25" customHeight="1">
      <c r="A145" s="74" t="s">
        <v>150</v>
      </c>
      <c r="B145" s="110" t="s">
        <v>335</v>
      </c>
      <c r="C145" s="78" t="s">
        <v>350</v>
      </c>
      <c r="D145" s="110" t="s">
        <v>12</v>
      </c>
      <c r="E145" s="84">
        <v>1947686.76</v>
      </c>
    </row>
    <row r="146" spans="1:5" ht="12.75">
      <c r="A146" s="77" t="s">
        <v>132</v>
      </c>
      <c r="B146" s="114" t="s">
        <v>336</v>
      </c>
      <c r="C146" s="78"/>
      <c r="D146" s="110"/>
      <c r="E146" s="79">
        <f>E147+E166</f>
        <v>17233873.66</v>
      </c>
    </row>
    <row r="147" spans="1:5" ht="27">
      <c r="A147" s="123" t="s">
        <v>529</v>
      </c>
      <c r="B147" s="114" t="s">
        <v>336</v>
      </c>
      <c r="C147" s="108" t="s">
        <v>203</v>
      </c>
      <c r="D147" s="110"/>
      <c r="E147" s="79">
        <f>E148</f>
        <v>17176873.66</v>
      </c>
    </row>
    <row r="148" spans="1:5" ht="12.75">
      <c r="A148" s="127" t="s">
        <v>205</v>
      </c>
      <c r="B148" s="110" t="s">
        <v>336</v>
      </c>
      <c r="C148" s="78" t="s">
        <v>204</v>
      </c>
      <c r="D148" s="110"/>
      <c r="E148" s="80">
        <f>E149+E152+E155+E158+E161</f>
        <v>17176873.66</v>
      </c>
    </row>
    <row r="149" spans="1:5" ht="12.75">
      <c r="A149" s="107" t="s">
        <v>202</v>
      </c>
      <c r="B149" s="110" t="s">
        <v>336</v>
      </c>
      <c r="C149" s="78" t="s">
        <v>206</v>
      </c>
      <c r="D149" s="110"/>
      <c r="E149" s="80">
        <f>E150</f>
        <v>4004253</v>
      </c>
    </row>
    <row r="150" spans="1:5" ht="12.75">
      <c r="A150" s="74" t="s">
        <v>162</v>
      </c>
      <c r="B150" s="110" t="s">
        <v>336</v>
      </c>
      <c r="C150" s="78" t="s">
        <v>206</v>
      </c>
      <c r="D150" s="110" t="s">
        <v>148</v>
      </c>
      <c r="E150" s="80">
        <f>E151</f>
        <v>4004253</v>
      </c>
    </row>
    <row r="151" spans="1:5" ht="30.75" customHeight="1">
      <c r="A151" s="74" t="s">
        <v>150</v>
      </c>
      <c r="B151" s="110" t="s">
        <v>336</v>
      </c>
      <c r="C151" s="78" t="s">
        <v>206</v>
      </c>
      <c r="D151" s="110" t="s">
        <v>12</v>
      </c>
      <c r="E151" s="91">
        <v>4004253</v>
      </c>
    </row>
    <row r="152" spans="1:5" ht="12.75">
      <c r="A152" s="107" t="s">
        <v>208</v>
      </c>
      <c r="B152" s="110" t="s">
        <v>336</v>
      </c>
      <c r="C152" s="78" t="s">
        <v>207</v>
      </c>
      <c r="D152" s="110"/>
      <c r="E152" s="80">
        <f>E153</f>
        <v>383603</v>
      </c>
    </row>
    <row r="153" spans="1:5" ht="12.75">
      <c r="A153" s="74" t="s">
        <v>162</v>
      </c>
      <c r="B153" s="110" t="s">
        <v>336</v>
      </c>
      <c r="C153" s="78" t="s">
        <v>207</v>
      </c>
      <c r="D153" s="110" t="s">
        <v>148</v>
      </c>
      <c r="E153" s="80">
        <f>E154</f>
        <v>383603</v>
      </c>
    </row>
    <row r="154" spans="1:5" ht="29.25" customHeight="1">
      <c r="A154" s="74" t="s">
        <v>150</v>
      </c>
      <c r="B154" s="110" t="s">
        <v>336</v>
      </c>
      <c r="C154" s="78" t="s">
        <v>207</v>
      </c>
      <c r="D154" s="110" t="s">
        <v>12</v>
      </c>
      <c r="E154" s="91">
        <v>383603</v>
      </c>
    </row>
    <row r="155" spans="1:5" ht="12.75">
      <c r="A155" s="107" t="s">
        <v>210</v>
      </c>
      <c r="B155" s="111" t="s">
        <v>336</v>
      </c>
      <c r="C155" s="81" t="s">
        <v>209</v>
      </c>
      <c r="D155" s="111"/>
      <c r="E155" s="82">
        <f>E156</f>
        <v>8249908.91</v>
      </c>
    </row>
    <row r="156" spans="1:5" ht="12.75">
      <c r="A156" s="74" t="s">
        <v>162</v>
      </c>
      <c r="B156" s="111" t="s">
        <v>336</v>
      </c>
      <c r="C156" s="81" t="s">
        <v>209</v>
      </c>
      <c r="D156" s="111" t="s">
        <v>148</v>
      </c>
      <c r="E156" s="82">
        <f>E157</f>
        <v>8249908.91</v>
      </c>
    </row>
    <row r="157" spans="1:5" ht="32.25" customHeight="1">
      <c r="A157" s="74" t="s">
        <v>150</v>
      </c>
      <c r="B157" s="111" t="s">
        <v>336</v>
      </c>
      <c r="C157" s="81" t="s">
        <v>209</v>
      </c>
      <c r="D157" s="111" t="s">
        <v>12</v>
      </c>
      <c r="E157" s="84">
        <v>8249908.91</v>
      </c>
    </row>
    <row r="158" spans="1:5" ht="12.75">
      <c r="A158" s="107" t="s">
        <v>212</v>
      </c>
      <c r="B158" s="110" t="s">
        <v>336</v>
      </c>
      <c r="C158" s="78" t="s">
        <v>211</v>
      </c>
      <c r="D158" s="110"/>
      <c r="E158" s="80">
        <f>E159</f>
        <v>300000</v>
      </c>
    </row>
    <row r="159" spans="1:5" ht="12.75">
      <c r="A159" s="74" t="s">
        <v>162</v>
      </c>
      <c r="B159" s="110" t="s">
        <v>336</v>
      </c>
      <c r="C159" s="78" t="s">
        <v>211</v>
      </c>
      <c r="D159" s="110" t="s">
        <v>148</v>
      </c>
      <c r="E159" s="80">
        <f>E160</f>
        <v>300000</v>
      </c>
    </row>
    <row r="160" spans="1:5" ht="30.75" customHeight="1">
      <c r="A160" s="74" t="s">
        <v>150</v>
      </c>
      <c r="B160" s="110" t="s">
        <v>336</v>
      </c>
      <c r="C160" s="78" t="s">
        <v>211</v>
      </c>
      <c r="D160" s="110" t="s">
        <v>12</v>
      </c>
      <c r="E160" s="91">
        <v>300000</v>
      </c>
    </row>
    <row r="161" spans="1:5" ht="12.75">
      <c r="A161" s="107" t="s">
        <v>214</v>
      </c>
      <c r="B161" s="110" t="s">
        <v>336</v>
      </c>
      <c r="C161" s="78" t="s">
        <v>213</v>
      </c>
      <c r="D161" s="110"/>
      <c r="E161" s="80">
        <f>E162+E164</f>
        <v>4239108.75</v>
      </c>
    </row>
    <row r="162" spans="1:5" ht="12.75">
      <c r="A162" s="74" t="s">
        <v>162</v>
      </c>
      <c r="B162" s="110" t="s">
        <v>336</v>
      </c>
      <c r="C162" s="78" t="s">
        <v>213</v>
      </c>
      <c r="D162" s="110" t="s">
        <v>148</v>
      </c>
      <c r="E162" s="80">
        <f>E163</f>
        <v>4224108.75</v>
      </c>
    </row>
    <row r="163" spans="1:5" ht="25.5">
      <c r="A163" s="74" t="s">
        <v>150</v>
      </c>
      <c r="B163" s="110" t="s">
        <v>336</v>
      </c>
      <c r="C163" s="78" t="s">
        <v>213</v>
      </c>
      <c r="D163" s="110" t="s">
        <v>12</v>
      </c>
      <c r="E163" s="91">
        <f>4239108.75-15000</f>
        <v>4224108.75</v>
      </c>
    </row>
    <row r="164" spans="1:5" ht="12.75">
      <c r="A164" s="74" t="s">
        <v>271</v>
      </c>
      <c r="B164" s="110" t="s">
        <v>336</v>
      </c>
      <c r="C164" s="78" t="s">
        <v>213</v>
      </c>
      <c r="D164" s="110" t="s">
        <v>215</v>
      </c>
      <c r="E164" s="80">
        <f>E165</f>
        <v>15000</v>
      </c>
    </row>
    <row r="165" spans="1:5" ht="12.75">
      <c r="A165" s="74" t="s">
        <v>217</v>
      </c>
      <c r="B165" s="110" t="s">
        <v>336</v>
      </c>
      <c r="C165" s="78" t="s">
        <v>213</v>
      </c>
      <c r="D165" s="110" t="s">
        <v>216</v>
      </c>
      <c r="E165" s="91">
        <v>15000</v>
      </c>
    </row>
    <row r="166" spans="1:5" ht="40.5">
      <c r="A166" s="123" t="s">
        <v>364</v>
      </c>
      <c r="B166" s="114" t="s">
        <v>336</v>
      </c>
      <c r="C166" s="108" t="s">
        <v>365</v>
      </c>
      <c r="D166" s="114"/>
      <c r="E166" s="79">
        <f>E167</f>
        <v>57000</v>
      </c>
    </row>
    <row r="167" spans="1:5" ht="25.5">
      <c r="A167" s="127" t="s">
        <v>391</v>
      </c>
      <c r="B167" s="109" t="s">
        <v>336</v>
      </c>
      <c r="C167" s="78" t="s">
        <v>372</v>
      </c>
      <c r="D167" s="110"/>
      <c r="E167" s="80">
        <f>E168</f>
        <v>57000</v>
      </c>
    </row>
    <row r="168" spans="1:5" ht="12.75">
      <c r="A168" s="107" t="s">
        <v>414</v>
      </c>
      <c r="B168" s="109" t="s">
        <v>336</v>
      </c>
      <c r="C168" s="71" t="s">
        <v>375</v>
      </c>
      <c r="D168" s="109"/>
      <c r="E168" s="80">
        <f>E169</f>
        <v>57000</v>
      </c>
    </row>
    <row r="169" spans="1:5" ht="12.75">
      <c r="A169" s="74" t="s">
        <v>162</v>
      </c>
      <c r="B169" s="109" t="s">
        <v>336</v>
      </c>
      <c r="C169" s="71" t="s">
        <v>375</v>
      </c>
      <c r="D169" s="109" t="s">
        <v>148</v>
      </c>
      <c r="E169" s="80">
        <f>E170</f>
        <v>57000</v>
      </c>
    </row>
    <row r="170" spans="1:5" ht="25.5">
      <c r="A170" s="74" t="s">
        <v>150</v>
      </c>
      <c r="B170" s="109" t="s">
        <v>336</v>
      </c>
      <c r="C170" s="71" t="s">
        <v>375</v>
      </c>
      <c r="D170" s="109" t="s">
        <v>12</v>
      </c>
      <c r="E170" s="91">
        <v>57000</v>
      </c>
    </row>
    <row r="171" spans="1:5" ht="12.75">
      <c r="A171" s="88" t="s">
        <v>401</v>
      </c>
      <c r="B171" s="121" t="s">
        <v>422</v>
      </c>
      <c r="C171" s="90"/>
      <c r="D171" s="121"/>
      <c r="E171" s="68">
        <f aca="true" t="shared" si="0" ref="E171:E176">E172</f>
        <v>200000</v>
      </c>
    </row>
    <row r="172" spans="1:5" ht="12.75">
      <c r="A172" s="86" t="s">
        <v>133</v>
      </c>
      <c r="B172" s="112" t="s">
        <v>337</v>
      </c>
      <c r="C172" s="96"/>
      <c r="D172" s="111"/>
      <c r="E172" s="85">
        <f t="shared" si="0"/>
        <v>200000</v>
      </c>
    </row>
    <row r="173" spans="1:5" ht="13.5">
      <c r="A173" s="123" t="s">
        <v>352</v>
      </c>
      <c r="B173" s="112" t="s">
        <v>337</v>
      </c>
      <c r="C173" s="96" t="s">
        <v>323</v>
      </c>
      <c r="D173" s="132"/>
      <c r="E173" s="85">
        <f t="shared" si="0"/>
        <v>200000</v>
      </c>
    </row>
    <row r="174" spans="1:5" ht="25.5">
      <c r="A174" s="127" t="s">
        <v>353</v>
      </c>
      <c r="B174" s="111" t="s">
        <v>337</v>
      </c>
      <c r="C174" s="81" t="s">
        <v>354</v>
      </c>
      <c r="D174" s="132"/>
      <c r="E174" s="82">
        <f t="shared" si="0"/>
        <v>200000</v>
      </c>
    </row>
    <row r="175" spans="1:5" ht="12.75">
      <c r="A175" s="107" t="s">
        <v>356</v>
      </c>
      <c r="B175" s="111" t="s">
        <v>337</v>
      </c>
      <c r="C175" s="81" t="s">
        <v>355</v>
      </c>
      <c r="D175" s="132"/>
      <c r="E175" s="82">
        <f t="shared" si="0"/>
        <v>200000</v>
      </c>
    </row>
    <row r="176" spans="1:5" ht="12.75">
      <c r="A176" s="74" t="s">
        <v>162</v>
      </c>
      <c r="B176" s="111" t="s">
        <v>337</v>
      </c>
      <c r="C176" s="81" t="s">
        <v>355</v>
      </c>
      <c r="D176" s="132" t="s">
        <v>148</v>
      </c>
      <c r="E176" s="82">
        <f t="shared" si="0"/>
        <v>200000</v>
      </c>
    </row>
    <row r="177" spans="1:5" ht="25.5">
      <c r="A177" s="74" t="s">
        <v>150</v>
      </c>
      <c r="B177" s="111" t="s">
        <v>337</v>
      </c>
      <c r="C177" s="81" t="s">
        <v>355</v>
      </c>
      <c r="D177" s="132" t="s">
        <v>12</v>
      </c>
      <c r="E177" s="84">
        <f>100000+100000</f>
        <v>200000</v>
      </c>
    </row>
    <row r="178" spans="1:5" ht="12.75">
      <c r="A178" s="88" t="s">
        <v>402</v>
      </c>
      <c r="B178" s="121" t="s">
        <v>423</v>
      </c>
      <c r="C178" s="95"/>
      <c r="D178" s="133"/>
      <c r="E178" s="68">
        <f>E179</f>
        <v>11661847.14</v>
      </c>
    </row>
    <row r="179" spans="1:5" ht="12.75">
      <c r="A179" s="86" t="s">
        <v>218</v>
      </c>
      <c r="B179" s="111" t="s">
        <v>338</v>
      </c>
      <c r="C179" s="94"/>
      <c r="D179" s="132"/>
      <c r="E179" s="85">
        <f>E180</f>
        <v>11661847.14</v>
      </c>
    </row>
    <row r="180" spans="1:5" ht="13.5">
      <c r="A180" s="123" t="s">
        <v>220</v>
      </c>
      <c r="B180" s="111" t="s">
        <v>338</v>
      </c>
      <c r="C180" s="81" t="s">
        <v>219</v>
      </c>
      <c r="D180" s="111"/>
      <c r="E180" s="85">
        <f>E181+E196</f>
        <v>11661847.14</v>
      </c>
    </row>
    <row r="181" spans="1:5" ht="27">
      <c r="A181" s="123" t="s">
        <v>222</v>
      </c>
      <c r="B181" s="112" t="s">
        <v>338</v>
      </c>
      <c r="C181" s="96" t="s">
        <v>221</v>
      </c>
      <c r="D181" s="112"/>
      <c r="E181" s="85">
        <f>E182</f>
        <v>10376524.14</v>
      </c>
    </row>
    <row r="182" spans="1:5" ht="12.75">
      <c r="A182" s="127" t="s">
        <v>224</v>
      </c>
      <c r="B182" s="111" t="s">
        <v>338</v>
      </c>
      <c r="C182" s="81" t="s">
        <v>223</v>
      </c>
      <c r="D182" s="111"/>
      <c r="E182" s="82">
        <f>E183+E190+E193</f>
        <v>10376524.14</v>
      </c>
    </row>
    <row r="183" spans="1:5" ht="12.75">
      <c r="A183" s="107" t="s">
        <v>226</v>
      </c>
      <c r="B183" s="111" t="s">
        <v>338</v>
      </c>
      <c r="C183" s="81" t="s">
        <v>225</v>
      </c>
      <c r="D183" s="111"/>
      <c r="E183" s="82">
        <f>E184+E186+E188</f>
        <v>9823524.14</v>
      </c>
    </row>
    <row r="184" spans="1:5" ht="39">
      <c r="A184" s="74" t="s">
        <v>303</v>
      </c>
      <c r="B184" s="111" t="s">
        <v>338</v>
      </c>
      <c r="C184" s="81" t="s">
        <v>225</v>
      </c>
      <c r="D184" s="111" t="s">
        <v>8</v>
      </c>
      <c r="E184" s="82">
        <f>E185</f>
        <v>7881682</v>
      </c>
    </row>
    <row r="185" spans="1:5" ht="12.75">
      <c r="A185" s="74" t="s">
        <v>227</v>
      </c>
      <c r="B185" s="111" t="s">
        <v>338</v>
      </c>
      <c r="C185" s="81" t="s">
        <v>225</v>
      </c>
      <c r="D185" s="111" t="s">
        <v>3</v>
      </c>
      <c r="E185" s="84">
        <f>6053519+1828163</f>
        <v>7881682</v>
      </c>
    </row>
    <row r="186" spans="1:5" ht="12.75">
      <c r="A186" s="74" t="s">
        <v>162</v>
      </c>
      <c r="B186" s="111" t="s">
        <v>338</v>
      </c>
      <c r="C186" s="81" t="s">
        <v>225</v>
      </c>
      <c r="D186" s="111" t="s">
        <v>148</v>
      </c>
      <c r="E186" s="82">
        <f>E187</f>
        <v>1926842.14</v>
      </c>
    </row>
    <row r="187" spans="1:5" ht="31.5" customHeight="1">
      <c r="A187" s="74" t="s">
        <v>150</v>
      </c>
      <c r="B187" s="111" t="s">
        <v>338</v>
      </c>
      <c r="C187" s="81" t="s">
        <v>225</v>
      </c>
      <c r="D187" s="111" t="s">
        <v>12</v>
      </c>
      <c r="E187" s="84">
        <v>1926842.14</v>
      </c>
    </row>
    <row r="188" spans="1:5" ht="12.75">
      <c r="A188" s="74" t="s">
        <v>152</v>
      </c>
      <c r="B188" s="111" t="s">
        <v>338</v>
      </c>
      <c r="C188" s="81" t="s">
        <v>225</v>
      </c>
      <c r="D188" s="111" t="s">
        <v>151</v>
      </c>
      <c r="E188" s="82">
        <f>E189</f>
        <v>15000</v>
      </c>
    </row>
    <row r="189" spans="1:5" ht="12.75">
      <c r="A189" s="74" t="s">
        <v>154</v>
      </c>
      <c r="B189" s="111" t="s">
        <v>338</v>
      </c>
      <c r="C189" s="81" t="s">
        <v>225</v>
      </c>
      <c r="D189" s="111" t="s">
        <v>153</v>
      </c>
      <c r="E189" s="84">
        <v>15000</v>
      </c>
    </row>
    <row r="190" spans="1:5" ht="12.75">
      <c r="A190" s="107" t="s">
        <v>359</v>
      </c>
      <c r="B190" s="111" t="s">
        <v>338</v>
      </c>
      <c r="C190" s="81" t="s">
        <v>357</v>
      </c>
      <c r="D190" s="122"/>
      <c r="E190" s="82">
        <f>E191</f>
        <v>500000</v>
      </c>
    </row>
    <row r="191" spans="1:5" ht="12.75">
      <c r="A191" s="74" t="s">
        <v>162</v>
      </c>
      <c r="B191" s="111" t="s">
        <v>338</v>
      </c>
      <c r="C191" s="81" t="s">
        <v>357</v>
      </c>
      <c r="D191" s="111" t="s">
        <v>148</v>
      </c>
      <c r="E191" s="82">
        <f>E192</f>
        <v>500000</v>
      </c>
    </row>
    <row r="192" spans="1:5" ht="25.5">
      <c r="A192" s="74" t="s">
        <v>150</v>
      </c>
      <c r="B192" s="111" t="s">
        <v>338</v>
      </c>
      <c r="C192" s="81" t="s">
        <v>357</v>
      </c>
      <c r="D192" s="111" t="s">
        <v>12</v>
      </c>
      <c r="E192" s="84">
        <v>500000</v>
      </c>
    </row>
    <row r="193" spans="1:5" ht="12.75">
      <c r="A193" s="107" t="s">
        <v>360</v>
      </c>
      <c r="B193" s="111" t="s">
        <v>338</v>
      </c>
      <c r="C193" s="81" t="s">
        <v>358</v>
      </c>
      <c r="D193" s="111"/>
      <c r="E193" s="82">
        <f>E194</f>
        <v>53000</v>
      </c>
    </row>
    <row r="194" spans="1:5" ht="12.75">
      <c r="A194" s="74" t="s">
        <v>162</v>
      </c>
      <c r="B194" s="111" t="s">
        <v>338</v>
      </c>
      <c r="C194" s="81" t="s">
        <v>358</v>
      </c>
      <c r="D194" s="111" t="s">
        <v>148</v>
      </c>
      <c r="E194" s="82">
        <f>E195</f>
        <v>53000</v>
      </c>
    </row>
    <row r="195" spans="1:5" ht="25.5">
      <c r="A195" s="74" t="s">
        <v>150</v>
      </c>
      <c r="B195" s="111" t="s">
        <v>338</v>
      </c>
      <c r="C195" s="81" t="s">
        <v>358</v>
      </c>
      <c r="D195" s="111" t="s">
        <v>12</v>
      </c>
      <c r="E195" s="84">
        <v>53000</v>
      </c>
    </row>
    <row r="196" spans="1:5" ht="27">
      <c r="A196" s="123" t="s">
        <v>229</v>
      </c>
      <c r="B196" s="112" t="s">
        <v>338</v>
      </c>
      <c r="C196" s="96" t="s">
        <v>228</v>
      </c>
      <c r="D196" s="111"/>
      <c r="E196" s="85">
        <f>E197</f>
        <v>1285323</v>
      </c>
    </row>
    <row r="197" spans="1:5" ht="25.5">
      <c r="A197" s="127" t="s">
        <v>231</v>
      </c>
      <c r="B197" s="111" t="s">
        <v>338</v>
      </c>
      <c r="C197" s="81" t="s">
        <v>230</v>
      </c>
      <c r="D197" s="111"/>
      <c r="E197" s="82">
        <f>E198+E201</f>
        <v>1285323</v>
      </c>
    </row>
    <row r="198" spans="1:5" ht="12.75">
      <c r="A198" s="107" t="s">
        <v>226</v>
      </c>
      <c r="B198" s="111" t="s">
        <v>338</v>
      </c>
      <c r="C198" s="81" t="s">
        <v>232</v>
      </c>
      <c r="D198" s="111"/>
      <c r="E198" s="82">
        <f>E199</f>
        <v>1035323</v>
      </c>
    </row>
    <row r="199" spans="1:5" ht="39">
      <c r="A199" s="74" t="s">
        <v>303</v>
      </c>
      <c r="B199" s="111" t="s">
        <v>338</v>
      </c>
      <c r="C199" s="81" t="s">
        <v>232</v>
      </c>
      <c r="D199" s="110" t="s">
        <v>8</v>
      </c>
      <c r="E199" s="80">
        <f>E200</f>
        <v>1035323</v>
      </c>
    </row>
    <row r="200" spans="1:5" ht="18" customHeight="1">
      <c r="A200" s="74" t="s">
        <v>227</v>
      </c>
      <c r="B200" s="111" t="s">
        <v>338</v>
      </c>
      <c r="C200" s="81" t="s">
        <v>232</v>
      </c>
      <c r="D200" s="111" t="s">
        <v>3</v>
      </c>
      <c r="E200" s="84">
        <v>1035323</v>
      </c>
    </row>
    <row r="201" spans="1:5" ht="12.75">
      <c r="A201" s="107" t="s">
        <v>359</v>
      </c>
      <c r="B201" s="111" t="s">
        <v>338</v>
      </c>
      <c r="C201" s="81" t="s">
        <v>361</v>
      </c>
      <c r="D201" s="111"/>
      <c r="E201" s="80">
        <f>E202</f>
        <v>250000</v>
      </c>
    </row>
    <row r="202" spans="1:5" ht="12.75">
      <c r="A202" s="74" t="s">
        <v>162</v>
      </c>
      <c r="B202" s="111" t="s">
        <v>338</v>
      </c>
      <c r="C202" s="81" t="s">
        <v>361</v>
      </c>
      <c r="D202" s="111" t="s">
        <v>148</v>
      </c>
      <c r="E202" s="80">
        <f>E203</f>
        <v>250000</v>
      </c>
    </row>
    <row r="203" spans="1:5" ht="25.5">
      <c r="A203" s="74" t="s">
        <v>150</v>
      </c>
      <c r="B203" s="111" t="s">
        <v>338</v>
      </c>
      <c r="C203" s="81" t="s">
        <v>361</v>
      </c>
      <c r="D203" s="111" t="s">
        <v>12</v>
      </c>
      <c r="E203" s="84">
        <v>250000</v>
      </c>
    </row>
    <row r="204" spans="1:5" ht="12.75">
      <c r="A204" s="88" t="s">
        <v>403</v>
      </c>
      <c r="B204" s="121" t="s">
        <v>424</v>
      </c>
      <c r="C204" s="95"/>
      <c r="D204" s="133"/>
      <c r="E204" s="68">
        <f>E205</f>
        <v>1894000</v>
      </c>
    </row>
    <row r="205" spans="1:5" ht="13.5">
      <c r="A205" s="97" t="s">
        <v>134</v>
      </c>
      <c r="B205" s="112" t="s">
        <v>339</v>
      </c>
      <c r="C205" s="124"/>
      <c r="D205" s="132"/>
      <c r="E205" s="85">
        <f>E206+E220+E230+E225</f>
        <v>1894000</v>
      </c>
    </row>
    <row r="206" spans="1:5" ht="40.5">
      <c r="A206" s="123" t="s">
        <v>409</v>
      </c>
      <c r="B206" s="112" t="s">
        <v>339</v>
      </c>
      <c r="C206" s="96" t="s">
        <v>233</v>
      </c>
      <c r="D206" s="132"/>
      <c r="E206" s="85">
        <f>E207</f>
        <v>1614000</v>
      </c>
    </row>
    <row r="207" spans="1:5" ht="25.5">
      <c r="A207" s="127" t="s">
        <v>382</v>
      </c>
      <c r="B207" s="111" t="s">
        <v>339</v>
      </c>
      <c r="C207" s="81" t="s">
        <v>234</v>
      </c>
      <c r="D207" s="132"/>
      <c r="E207" s="82">
        <f>E208+E214+E217</f>
        <v>1614000</v>
      </c>
    </row>
    <row r="208" spans="1:5" ht="25.5">
      <c r="A208" s="107" t="s">
        <v>235</v>
      </c>
      <c r="B208" s="111" t="s">
        <v>339</v>
      </c>
      <c r="C208" s="81" t="s">
        <v>362</v>
      </c>
      <c r="D208" s="132"/>
      <c r="E208" s="82">
        <f>E209+E211</f>
        <v>504000</v>
      </c>
    </row>
    <row r="209" spans="1:5" ht="12.75">
      <c r="A209" s="74" t="s">
        <v>271</v>
      </c>
      <c r="B209" s="109" t="s">
        <v>339</v>
      </c>
      <c r="C209" s="71" t="s">
        <v>362</v>
      </c>
      <c r="D209" s="109" t="s">
        <v>215</v>
      </c>
      <c r="E209" s="75">
        <f>E210</f>
        <v>42000</v>
      </c>
    </row>
    <row r="210" spans="1:5" ht="12.75">
      <c r="A210" s="74" t="s">
        <v>217</v>
      </c>
      <c r="B210" s="109" t="s">
        <v>339</v>
      </c>
      <c r="C210" s="71" t="s">
        <v>362</v>
      </c>
      <c r="D210" s="109" t="s">
        <v>216</v>
      </c>
      <c r="E210" s="76">
        <v>42000</v>
      </c>
    </row>
    <row r="211" spans="1:5" ht="12.75">
      <c r="A211" s="74" t="s">
        <v>152</v>
      </c>
      <c r="B211" s="109" t="s">
        <v>339</v>
      </c>
      <c r="C211" s="71" t="s">
        <v>362</v>
      </c>
      <c r="D211" s="109" t="s">
        <v>151</v>
      </c>
      <c r="E211" s="75">
        <f>E212+E213</f>
        <v>462000</v>
      </c>
    </row>
    <row r="212" spans="1:5" ht="26.25" customHeight="1">
      <c r="A212" s="74" t="s">
        <v>201</v>
      </c>
      <c r="B212" s="109" t="s">
        <v>339</v>
      </c>
      <c r="C212" s="71" t="s">
        <v>362</v>
      </c>
      <c r="D212" s="109" t="s">
        <v>197</v>
      </c>
      <c r="E212" s="76">
        <v>262000</v>
      </c>
    </row>
    <row r="213" spans="1:5" ht="12.75">
      <c r="A213" s="74" t="s">
        <v>266</v>
      </c>
      <c r="B213" s="109" t="s">
        <v>339</v>
      </c>
      <c r="C213" s="71" t="s">
        <v>362</v>
      </c>
      <c r="D213" s="109" t="s">
        <v>265</v>
      </c>
      <c r="E213" s="76">
        <v>200000</v>
      </c>
    </row>
    <row r="214" spans="1:5" ht="25.5">
      <c r="A214" s="107" t="s">
        <v>236</v>
      </c>
      <c r="B214" s="111" t="s">
        <v>339</v>
      </c>
      <c r="C214" s="81" t="s">
        <v>363</v>
      </c>
      <c r="D214" s="111"/>
      <c r="E214" s="82">
        <f>E215</f>
        <v>110000</v>
      </c>
    </row>
    <row r="215" spans="1:5" ht="12.75">
      <c r="A215" s="74" t="s">
        <v>162</v>
      </c>
      <c r="B215" s="111" t="s">
        <v>339</v>
      </c>
      <c r="C215" s="81" t="s">
        <v>363</v>
      </c>
      <c r="D215" s="111" t="s">
        <v>148</v>
      </c>
      <c r="E215" s="82">
        <f>E216</f>
        <v>110000</v>
      </c>
    </row>
    <row r="216" spans="1:5" ht="25.5">
      <c r="A216" s="74" t="s">
        <v>150</v>
      </c>
      <c r="B216" s="111" t="s">
        <v>339</v>
      </c>
      <c r="C216" s="81" t="s">
        <v>363</v>
      </c>
      <c r="D216" s="111" t="s">
        <v>12</v>
      </c>
      <c r="E216" s="84">
        <v>110000</v>
      </c>
    </row>
    <row r="217" spans="1:5" ht="60" customHeight="1">
      <c r="A217" s="107" t="s">
        <v>384</v>
      </c>
      <c r="B217" s="111" t="s">
        <v>339</v>
      </c>
      <c r="C217" s="81" t="s">
        <v>383</v>
      </c>
      <c r="D217" s="111"/>
      <c r="E217" s="82">
        <f>E218</f>
        <v>1000000</v>
      </c>
    </row>
    <row r="218" spans="1:5" ht="12.75">
      <c r="A218" s="74" t="s">
        <v>271</v>
      </c>
      <c r="B218" s="111" t="s">
        <v>339</v>
      </c>
      <c r="C218" s="81" t="s">
        <v>383</v>
      </c>
      <c r="D218" s="111" t="s">
        <v>215</v>
      </c>
      <c r="E218" s="82">
        <f>E219</f>
        <v>1000000</v>
      </c>
    </row>
    <row r="219" spans="1:5" ht="12.75">
      <c r="A219" s="74" t="s">
        <v>217</v>
      </c>
      <c r="B219" s="111" t="s">
        <v>339</v>
      </c>
      <c r="C219" s="81" t="s">
        <v>383</v>
      </c>
      <c r="D219" s="111" t="s">
        <v>216</v>
      </c>
      <c r="E219" s="84">
        <v>1000000</v>
      </c>
    </row>
    <row r="220" spans="1:5" ht="40.5">
      <c r="A220" s="123" t="s">
        <v>364</v>
      </c>
      <c r="B220" s="112" t="s">
        <v>339</v>
      </c>
      <c r="C220" s="96" t="s">
        <v>365</v>
      </c>
      <c r="D220" s="111"/>
      <c r="E220" s="85">
        <f>E221</f>
        <v>30000</v>
      </c>
    </row>
    <row r="221" spans="1:5" ht="25.5">
      <c r="A221" s="127" t="s">
        <v>391</v>
      </c>
      <c r="B221" s="109" t="s">
        <v>339</v>
      </c>
      <c r="C221" s="71" t="s">
        <v>372</v>
      </c>
      <c r="D221" s="109"/>
      <c r="E221" s="82">
        <f>E222</f>
        <v>30000</v>
      </c>
    </row>
    <row r="222" spans="1:5" ht="12.75">
      <c r="A222" s="107" t="s">
        <v>410</v>
      </c>
      <c r="B222" s="109" t="s">
        <v>339</v>
      </c>
      <c r="C222" s="71" t="s">
        <v>374</v>
      </c>
      <c r="D222" s="109"/>
      <c r="E222" s="82">
        <f>E223</f>
        <v>30000</v>
      </c>
    </row>
    <row r="223" spans="1:5" ht="12.75">
      <c r="A223" s="74" t="s">
        <v>271</v>
      </c>
      <c r="B223" s="109" t="s">
        <v>339</v>
      </c>
      <c r="C223" s="71" t="s">
        <v>374</v>
      </c>
      <c r="D223" s="109" t="s">
        <v>215</v>
      </c>
      <c r="E223" s="82">
        <f>E224</f>
        <v>30000</v>
      </c>
    </row>
    <row r="224" spans="1:5" ht="12.75">
      <c r="A224" s="74" t="s">
        <v>217</v>
      </c>
      <c r="B224" s="109" t="s">
        <v>339</v>
      </c>
      <c r="C224" s="71" t="s">
        <v>374</v>
      </c>
      <c r="D224" s="109" t="s">
        <v>216</v>
      </c>
      <c r="E224" s="76">
        <v>30000</v>
      </c>
    </row>
    <row r="225" spans="1:5" ht="13.5">
      <c r="A225" s="123" t="s">
        <v>238</v>
      </c>
      <c r="B225" s="112" t="s">
        <v>339</v>
      </c>
      <c r="C225" s="96" t="s">
        <v>237</v>
      </c>
      <c r="D225" s="111"/>
      <c r="E225" s="85">
        <f>E226</f>
        <v>100000</v>
      </c>
    </row>
    <row r="226" spans="1:5" ht="33" customHeight="1">
      <c r="A226" s="127" t="s">
        <v>240</v>
      </c>
      <c r="B226" s="111" t="s">
        <v>339</v>
      </c>
      <c r="C226" s="81" t="s">
        <v>239</v>
      </c>
      <c r="D226" s="111"/>
      <c r="E226" s="82">
        <f>E227</f>
        <v>100000</v>
      </c>
    </row>
    <row r="227" spans="1:5" ht="25.5">
      <c r="A227" s="107" t="s">
        <v>242</v>
      </c>
      <c r="B227" s="111" t="s">
        <v>339</v>
      </c>
      <c r="C227" s="81" t="s">
        <v>241</v>
      </c>
      <c r="D227" s="111"/>
      <c r="E227" s="82">
        <f>E228</f>
        <v>100000</v>
      </c>
    </row>
    <row r="228" spans="1:5" ht="12.75">
      <c r="A228" s="74" t="s">
        <v>162</v>
      </c>
      <c r="B228" s="111" t="s">
        <v>339</v>
      </c>
      <c r="C228" s="81" t="s">
        <v>241</v>
      </c>
      <c r="D228" s="111" t="s">
        <v>148</v>
      </c>
      <c r="E228" s="82">
        <f>E229</f>
        <v>100000</v>
      </c>
    </row>
    <row r="229" spans="1:5" ht="25.5">
      <c r="A229" s="74" t="s">
        <v>150</v>
      </c>
      <c r="B229" s="111" t="s">
        <v>339</v>
      </c>
      <c r="C229" s="81" t="s">
        <v>241</v>
      </c>
      <c r="D229" s="111" t="s">
        <v>12</v>
      </c>
      <c r="E229" s="84">
        <v>100000</v>
      </c>
    </row>
    <row r="230" spans="1:5" ht="13.5">
      <c r="A230" s="123" t="s">
        <v>244</v>
      </c>
      <c r="B230" s="112" t="s">
        <v>339</v>
      </c>
      <c r="C230" s="96" t="s">
        <v>243</v>
      </c>
      <c r="D230" s="111"/>
      <c r="E230" s="85">
        <f>E231</f>
        <v>150000</v>
      </c>
    </row>
    <row r="231" spans="1:5" ht="78">
      <c r="A231" s="87" t="s">
        <v>246</v>
      </c>
      <c r="B231" s="111" t="s">
        <v>339</v>
      </c>
      <c r="C231" s="81" t="s">
        <v>245</v>
      </c>
      <c r="D231" s="134"/>
      <c r="E231" s="98">
        <f>E232</f>
        <v>150000</v>
      </c>
    </row>
    <row r="232" spans="1:5" ht="12.75">
      <c r="A232" s="74" t="s">
        <v>247</v>
      </c>
      <c r="B232" s="111" t="s">
        <v>339</v>
      </c>
      <c r="C232" s="81" t="s">
        <v>245</v>
      </c>
      <c r="D232" s="134" t="s">
        <v>174</v>
      </c>
      <c r="E232" s="98">
        <f>E233</f>
        <v>150000</v>
      </c>
    </row>
    <row r="233" spans="1:5" ht="12.75">
      <c r="A233" s="74" t="s">
        <v>14</v>
      </c>
      <c r="B233" s="111" t="s">
        <v>339</v>
      </c>
      <c r="C233" s="81" t="s">
        <v>245</v>
      </c>
      <c r="D233" s="111" t="s">
        <v>248</v>
      </c>
      <c r="E233" s="84">
        <v>150000</v>
      </c>
    </row>
    <row r="234" spans="1:5" ht="12.75">
      <c r="A234" s="88" t="s">
        <v>404</v>
      </c>
      <c r="B234" s="121" t="s">
        <v>425</v>
      </c>
      <c r="C234" s="95"/>
      <c r="D234" s="133"/>
      <c r="E234" s="68">
        <f>E235</f>
        <v>8829665</v>
      </c>
    </row>
    <row r="235" spans="1:5" ht="12.75">
      <c r="A235" s="86" t="s">
        <v>249</v>
      </c>
      <c r="B235" s="112" t="s">
        <v>340</v>
      </c>
      <c r="C235" s="124"/>
      <c r="D235" s="132"/>
      <c r="E235" s="85">
        <f>E236</f>
        <v>8829665</v>
      </c>
    </row>
    <row r="236" spans="1:5" ht="27">
      <c r="A236" s="123" t="s">
        <v>272</v>
      </c>
      <c r="B236" s="112" t="s">
        <v>340</v>
      </c>
      <c r="C236" s="96" t="s">
        <v>250</v>
      </c>
      <c r="D236" s="111"/>
      <c r="E236" s="85">
        <f>E237</f>
        <v>8829665</v>
      </c>
    </row>
    <row r="237" spans="1:5" ht="25.5">
      <c r="A237" s="127" t="s">
        <v>252</v>
      </c>
      <c r="B237" s="111" t="s">
        <v>340</v>
      </c>
      <c r="C237" s="81" t="s">
        <v>251</v>
      </c>
      <c r="D237" s="111"/>
      <c r="E237" s="82">
        <f>E238+E245+E250</f>
        <v>8829665</v>
      </c>
    </row>
    <row r="238" spans="1:5" ht="15.75" customHeight="1">
      <c r="A238" s="107" t="s">
        <v>226</v>
      </c>
      <c r="B238" s="111" t="s">
        <v>340</v>
      </c>
      <c r="C238" s="81" t="s">
        <v>253</v>
      </c>
      <c r="D238" s="111"/>
      <c r="E238" s="82">
        <f>E239+E241+E243</f>
        <v>7119665</v>
      </c>
    </row>
    <row r="239" spans="1:5" ht="39">
      <c r="A239" s="74" t="s">
        <v>303</v>
      </c>
      <c r="B239" s="111" t="s">
        <v>340</v>
      </c>
      <c r="C239" s="81" t="s">
        <v>253</v>
      </c>
      <c r="D239" s="110" t="s">
        <v>8</v>
      </c>
      <c r="E239" s="80">
        <f>E240</f>
        <v>6459665</v>
      </c>
    </row>
    <row r="240" spans="1:5" ht="18" customHeight="1">
      <c r="A240" s="74" t="s">
        <v>227</v>
      </c>
      <c r="B240" s="111" t="s">
        <v>340</v>
      </c>
      <c r="C240" s="81" t="s">
        <v>253</v>
      </c>
      <c r="D240" s="111" t="s">
        <v>3</v>
      </c>
      <c r="E240" s="84">
        <v>6459665</v>
      </c>
    </row>
    <row r="241" spans="1:5" ht="12.75">
      <c r="A241" s="74" t="s">
        <v>162</v>
      </c>
      <c r="B241" s="111" t="s">
        <v>340</v>
      </c>
      <c r="C241" s="81" t="s">
        <v>253</v>
      </c>
      <c r="D241" s="110" t="s">
        <v>148</v>
      </c>
      <c r="E241" s="80">
        <f>E242</f>
        <v>650000</v>
      </c>
    </row>
    <row r="242" spans="1:5" ht="25.5">
      <c r="A242" s="74" t="s">
        <v>150</v>
      </c>
      <c r="B242" s="111" t="s">
        <v>340</v>
      </c>
      <c r="C242" s="81" t="s">
        <v>253</v>
      </c>
      <c r="D242" s="111" t="s">
        <v>12</v>
      </c>
      <c r="E242" s="84">
        <v>650000</v>
      </c>
    </row>
    <row r="243" spans="1:5" ht="12.75">
      <c r="A243" s="74" t="s">
        <v>152</v>
      </c>
      <c r="B243" s="111" t="s">
        <v>340</v>
      </c>
      <c r="C243" s="81" t="s">
        <v>253</v>
      </c>
      <c r="D243" s="110" t="s">
        <v>151</v>
      </c>
      <c r="E243" s="80">
        <f>E244</f>
        <v>10000</v>
      </c>
    </row>
    <row r="244" spans="1:5" ht="12.75">
      <c r="A244" s="74" t="s">
        <v>154</v>
      </c>
      <c r="B244" s="111" t="s">
        <v>340</v>
      </c>
      <c r="C244" s="81" t="s">
        <v>253</v>
      </c>
      <c r="D244" s="111" t="s">
        <v>153</v>
      </c>
      <c r="E244" s="84">
        <v>10000</v>
      </c>
    </row>
    <row r="245" spans="1:5" ht="25.5">
      <c r="A245" s="107" t="s">
        <v>393</v>
      </c>
      <c r="B245" s="111" t="s">
        <v>340</v>
      </c>
      <c r="C245" s="81" t="s">
        <v>392</v>
      </c>
      <c r="D245" s="111"/>
      <c r="E245" s="82">
        <f>E246+E248</f>
        <v>1070000</v>
      </c>
    </row>
    <row r="246" spans="1:5" ht="12.75">
      <c r="A246" s="74" t="s">
        <v>162</v>
      </c>
      <c r="B246" s="111" t="s">
        <v>340</v>
      </c>
      <c r="C246" s="81" t="s">
        <v>392</v>
      </c>
      <c r="D246" s="111" t="s">
        <v>148</v>
      </c>
      <c r="E246" s="82">
        <f>E247</f>
        <v>670000</v>
      </c>
    </row>
    <row r="247" spans="1:5" ht="25.5">
      <c r="A247" s="74" t="s">
        <v>150</v>
      </c>
      <c r="B247" s="111" t="s">
        <v>340</v>
      </c>
      <c r="C247" s="81" t="s">
        <v>392</v>
      </c>
      <c r="D247" s="111" t="s">
        <v>12</v>
      </c>
      <c r="E247" s="84">
        <v>670000</v>
      </c>
    </row>
    <row r="248" spans="1:5" ht="12.75">
      <c r="A248" s="74" t="s">
        <v>271</v>
      </c>
      <c r="B248" s="111" t="s">
        <v>340</v>
      </c>
      <c r="C248" s="81" t="s">
        <v>392</v>
      </c>
      <c r="D248" s="111" t="s">
        <v>215</v>
      </c>
      <c r="E248" s="82">
        <f>E249</f>
        <v>400000</v>
      </c>
    </row>
    <row r="249" spans="1:5" ht="12.75">
      <c r="A249" s="74" t="s">
        <v>217</v>
      </c>
      <c r="B249" s="111" t="s">
        <v>340</v>
      </c>
      <c r="C249" s="81" t="s">
        <v>392</v>
      </c>
      <c r="D249" s="111" t="s">
        <v>216</v>
      </c>
      <c r="E249" s="84">
        <v>400000</v>
      </c>
    </row>
    <row r="250" spans="1:5" ht="25.5">
      <c r="A250" s="107" t="s">
        <v>411</v>
      </c>
      <c r="B250" s="111" t="s">
        <v>340</v>
      </c>
      <c r="C250" s="81" t="s">
        <v>380</v>
      </c>
      <c r="D250" s="111"/>
      <c r="E250" s="82">
        <f>E251</f>
        <v>640000</v>
      </c>
    </row>
    <row r="251" spans="1:5" ht="12.75">
      <c r="A251" s="74" t="s">
        <v>162</v>
      </c>
      <c r="B251" s="111" t="s">
        <v>340</v>
      </c>
      <c r="C251" s="81" t="s">
        <v>380</v>
      </c>
      <c r="D251" s="111" t="s">
        <v>148</v>
      </c>
      <c r="E251" s="82">
        <f>E252</f>
        <v>640000</v>
      </c>
    </row>
    <row r="252" spans="1:5" ht="25.5">
      <c r="A252" s="74" t="s">
        <v>150</v>
      </c>
      <c r="B252" s="111" t="s">
        <v>340</v>
      </c>
      <c r="C252" s="81" t="s">
        <v>380</v>
      </c>
      <c r="D252" s="111" t="s">
        <v>12</v>
      </c>
      <c r="E252" s="84">
        <v>640000</v>
      </c>
    </row>
    <row r="253" spans="1:5" ht="12.75">
      <c r="A253" s="88" t="s">
        <v>405</v>
      </c>
      <c r="B253" s="121" t="s">
        <v>426</v>
      </c>
      <c r="C253" s="90"/>
      <c r="D253" s="121"/>
      <c r="E253" s="68">
        <f>E254</f>
        <v>2520011</v>
      </c>
    </row>
    <row r="254" spans="1:5" ht="12.75">
      <c r="A254" s="86" t="s">
        <v>254</v>
      </c>
      <c r="B254" s="112" t="s">
        <v>341</v>
      </c>
      <c r="C254" s="96"/>
      <c r="D254" s="111"/>
      <c r="E254" s="85">
        <f>E255</f>
        <v>2520011</v>
      </c>
    </row>
    <row r="255" spans="1:5" ht="42" customHeight="1">
      <c r="A255" s="123" t="s">
        <v>394</v>
      </c>
      <c r="B255" s="112" t="s">
        <v>341</v>
      </c>
      <c r="C255" s="96" t="s">
        <v>255</v>
      </c>
      <c r="D255" s="111"/>
      <c r="E255" s="85">
        <f>E256</f>
        <v>2520011</v>
      </c>
    </row>
    <row r="256" spans="1:5" ht="25.5">
      <c r="A256" s="127" t="s">
        <v>257</v>
      </c>
      <c r="B256" s="111" t="s">
        <v>341</v>
      </c>
      <c r="C256" s="81" t="s">
        <v>256</v>
      </c>
      <c r="D256" s="111"/>
      <c r="E256" s="82">
        <f>E257</f>
        <v>2520011</v>
      </c>
    </row>
    <row r="257" spans="1:5" ht="12.75">
      <c r="A257" s="107" t="s">
        <v>226</v>
      </c>
      <c r="B257" s="111" t="s">
        <v>341</v>
      </c>
      <c r="C257" s="81" t="s">
        <v>258</v>
      </c>
      <c r="D257" s="111"/>
      <c r="E257" s="82">
        <f>E258+E260+E262</f>
        <v>2520011</v>
      </c>
    </row>
    <row r="258" spans="1:5" ht="39">
      <c r="A258" s="74" t="s">
        <v>303</v>
      </c>
      <c r="B258" s="109" t="s">
        <v>341</v>
      </c>
      <c r="C258" s="71" t="s">
        <v>258</v>
      </c>
      <c r="D258" s="109" t="s">
        <v>8</v>
      </c>
      <c r="E258" s="75">
        <f>E259</f>
        <v>2110046</v>
      </c>
    </row>
    <row r="259" spans="1:5" ht="12.75">
      <c r="A259" s="74" t="s">
        <v>227</v>
      </c>
      <c r="B259" s="109" t="s">
        <v>341</v>
      </c>
      <c r="C259" s="71" t="s">
        <v>258</v>
      </c>
      <c r="D259" s="109" t="s">
        <v>3</v>
      </c>
      <c r="E259" s="76">
        <f>1620619+489427</f>
        <v>2110046</v>
      </c>
    </row>
    <row r="260" spans="1:5" ht="12.75">
      <c r="A260" s="74" t="s">
        <v>162</v>
      </c>
      <c r="B260" s="109" t="s">
        <v>341</v>
      </c>
      <c r="C260" s="71" t="s">
        <v>258</v>
      </c>
      <c r="D260" s="109" t="s">
        <v>148</v>
      </c>
      <c r="E260" s="75">
        <f>E261</f>
        <v>406965</v>
      </c>
    </row>
    <row r="261" spans="1:5" ht="25.5">
      <c r="A261" s="74" t="s">
        <v>150</v>
      </c>
      <c r="B261" s="109" t="s">
        <v>341</v>
      </c>
      <c r="C261" s="71" t="s">
        <v>258</v>
      </c>
      <c r="D261" s="109" t="s">
        <v>12</v>
      </c>
      <c r="E261" s="76">
        <f>356965+50000</f>
        <v>406965</v>
      </c>
    </row>
    <row r="262" spans="1:5" ht="12.75">
      <c r="A262" s="74" t="s">
        <v>152</v>
      </c>
      <c r="B262" s="111" t="s">
        <v>341</v>
      </c>
      <c r="C262" s="81" t="s">
        <v>258</v>
      </c>
      <c r="D262" s="110" t="s">
        <v>151</v>
      </c>
      <c r="E262" s="80">
        <f>E263</f>
        <v>3000</v>
      </c>
    </row>
    <row r="263" spans="1:5" ht="12.75">
      <c r="A263" s="74" t="s">
        <v>154</v>
      </c>
      <c r="B263" s="111" t="s">
        <v>341</v>
      </c>
      <c r="C263" s="81" t="s">
        <v>258</v>
      </c>
      <c r="D263" s="111" t="s">
        <v>153</v>
      </c>
      <c r="E263" s="84">
        <v>3000</v>
      </c>
    </row>
    <row r="264" spans="1:5" ht="25.5">
      <c r="A264" s="88" t="s">
        <v>406</v>
      </c>
      <c r="B264" s="121" t="s">
        <v>427</v>
      </c>
      <c r="C264" s="89"/>
      <c r="D264" s="113"/>
      <c r="E264" s="68">
        <f aca="true" t="shared" si="1" ref="E264:E269">E265</f>
        <v>3751380.5300000003</v>
      </c>
    </row>
    <row r="265" spans="1:5" ht="12.75">
      <c r="A265" s="86" t="s">
        <v>135</v>
      </c>
      <c r="B265" s="112" t="s">
        <v>342</v>
      </c>
      <c r="C265" s="96"/>
      <c r="D265" s="111"/>
      <c r="E265" s="85">
        <f t="shared" si="1"/>
        <v>3751380.5300000003</v>
      </c>
    </row>
    <row r="266" spans="1:5" ht="27">
      <c r="A266" s="123" t="s">
        <v>301</v>
      </c>
      <c r="B266" s="112" t="s">
        <v>342</v>
      </c>
      <c r="C266" s="96" t="s">
        <v>143</v>
      </c>
      <c r="D266" s="111"/>
      <c r="E266" s="85">
        <f t="shared" si="1"/>
        <v>3751380.5300000003</v>
      </c>
    </row>
    <row r="267" spans="1:5" ht="25.5">
      <c r="A267" s="127" t="s">
        <v>145</v>
      </c>
      <c r="B267" s="111" t="s">
        <v>342</v>
      </c>
      <c r="C267" s="81" t="s">
        <v>144</v>
      </c>
      <c r="D267" s="111"/>
      <c r="E267" s="85">
        <f t="shared" si="1"/>
        <v>3751380.5300000003</v>
      </c>
    </row>
    <row r="268" spans="1:5" ht="12.75">
      <c r="A268" s="107" t="s">
        <v>260</v>
      </c>
      <c r="B268" s="111" t="s">
        <v>342</v>
      </c>
      <c r="C268" s="81" t="s">
        <v>259</v>
      </c>
      <c r="D268" s="111"/>
      <c r="E268" s="82">
        <f t="shared" si="1"/>
        <v>3751380.5300000003</v>
      </c>
    </row>
    <row r="269" spans="1:5" ht="16.5" customHeight="1">
      <c r="A269" s="74" t="s">
        <v>262</v>
      </c>
      <c r="B269" s="111" t="s">
        <v>342</v>
      </c>
      <c r="C269" s="81" t="s">
        <v>259</v>
      </c>
      <c r="D269" s="111" t="s">
        <v>261</v>
      </c>
      <c r="E269" s="82">
        <f t="shared" si="1"/>
        <v>3751380.5300000003</v>
      </c>
    </row>
    <row r="270" spans="1:5" ht="12.75">
      <c r="A270" s="74" t="s">
        <v>264</v>
      </c>
      <c r="B270" s="111" t="s">
        <v>342</v>
      </c>
      <c r="C270" s="81" t="s">
        <v>259</v>
      </c>
      <c r="D270" s="111" t="s">
        <v>263</v>
      </c>
      <c r="E270" s="84">
        <f>2500000+1251380.53</f>
        <v>3751380.5300000003</v>
      </c>
    </row>
    <row r="271" spans="1:5" ht="12.75">
      <c r="A271" s="101"/>
      <c r="B271" s="118"/>
      <c r="C271" s="102"/>
      <c r="D271" s="135"/>
      <c r="E271" s="103"/>
    </row>
    <row r="272" spans="1:5" ht="12.75">
      <c r="A272" s="99"/>
      <c r="B272" s="118"/>
      <c r="C272" s="102"/>
      <c r="D272" s="135"/>
      <c r="E272" s="99"/>
    </row>
    <row r="273" spans="1:5" ht="12.75">
      <c r="A273" s="83"/>
      <c r="B273" s="104"/>
      <c r="C273" s="104"/>
      <c r="D273" s="136"/>
      <c r="E273" s="83"/>
    </row>
    <row r="274" spans="1:5" ht="12.75">
      <c r="A274" s="83"/>
      <c r="B274" s="104"/>
      <c r="C274" s="104"/>
      <c r="D274" s="136"/>
      <c r="E274" s="83"/>
    </row>
    <row r="275" spans="1:5" ht="12.75">
      <c r="A275" s="83"/>
      <c r="B275" s="104"/>
      <c r="C275" s="104"/>
      <c r="D275" s="136"/>
      <c r="E275" s="83"/>
    </row>
    <row r="276" spans="1:5" ht="12.75">
      <c r="A276" s="83"/>
      <c r="B276" s="104"/>
      <c r="C276" s="104"/>
      <c r="D276" s="136"/>
      <c r="E276" s="83"/>
    </row>
    <row r="277" spans="1:5" ht="12.75">
      <c r="A277" s="83"/>
      <c r="B277" s="83"/>
      <c r="C277" s="83"/>
      <c r="D277" s="116"/>
      <c r="E277" s="83"/>
    </row>
    <row r="278" spans="1:5" ht="12.75">
      <c r="A278" s="83"/>
      <c r="B278" s="83"/>
      <c r="C278" s="83"/>
      <c r="D278" s="116"/>
      <c r="E278" s="83"/>
    </row>
    <row r="279" spans="1:5" ht="12.75">
      <c r="A279" s="83"/>
      <c r="B279" s="83"/>
      <c r="C279" s="83"/>
      <c r="D279" s="116"/>
      <c r="E279" s="83"/>
    </row>
    <row r="280" spans="1:5" ht="12.75">
      <c r="A280" s="83"/>
      <c r="B280" s="83"/>
      <c r="C280" s="83"/>
      <c r="D280" s="116"/>
      <c r="E280" s="83"/>
    </row>
    <row r="281" spans="1:5" ht="12.75">
      <c r="A281" s="83"/>
      <c r="B281" s="83"/>
      <c r="C281" s="83"/>
      <c r="D281" s="116"/>
      <c r="E281" s="83"/>
    </row>
    <row r="282" spans="1:5" ht="12.75">
      <c r="A282" s="83"/>
      <c r="B282" s="83"/>
      <c r="C282" s="83"/>
      <c r="D282" s="116"/>
      <c r="E282" s="83"/>
    </row>
    <row r="283" spans="1:5" ht="12.75">
      <c r="A283" s="83"/>
      <c r="B283" s="83"/>
      <c r="C283" s="83"/>
      <c r="D283" s="116"/>
      <c r="E283" s="83"/>
    </row>
    <row r="284" spans="1:5" ht="12.75">
      <c r="A284" s="83"/>
      <c r="B284" s="83"/>
      <c r="C284" s="83"/>
      <c r="D284" s="116"/>
      <c r="E284" s="83"/>
    </row>
    <row r="285" spans="1:5" ht="12.75">
      <c r="A285" s="83"/>
      <c r="B285" s="83"/>
      <c r="C285" s="83"/>
      <c r="D285" s="116"/>
      <c r="E285" s="83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</sheetData>
  <sheetProtection/>
  <mergeCells count="3">
    <mergeCell ref="C2:E2"/>
    <mergeCell ref="C3:E3"/>
    <mergeCell ref="A5:E5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zoomScalePageLayoutView="0" workbookViewId="0" topLeftCell="A127">
      <selection activeCell="A131" sqref="A131"/>
    </sheetView>
  </sheetViews>
  <sheetFormatPr defaultColWidth="9.125" defaultRowHeight="12.75"/>
  <cols>
    <col min="1" max="1" width="63.50390625" style="1" customWidth="1"/>
    <col min="2" max="2" width="8.50390625" style="53" customWidth="1"/>
    <col min="3" max="3" width="13.00390625" style="53" customWidth="1"/>
    <col min="4" max="4" width="9.125" style="53" customWidth="1"/>
    <col min="5" max="6" width="13.25390625" style="1" customWidth="1"/>
    <col min="7" max="16384" width="9.125" style="138" customWidth="1"/>
  </cols>
  <sheetData>
    <row r="1" spans="4:6" ht="12.75">
      <c r="D1" s="131" t="s">
        <v>439</v>
      </c>
      <c r="E1" s="105"/>
      <c r="F1" s="137"/>
    </row>
    <row r="2" spans="4:6" ht="80.25" customHeight="1">
      <c r="D2" s="209" t="s">
        <v>311</v>
      </c>
      <c r="E2" s="209"/>
      <c r="F2" s="209"/>
    </row>
    <row r="3" spans="4:6" ht="12.75" customHeight="1">
      <c r="D3" s="210" t="s">
        <v>308</v>
      </c>
      <c r="E3" s="210"/>
      <c r="F3" s="210"/>
    </row>
    <row r="4" spans="3:6" ht="12.75">
      <c r="C4" s="52"/>
      <c r="D4" s="52"/>
      <c r="E4" s="52"/>
      <c r="F4" s="52"/>
    </row>
    <row r="5" spans="1:6" ht="63" customHeight="1">
      <c r="A5" s="205" t="s">
        <v>435</v>
      </c>
      <c r="B5" s="205"/>
      <c r="C5" s="205"/>
      <c r="D5" s="205"/>
      <c r="E5" s="205"/>
      <c r="F5" s="205"/>
    </row>
    <row r="6" spans="5:6" ht="15" customHeight="1">
      <c r="E6" s="54"/>
      <c r="F6" s="54" t="s">
        <v>6</v>
      </c>
    </row>
    <row r="7" spans="1:6" ht="102" customHeight="1">
      <c r="A7" s="55" t="s">
        <v>122</v>
      </c>
      <c r="B7" s="56" t="s">
        <v>325</v>
      </c>
      <c r="C7" s="56" t="s">
        <v>270</v>
      </c>
      <c r="D7" s="56" t="s">
        <v>415</v>
      </c>
      <c r="E7" s="56" t="s">
        <v>429</v>
      </c>
      <c r="F7" s="56" t="s">
        <v>430</v>
      </c>
    </row>
    <row r="8" spans="1:6" ht="12.75">
      <c r="A8" s="55">
        <v>1</v>
      </c>
      <c r="B8" s="58" t="s">
        <v>0</v>
      </c>
      <c r="C8" s="58" t="s">
        <v>1</v>
      </c>
      <c r="D8" s="58" t="s">
        <v>136</v>
      </c>
      <c r="E8" s="59" t="s">
        <v>137</v>
      </c>
      <c r="F8" s="59" t="s">
        <v>309</v>
      </c>
    </row>
    <row r="9" spans="1:6" ht="12.75">
      <c r="A9" s="64" t="s">
        <v>396</v>
      </c>
      <c r="B9" s="62"/>
      <c r="C9" s="62"/>
      <c r="D9" s="62"/>
      <c r="E9" s="65">
        <f>E10+E77+E86+E101+E123+E155+E162+E188+E215+E234+E245</f>
        <v>94982970.67</v>
      </c>
      <c r="F9" s="65">
        <f>F10+F77+F86+F101+F123+F155+F162+F188+F215+F234+F245</f>
        <v>95221776.67</v>
      </c>
    </row>
    <row r="10" spans="1:6" ht="12.75">
      <c r="A10" s="66" t="s">
        <v>397</v>
      </c>
      <c r="B10" s="125" t="s">
        <v>417</v>
      </c>
      <c r="C10" s="67"/>
      <c r="D10" s="67"/>
      <c r="E10" s="68">
        <f>E11+E16+E30+E36</f>
        <v>16466710</v>
      </c>
      <c r="F10" s="68">
        <f>F11+F16+F30+F36</f>
        <v>16502510</v>
      </c>
    </row>
    <row r="11" spans="1:6" ht="39">
      <c r="A11" s="70" t="s">
        <v>123</v>
      </c>
      <c r="B11" s="119" t="s">
        <v>326</v>
      </c>
      <c r="C11" s="71"/>
      <c r="D11" s="71"/>
      <c r="E11" s="72">
        <f aca="true" t="shared" si="0" ref="E11:F14">E12</f>
        <v>1034460</v>
      </c>
      <c r="F11" s="72">
        <f t="shared" si="0"/>
        <v>1034460</v>
      </c>
    </row>
    <row r="12" spans="1:6" ht="42" customHeight="1">
      <c r="A12" s="123" t="s">
        <v>139</v>
      </c>
      <c r="B12" s="119" t="s">
        <v>326</v>
      </c>
      <c r="C12" s="120" t="s">
        <v>138</v>
      </c>
      <c r="D12" s="71"/>
      <c r="E12" s="72">
        <f t="shared" si="0"/>
        <v>1034460</v>
      </c>
      <c r="F12" s="72">
        <f t="shared" si="0"/>
        <v>1034460</v>
      </c>
    </row>
    <row r="13" spans="1:6" ht="12.75">
      <c r="A13" s="107" t="s">
        <v>141</v>
      </c>
      <c r="B13" s="109" t="s">
        <v>326</v>
      </c>
      <c r="C13" s="71" t="s">
        <v>140</v>
      </c>
      <c r="D13" s="120"/>
      <c r="E13" s="75">
        <f t="shared" si="0"/>
        <v>1034460</v>
      </c>
      <c r="F13" s="75">
        <f t="shared" si="0"/>
        <v>1034460</v>
      </c>
    </row>
    <row r="14" spans="1:6" ht="39">
      <c r="A14" s="74" t="s">
        <v>303</v>
      </c>
      <c r="B14" s="109" t="s">
        <v>326</v>
      </c>
      <c r="C14" s="71" t="s">
        <v>140</v>
      </c>
      <c r="D14" s="109" t="s">
        <v>8</v>
      </c>
      <c r="E14" s="75">
        <f t="shared" si="0"/>
        <v>1034460</v>
      </c>
      <c r="F14" s="75">
        <f t="shared" si="0"/>
        <v>1034460</v>
      </c>
    </row>
    <row r="15" spans="1:6" ht="12.75">
      <c r="A15" s="74" t="s">
        <v>142</v>
      </c>
      <c r="B15" s="109" t="s">
        <v>326</v>
      </c>
      <c r="C15" s="71" t="s">
        <v>140</v>
      </c>
      <c r="D15" s="109" t="s">
        <v>5</v>
      </c>
      <c r="E15" s="76">
        <v>1034460</v>
      </c>
      <c r="F15" s="76">
        <v>1034460</v>
      </c>
    </row>
    <row r="16" spans="1:6" ht="39">
      <c r="A16" s="77" t="s">
        <v>302</v>
      </c>
      <c r="B16" s="114" t="s">
        <v>327</v>
      </c>
      <c r="C16" s="108"/>
      <c r="D16" s="110"/>
      <c r="E16" s="79">
        <f>E17+E26</f>
        <v>10957411</v>
      </c>
      <c r="F16" s="79">
        <f>F17+F26</f>
        <v>10993211</v>
      </c>
    </row>
    <row r="17" spans="1:6" ht="40.5">
      <c r="A17" s="123" t="s">
        <v>310</v>
      </c>
      <c r="B17" s="114" t="s">
        <v>327</v>
      </c>
      <c r="C17" s="108" t="s">
        <v>143</v>
      </c>
      <c r="D17" s="110"/>
      <c r="E17" s="79">
        <f>E18</f>
        <v>10285199</v>
      </c>
      <c r="F17" s="79">
        <f>F18</f>
        <v>10320999</v>
      </c>
    </row>
    <row r="18" spans="1:6" ht="25.5">
      <c r="A18" s="127" t="s">
        <v>145</v>
      </c>
      <c r="B18" s="110" t="s">
        <v>327</v>
      </c>
      <c r="C18" s="78" t="s">
        <v>144</v>
      </c>
      <c r="D18" s="110"/>
      <c r="E18" s="80">
        <f>E19</f>
        <v>10285199</v>
      </c>
      <c r="F18" s="80">
        <f>F19</f>
        <v>10320999</v>
      </c>
    </row>
    <row r="19" spans="1:6" ht="12.75">
      <c r="A19" s="107" t="s">
        <v>147</v>
      </c>
      <c r="B19" s="110" t="s">
        <v>327</v>
      </c>
      <c r="C19" s="78" t="s">
        <v>146</v>
      </c>
      <c r="D19" s="110"/>
      <c r="E19" s="80">
        <f>E20+E23+E25</f>
        <v>10285199</v>
      </c>
      <c r="F19" s="80">
        <f>F20+F23+F25</f>
        <v>10320999</v>
      </c>
    </row>
    <row r="20" spans="1:6" ht="39">
      <c r="A20" s="74" t="s">
        <v>303</v>
      </c>
      <c r="B20" s="111" t="s">
        <v>327</v>
      </c>
      <c r="C20" s="81" t="s">
        <v>146</v>
      </c>
      <c r="D20" s="111" t="s">
        <v>8</v>
      </c>
      <c r="E20" s="82">
        <f>E21</f>
        <v>7490469</v>
      </c>
      <c r="F20" s="82">
        <f>F21</f>
        <v>7490469</v>
      </c>
    </row>
    <row r="21" spans="1:6" ht="12.75">
      <c r="A21" s="74" t="s">
        <v>142</v>
      </c>
      <c r="B21" s="111" t="s">
        <v>327</v>
      </c>
      <c r="C21" s="81" t="s">
        <v>146</v>
      </c>
      <c r="D21" s="111" t="s">
        <v>5</v>
      </c>
      <c r="E21" s="84">
        <f>5753048+1737421</f>
        <v>7490469</v>
      </c>
      <c r="F21" s="84">
        <f>5753048+1737421</f>
        <v>7490469</v>
      </c>
    </row>
    <row r="22" spans="1:6" ht="30" customHeight="1">
      <c r="A22" s="74" t="s">
        <v>149</v>
      </c>
      <c r="B22" s="111" t="s">
        <v>327</v>
      </c>
      <c r="C22" s="81" t="s">
        <v>146</v>
      </c>
      <c r="D22" s="111" t="s">
        <v>148</v>
      </c>
      <c r="E22" s="82">
        <f>E23</f>
        <v>2764730</v>
      </c>
      <c r="F22" s="82">
        <f>F23</f>
        <v>2800530</v>
      </c>
    </row>
    <row r="23" spans="1:6" ht="32.25" customHeight="1">
      <c r="A23" s="74" t="s">
        <v>150</v>
      </c>
      <c r="B23" s="111" t="s">
        <v>327</v>
      </c>
      <c r="C23" s="81" t="s">
        <v>146</v>
      </c>
      <c r="D23" s="111" t="s">
        <v>12</v>
      </c>
      <c r="E23" s="84">
        <v>2764730</v>
      </c>
      <c r="F23" s="84">
        <v>2800530</v>
      </c>
    </row>
    <row r="24" spans="1:6" ht="12.75">
      <c r="A24" s="74" t="s">
        <v>152</v>
      </c>
      <c r="B24" s="111" t="s">
        <v>327</v>
      </c>
      <c r="C24" s="81" t="s">
        <v>146</v>
      </c>
      <c r="D24" s="111" t="s">
        <v>151</v>
      </c>
      <c r="E24" s="82">
        <f>E25</f>
        <v>30000</v>
      </c>
      <c r="F24" s="82">
        <f>F25</f>
        <v>30000</v>
      </c>
    </row>
    <row r="25" spans="1:6" ht="12.75">
      <c r="A25" s="74" t="s">
        <v>154</v>
      </c>
      <c r="B25" s="111" t="s">
        <v>327</v>
      </c>
      <c r="C25" s="81" t="s">
        <v>146</v>
      </c>
      <c r="D25" s="111" t="s">
        <v>153</v>
      </c>
      <c r="E25" s="84">
        <v>30000</v>
      </c>
      <c r="F25" s="84">
        <v>30000</v>
      </c>
    </row>
    <row r="26" spans="1:6" ht="13.5">
      <c r="A26" s="123" t="s">
        <v>312</v>
      </c>
      <c r="B26" s="112" t="s">
        <v>327</v>
      </c>
      <c r="C26" s="96" t="s">
        <v>155</v>
      </c>
      <c r="D26" s="111"/>
      <c r="E26" s="85">
        <f aca="true" t="shared" si="1" ref="E26:F28">E27</f>
        <v>672212</v>
      </c>
      <c r="F26" s="85">
        <f t="shared" si="1"/>
        <v>672212</v>
      </c>
    </row>
    <row r="27" spans="1:6" ht="25.5">
      <c r="A27" s="107" t="s">
        <v>157</v>
      </c>
      <c r="B27" s="111" t="s">
        <v>327</v>
      </c>
      <c r="C27" s="81" t="s">
        <v>156</v>
      </c>
      <c r="D27" s="111"/>
      <c r="E27" s="82">
        <f t="shared" si="1"/>
        <v>672212</v>
      </c>
      <c r="F27" s="82">
        <f t="shared" si="1"/>
        <v>672212</v>
      </c>
    </row>
    <row r="28" spans="1:6" ht="39">
      <c r="A28" s="74" t="s">
        <v>303</v>
      </c>
      <c r="B28" s="111" t="s">
        <v>327</v>
      </c>
      <c r="C28" s="81" t="s">
        <v>156</v>
      </c>
      <c r="D28" s="111" t="s">
        <v>8</v>
      </c>
      <c r="E28" s="82">
        <f t="shared" si="1"/>
        <v>672212</v>
      </c>
      <c r="F28" s="82">
        <f t="shared" si="1"/>
        <v>672212</v>
      </c>
    </row>
    <row r="29" spans="1:6" ht="12.75">
      <c r="A29" s="74" t="s">
        <v>142</v>
      </c>
      <c r="B29" s="111" t="s">
        <v>327</v>
      </c>
      <c r="C29" s="81" t="s">
        <v>156</v>
      </c>
      <c r="D29" s="111" t="s">
        <v>5</v>
      </c>
      <c r="E29" s="84">
        <v>672212</v>
      </c>
      <c r="F29" s="84">
        <v>672212</v>
      </c>
    </row>
    <row r="30" spans="1:6" ht="12.75">
      <c r="A30" s="86" t="s">
        <v>124</v>
      </c>
      <c r="B30" s="112" t="s">
        <v>328</v>
      </c>
      <c r="C30" s="81"/>
      <c r="D30" s="111"/>
      <c r="E30" s="85">
        <f>E31</f>
        <v>200000</v>
      </c>
      <c r="F30" s="85">
        <f>F31</f>
        <v>200000</v>
      </c>
    </row>
    <row r="31" spans="1:6" ht="40.5">
      <c r="A31" s="123" t="s">
        <v>407</v>
      </c>
      <c r="B31" s="112" t="s">
        <v>328</v>
      </c>
      <c r="C31" s="120" t="s">
        <v>175</v>
      </c>
      <c r="D31" s="111"/>
      <c r="E31" s="85">
        <f>E33</f>
        <v>200000</v>
      </c>
      <c r="F31" s="85">
        <f>F33</f>
        <v>200000</v>
      </c>
    </row>
    <row r="32" spans="1:6" ht="25.5">
      <c r="A32" s="127" t="s">
        <v>177</v>
      </c>
      <c r="B32" s="111" t="s">
        <v>328</v>
      </c>
      <c r="C32" s="71" t="s">
        <v>176</v>
      </c>
      <c r="D32" s="111"/>
      <c r="E32" s="82">
        <f>E33</f>
        <v>200000</v>
      </c>
      <c r="F32" s="82">
        <f>F33</f>
        <v>200000</v>
      </c>
    </row>
    <row r="33" spans="1:6" ht="12.75">
      <c r="A33" s="107" t="s">
        <v>324</v>
      </c>
      <c r="B33" s="111" t="s">
        <v>328</v>
      </c>
      <c r="C33" s="71" t="s">
        <v>313</v>
      </c>
      <c r="D33" s="111"/>
      <c r="E33" s="82">
        <f>E35</f>
        <v>200000</v>
      </c>
      <c r="F33" s="82">
        <f>F35</f>
        <v>200000</v>
      </c>
    </row>
    <row r="34" spans="1:6" ht="12.75">
      <c r="A34" s="74" t="s">
        <v>152</v>
      </c>
      <c r="B34" s="111" t="s">
        <v>328</v>
      </c>
      <c r="C34" s="71" t="s">
        <v>313</v>
      </c>
      <c r="D34" s="111" t="s">
        <v>151</v>
      </c>
      <c r="E34" s="82">
        <f>E35</f>
        <v>200000</v>
      </c>
      <c r="F34" s="82">
        <f>F35</f>
        <v>200000</v>
      </c>
    </row>
    <row r="35" spans="1:6" ht="12.75">
      <c r="A35" s="74" t="s">
        <v>159</v>
      </c>
      <c r="B35" s="111" t="s">
        <v>328</v>
      </c>
      <c r="C35" s="71" t="s">
        <v>313</v>
      </c>
      <c r="D35" s="111" t="s">
        <v>158</v>
      </c>
      <c r="E35" s="84">
        <v>200000</v>
      </c>
      <c r="F35" s="84">
        <v>200000</v>
      </c>
    </row>
    <row r="36" spans="1:6" ht="12.75">
      <c r="A36" s="86" t="s">
        <v>125</v>
      </c>
      <c r="B36" s="112" t="s">
        <v>329</v>
      </c>
      <c r="C36" s="81"/>
      <c r="D36" s="111"/>
      <c r="E36" s="85">
        <f>E37+E45+E60+E65+E70</f>
        <v>4274839</v>
      </c>
      <c r="F36" s="85">
        <f>F37+F45+F60+F65+F70</f>
        <v>4274839</v>
      </c>
    </row>
    <row r="37" spans="1:6" ht="27">
      <c r="A37" s="123" t="s">
        <v>314</v>
      </c>
      <c r="B37" s="112" t="s">
        <v>329</v>
      </c>
      <c r="C37" s="96" t="s">
        <v>163</v>
      </c>
      <c r="D37" s="111"/>
      <c r="E37" s="85">
        <f>E38</f>
        <v>3313839</v>
      </c>
      <c r="F37" s="85">
        <f>F38</f>
        <v>3313839</v>
      </c>
    </row>
    <row r="38" spans="1:6" ht="25.5">
      <c r="A38" s="127" t="s">
        <v>305</v>
      </c>
      <c r="B38" s="111" t="s">
        <v>329</v>
      </c>
      <c r="C38" s="81" t="s">
        <v>164</v>
      </c>
      <c r="D38" s="111"/>
      <c r="E38" s="82">
        <f>E39+E42</f>
        <v>3313839</v>
      </c>
      <c r="F38" s="82">
        <f>F39+F42</f>
        <v>3313839</v>
      </c>
    </row>
    <row r="39" spans="1:6" ht="25.5">
      <c r="A39" s="107" t="s">
        <v>166</v>
      </c>
      <c r="B39" s="111" t="s">
        <v>329</v>
      </c>
      <c r="C39" s="81" t="s">
        <v>165</v>
      </c>
      <c r="D39" s="111"/>
      <c r="E39" s="82">
        <f>E40</f>
        <v>2855809</v>
      </c>
      <c r="F39" s="82">
        <f>F40</f>
        <v>2855809</v>
      </c>
    </row>
    <row r="40" spans="1:6" ht="39">
      <c r="A40" s="74" t="s">
        <v>303</v>
      </c>
      <c r="B40" s="111" t="s">
        <v>329</v>
      </c>
      <c r="C40" s="81" t="s">
        <v>165</v>
      </c>
      <c r="D40" s="111" t="s">
        <v>8</v>
      </c>
      <c r="E40" s="82">
        <f>E41</f>
        <v>2855809</v>
      </c>
      <c r="F40" s="82">
        <f>F41</f>
        <v>2855809</v>
      </c>
    </row>
    <row r="41" spans="1:6" ht="12.75">
      <c r="A41" s="74" t="s">
        <v>142</v>
      </c>
      <c r="B41" s="111" t="s">
        <v>329</v>
      </c>
      <c r="C41" s="81" t="s">
        <v>165</v>
      </c>
      <c r="D41" s="111" t="s">
        <v>5</v>
      </c>
      <c r="E41" s="84">
        <f>2193402+662407</f>
        <v>2855809</v>
      </c>
      <c r="F41" s="84">
        <f>2193402+662407</f>
        <v>2855809</v>
      </c>
    </row>
    <row r="42" spans="1:6" ht="25.5">
      <c r="A42" s="107" t="s">
        <v>344</v>
      </c>
      <c r="B42" s="109" t="s">
        <v>329</v>
      </c>
      <c r="C42" s="71" t="s">
        <v>345</v>
      </c>
      <c r="D42" s="109"/>
      <c r="E42" s="75">
        <f>E43</f>
        <v>458030</v>
      </c>
      <c r="F42" s="75">
        <f>F43</f>
        <v>458030</v>
      </c>
    </row>
    <row r="43" spans="1:6" ht="12.75">
      <c r="A43" s="74" t="s">
        <v>162</v>
      </c>
      <c r="B43" s="109" t="s">
        <v>329</v>
      </c>
      <c r="C43" s="71" t="s">
        <v>345</v>
      </c>
      <c r="D43" s="109" t="s">
        <v>148</v>
      </c>
      <c r="E43" s="75">
        <f>E44</f>
        <v>458030</v>
      </c>
      <c r="F43" s="75">
        <f>F44</f>
        <v>458030</v>
      </c>
    </row>
    <row r="44" spans="1:6" ht="31.5" customHeight="1">
      <c r="A44" s="74" t="s">
        <v>150</v>
      </c>
      <c r="B44" s="109" t="s">
        <v>329</v>
      </c>
      <c r="C44" s="71" t="s">
        <v>345</v>
      </c>
      <c r="D44" s="109" t="s">
        <v>12</v>
      </c>
      <c r="E44" s="76">
        <f>53000+400000+5030</f>
        <v>458030</v>
      </c>
      <c r="F44" s="76">
        <f>53000+400000+5030</f>
        <v>458030</v>
      </c>
    </row>
    <row r="45" spans="1:6" ht="43.5" customHeight="1">
      <c r="A45" s="123" t="s">
        <v>364</v>
      </c>
      <c r="B45" s="119" t="s">
        <v>329</v>
      </c>
      <c r="C45" s="120" t="s">
        <v>365</v>
      </c>
      <c r="D45" s="119"/>
      <c r="E45" s="85">
        <f>E46+E52+E56</f>
        <v>318000</v>
      </c>
      <c r="F45" s="85">
        <f>F46+F52+F56</f>
        <v>318000</v>
      </c>
    </row>
    <row r="46" spans="1:6" ht="31.5" customHeight="1">
      <c r="A46" s="127" t="s">
        <v>369</v>
      </c>
      <c r="B46" s="109" t="s">
        <v>329</v>
      </c>
      <c r="C46" s="71" t="s">
        <v>366</v>
      </c>
      <c r="D46" s="109"/>
      <c r="E46" s="82">
        <f>E47</f>
        <v>168000</v>
      </c>
      <c r="F46" s="82">
        <f>F47</f>
        <v>168000</v>
      </c>
    </row>
    <row r="47" spans="1:6" ht="12.75">
      <c r="A47" s="107" t="s">
        <v>368</v>
      </c>
      <c r="B47" s="109" t="s">
        <v>329</v>
      </c>
      <c r="C47" s="71" t="s">
        <v>367</v>
      </c>
      <c r="D47" s="109"/>
      <c r="E47" s="82">
        <f>E48+E50</f>
        <v>168000</v>
      </c>
      <c r="F47" s="82">
        <f>F48+F50</f>
        <v>168000</v>
      </c>
    </row>
    <row r="48" spans="1:6" ht="12.75">
      <c r="A48" s="74" t="s">
        <v>162</v>
      </c>
      <c r="B48" s="109" t="s">
        <v>329</v>
      </c>
      <c r="C48" s="71" t="s">
        <v>367</v>
      </c>
      <c r="D48" s="109" t="s">
        <v>148</v>
      </c>
      <c r="E48" s="82">
        <f>E49</f>
        <v>60000</v>
      </c>
      <c r="F48" s="82">
        <f>F49</f>
        <v>60000</v>
      </c>
    </row>
    <row r="49" spans="1:6" ht="25.5">
      <c r="A49" s="74" t="s">
        <v>150</v>
      </c>
      <c r="B49" s="109" t="s">
        <v>329</v>
      </c>
      <c r="C49" s="71" t="s">
        <v>367</v>
      </c>
      <c r="D49" s="109" t="s">
        <v>12</v>
      </c>
      <c r="E49" s="76">
        <v>60000</v>
      </c>
      <c r="F49" s="76">
        <v>60000</v>
      </c>
    </row>
    <row r="50" spans="1:6" ht="12.75">
      <c r="A50" s="74" t="s">
        <v>271</v>
      </c>
      <c r="B50" s="109" t="s">
        <v>329</v>
      </c>
      <c r="C50" s="71" t="s">
        <v>367</v>
      </c>
      <c r="D50" s="109" t="s">
        <v>215</v>
      </c>
      <c r="E50" s="82">
        <f>E51</f>
        <v>108000</v>
      </c>
      <c r="F50" s="82">
        <f>F51</f>
        <v>108000</v>
      </c>
    </row>
    <row r="51" spans="1:6" ht="12.75">
      <c r="A51" s="74" t="s">
        <v>217</v>
      </c>
      <c r="B51" s="109" t="s">
        <v>329</v>
      </c>
      <c r="C51" s="71" t="s">
        <v>367</v>
      </c>
      <c r="D51" s="109" t="s">
        <v>216</v>
      </c>
      <c r="E51" s="76">
        <v>108000</v>
      </c>
      <c r="F51" s="76">
        <v>108000</v>
      </c>
    </row>
    <row r="52" spans="1:6" ht="25.5">
      <c r="A52" s="127" t="s">
        <v>370</v>
      </c>
      <c r="B52" s="109" t="s">
        <v>329</v>
      </c>
      <c r="C52" s="71" t="s">
        <v>372</v>
      </c>
      <c r="D52" s="109"/>
      <c r="E52" s="82">
        <f aca="true" t="shared" si="2" ref="E52:F54">E53</f>
        <v>70000</v>
      </c>
      <c r="F52" s="82">
        <f t="shared" si="2"/>
        <v>70000</v>
      </c>
    </row>
    <row r="53" spans="1:6" ht="16.5" customHeight="1">
      <c r="A53" s="107" t="s">
        <v>431</v>
      </c>
      <c r="B53" s="109" t="s">
        <v>329</v>
      </c>
      <c r="C53" s="71" t="s">
        <v>373</v>
      </c>
      <c r="D53" s="109"/>
      <c r="E53" s="82">
        <f t="shared" si="2"/>
        <v>70000</v>
      </c>
      <c r="F53" s="82">
        <f t="shared" si="2"/>
        <v>70000</v>
      </c>
    </row>
    <row r="54" spans="1:6" ht="12.75">
      <c r="A54" s="74" t="s">
        <v>162</v>
      </c>
      <c r="B54" s="109" t="s">
        <v>329</v>
      </c>
      <c r="C54" s="71" t="s">
        <v>373</v>
      </c>
      <c r="D54" s="109" t="s">
        <v>148</v>
      </c>
      <c r="E54" s="82">
        <f t="shared" si="2"/>
        <v>70000</v>
      </c>
      <c r="F54" s="82">
        <f t="shared" si="2"/>
        <v>70000</v>
      </c>
    </row>
    <row r="55" spans="1:6" ht="25.5">
      <c r="A55" s="74" t="s">
        <v>150</v>
      </c>
      <c r="B55" s="109" t="s">
        <v>329</v>
      </c>
      <c r="C55" s="71" t="s">
        <v>373</v>
      </c>
      <c r="D55" s="109" t="s">
        <v>12</v>
      </c>
      <c r="E55" s="76">
        <v>70000</v>
      </c>
      <c r="F55" s="76">
        <v>70000</v>
      </c>
    </row>
    <row r="56" spans="1:6" ht="12.75">
      <c r="A56" s="127" t="s">
        <v>376</v>
      </c>
      <c r="B56" s="109" t="s">
        <v>329</v>
      </c>
      <c r="C56" s="71" t="s">
        <v>377</v>
      </c>
      <c r="D56" s="109"/>
      <c r="E56" s="82">
        <f aca="true" t="shared" si="3" ref="E56:F58">E57</f>
        <v>80000</v>
      </c>
      <c r="F56" s="82">
        <f t="shared" si="3"/>
        <v>80000</v>
      </c>
    </row>
    <row r="57" spans="1:6" ht="12.75">
      <c r="A57" s="107" t="s">
        <v>378</v>
      </c>
      <c r="B57" s="109" t="s">
        <v>329</v>
      </c>
      <c r="C57" s="71" t="s">
        <v>379</v>
      </c>
      <c r="D57" s="109"/>
      <c r="E57" s="82">
        <f t="shared" si="3"/>
        <v>80000</v>
      </c>
      <c r="F57" s="82">
        <f t="shared" si="3"/>
        <v>80000</v>
      </c>
    </row>
    <row r="58" spans="1:6" ht="12.75">
      <c r="A58" s="74" t="s">
        <v>162</v>
      </c>
      <c r="B58" s="109" t="s">
        <v>329</v>
      </c>
      <c r="C58" s="71" t="s">
        <v>379</v>
      </c>
      <c r="D58" s="109" t="s">
        <v>148</v>
      </c>
      <c r="E58" s="82">
        <f t="shared" si="3"/>
        <v>80000</v>
      </c>
      <c r="F58" s="82">
        <f t="shared" si="3"/>
        <v>80000</v>
      </c>
    </row>
    <row r="59" spans="1:6" ht="25.5">
      <c r="A59" s="74" t="s">
        <v>150</v>
      </c>
      <c r="B59" s="109" t="s">
        <v>329</v>
      </c>
      <c r="C59" s="71" t="s">
        <v>379</v>
      </c>
      <c r="D59" s="109" t="s">
        <v>12</v>
      </c>
      <c r="E59" s="76">
        <v>80000</v>
      </c>
      <c r="F59" s="76">
        <v>80000</v>
      </c>
    </row>
    <row r="60" spans="1:6" ht="27">
      <c r="A60" s="123" t="s">
        <v>316</v>
      </c>
      <c r="B60" s="119" t="s">
        <v>329</v>
      </c>
      <c r="C60" s="120" t="s">
        <v>317</v>
      </c>
      <c r="D60" s="119"/>
      <c r="E60" s="72">
        <f aca="true" t="shared" si="4" ref="E60:F63">E61</f>
        <v>270000</v>
      </c>
      <c r="F60" s="72">
        <f t="shared" si="4"/>
        <v>270000</v>
      </c>
    </row>
    <row r="61" spans="1:6" ht="39">
      <c r="A61" s="127" t="s">
        <v>347</v>
      </c>
      <c r="B61" s="109" t="s">
        <v>329</v>
      </c>
      <c r="C61" s="71" t="s">
        <v>318</v>
      </c>
      <c r="D61" s="109"/>
      <c r="E61" s="75">
        <f t="shared" si="4"/>
        <v>270000</v>
      </c>
      <c r="F61" s="75">
        <f t="shared" si="4"/>
        <v>270000</v>
      </c>
    </row>
    <row r="62" spans="1:6" ht="25.5">
      <c r="A62" s="107" t="s">
        <v>408</v>
      </c>
      <c r="B62" s="109" t="s">
        <v>329</v>
      </c>
      <c r="C62" s="71" t="s">
        <v>390</v>
      </c>
      <c r="D62" s="109"/>
      <c r="E62" s="75">
        <f t="shared" si="4"/>
        <v>270000</v>
      </c>
      <c r="F62" s="75">
        <f t="shared" si="4"/>
        <v>270000</v>
      </c>
    </row>
    <row r="63" spans="1:6" ht="12.75">
      <c r="A63" s="74" t="s">
        <v>162</v>
      </c>
      <c r="B63" s="109" t="s">
        <v>329</v>
      </c>
      <c r="C63" s="71" t="s">
        <v>390</v>
      </c>
      <c r="D63" s="109" t="s">
        <v>148</v>
      </c>
      <c r="E63" s="75">
        <f t="shared" si="4"/>
        <v>270000</v>
      </c>
      <c r="F63" s="75">
        <f t="shared" si="4"/>
        <v>270000</v>
      </c>
    </row>
    <row r="64" spans="1:6" ht="25.5">
      <c r="A64" s="74" t="s">
        <v>150</v>
      </c>
      <c r="B64" s="109" t="s">
        <v>329</v>
      </c>
      <c r="C64" s="71" t="s">
        <v>390</v>
      </c>
      <c r="D64" s="109" t="s">
        <v>12</v>
      </c>
      <c r="E64" s="76">
        <v>270000</v>
      </c>
      <c r="F64" s="76">
        <v>270000</v>
      </c>
    </row>
    <row r="65" spans="1:6" ht="40.5">
      <c r="A65" s="123" t="s">
        <v>386</v>
      </c>
      <c r="B65" s="119" t="s">
        <v>329</v>
      </c>
      <c r="C65" s="120" t="s">
        <v>387</v>
      </c>
      <c r="D65" s="119"/>
      <c r="E65" s="85">
        <f aca="true" t="shared" si="5" ref="E65:F68">E66</f>
        <v>200000</v>
      </c>
      <c r="F65" s="85">
        <f t="shared" si="5"/>
        <v>200000</v>
      </c>
    </row>
    <row r="66" spans="1:6" ht="25.5">
      <c r="A66" s="127" t="s">
        <v>388</v>
      </c>
      <c r="B66" s="109" t="s">
        <v>329</v>
      </c>
      <c r="C66" s="71" t="s">
        <v>389</v>
      </c>
      <c r="D66" s="109"/>
      <c r="E66" s="82">
        <f t="shared" si="5"/>
        <v>200000</v>
      </c>
      <c r="F66" s="82">
        <f t="shared" si="5"/>
        <v>200000</v>
      </c>
    </row>
    <row r="67" spans="1:6" ht="12.75">
      <c r="A67" s="107" t="s">
        <v>413</v>
      </c>
      <c r="B67" s="109" t="s">
        <v>329</v>
      </c>
      <c r="C67" s="81" t="s">
        <v>412</v>
      </c>
      <c r="D67" s="109"/>
      <c r="E67" s="82">
        <f t="shared" si="5"/>
        <v>200000</v>
      </c>
      <c r="F67" s="82">
        <f t="shared" si="5"/>
        <v>200000</v>
      </c>
    </row>
    <row r="68" spans="1:6" ht="12.75">
      <c r="A68" s="74" t="s">
        <v>162</v>
      </c>
      <c r="B68" s="109" t="s">
        <v>329</v>
      </c>
      <c r="C68" s="81" t="s">
        <v>412</v>
      </c>
      <c r="D68" s="111" t="s">
        <v>148</v>
      </c>
      <c r="E68" s="82">
        <f t="shared" si="5"/>
        <v>200000</v>
      </c>
      <c r="F68" s="82">
        <f t="shared" si="5"/>
        <v>200000</v>
      </c>
    </row>
    <row r="69" spans="1:6" ht="25.5">
      <c r="A69" s="74" t="s">
        <v>150</v>
      </c>
      <c r="B69" s="109" t="s">
        <v>329</v>
      </c>
      <c r="C69" s="81" t="s">
        <v>412</v>
      </c>
      <c r="D69" s="111" t="s">
        <v>12</v>
      </c>
      <c r="E69" s="76">
        <v>200000</v>
      </c>
      <c r="F69" s="76">
        <v>200000</v>
      </c>
    </row>
    <row r="70" spans="1:6" ht="27">
      <c r="A70" s="123" t="s">
        <v>304</v>
      </c>
      <c r="B70" s="111" t="s">
        <v>329</v>
      </c>
      <c r="C70" s="81" t="s">
        <v>143</v>
      </c>
      <c r="D70" s="111"/>
      <c r="E70" s="85">
        <f>E71</f>
        <v>173000</v>
      </c>
      <c r="F70" s="85">
        <f>F71</f>
        <v>173000</v>
      </c>
    </row>
    <row r="71" spans="1:6" ht="25.5">
      <c r="A71" s="127" t="s">
        <v>145</v>
      </c>
      <c r="B71" s="111" t="s">
        <v>329</v>
      </c>
      <c r="C71" s="81" t="s">
        <v>144</v>
      </c>
      <c r="D71" s="111"/>
      <c r="E71" s="82">
        <f>E72</f>
        <v>173000</v>
      </c>
      <c r="F71" s="82">
        <f>F72</f>
        <v>173000</v>
      </c>
    </row>
    <row r="72" spans="1:6" ht="12.75">
      <c r="A72" s="107" t="s">
        <v>161</v>
      </c>
      <c r="B72" s="111" t="s">
        <v>329</v>
      </c>
      <c r="C72" s="81" t="s">
        <v>160</v>
      </c>
      <c r="D72" s="111"/>
      <c r="E72" s="82">
        <f>E73+E75</f>
        <v>173000</v>
      </c>
      <c r="F72" s="82">
        <f>F73+F75</f>
        <v>173000</v>
      </c>
    </row>
    <row r="73" spans="1:6" ht="12.75">
      <c r="A73" s="74" t="s">
        <v>162</v>
      </c>
      <c r="B73" s="111" t="s">
        <v>329</v>
      </c>
      <c r="C73" s="81" t="s">
        <v>160</v>
      </c>
      <c r="D73" s="111" t="s">
        <v>148</v>
      </c>
      <c r="E73" s="82">
        <f>E74</f>
        <v>153000</v>
      </c>
      <c r="F73" s="82">
        <f>F74</f>
        <v>153000</v>
      </c>
    </row>
    <row r="74" spans="1:6" ht="25.5">
      <c r="A74" s="74" t="s">
        <v>150</v>
      </c>
      <c r="B74" s="111" t="s">
        <v>329</v>
      </c>
      <c r="C74" s="81" t="s">
        <v>160</v>
      </c>
      <c r="D74" s="111" t="s">
        <v>12</v>
      </c>
      <c r="E74" s="84">
        <f>480000-270000-57000</f>
        <v>153000</v>
      </c>
      <c r="F74" s="84">
        <f>480000-270000-57000</f>
        <v>153000</v>
      </c>
    </row>
    <row r="75" spans="1:6" ht="12.75">
      <c r="A75" s="74" t="s">
        <v>152</v>
      </c>
      <c r="B75" s="111" t="s">
        <v>329</v>
      </c>
      <c r="C75" s="81" t="s">
        <v>160</v>
      </c>
      <c r="D75" s="111" t="s">
        <v>151</v>
      </c>
      <c r="E75" s="82">
        <f>E76</f>
        <v>20000</v>
      </c>
      <c r="F75" s="82">
        <f>F76</f>
        <v>20000</v>
      </c>
    </row>
    <row r="76" spans="1:6" ht="12.75">
      <c r="A76" s="74" t="s">
        <v>154</v>
      </c>
      <c r="B76" s="111" t="s">
        <v>329</v>
      </c>
      <c r="C76" s="81" t="s">
        <v>160</v>
      </c>
      <c r="D76" s="111" t="s">
        <v>153</v>
      </c>
      <c r="E76" s="84">
        <v>20000</v>
      </c>
      <c r="F76" s="84">
        <v>20000</v>
      </c>
    </row>
    <row r="77" spans="1:6" ht="12.75">
      <c r="A77" s="88" t="s">
        <v>398</v>
      </c>
      <c r="B77" s="121" t="s">
        <v>418</v>
      </c>
      <c r="C77" s="90"/>
      <c r="D77" s="121"/>
      <c r="E77" s="68">
        <f>E78</f>
        <v>602347</v>
      </c>
      <c r="F77" s="68">
        <f>F78</f>
        <v>602347</v>
      </c>
    </row>
    <row r="78" spans="1:6" ht="12.75">
      <c r="A78" s="86" t="s">
        <v>126</v>
      </c>
      <c r="B78" s="112" t="s">
        <v>330</v>
      </c>
      <c r="C78" s="96"/>
      <c r="D78" s="111"/>
      <c r="E78" s="85">
        <f>E80</f>
        <v>602347</v>
      </c>
      <c r="F78" s="85">
        <f>F80</f>
        <v>602347</v>
      </c>
    </row>
    <row r="79" spans="1:6" ht="27">
      <c r="A79" s="123" t="s">
        <v>168</v>
      </c>
      <c r="B79" s="114" t="s">
        <v>330</v>
      </c>
      <c r="C79" s="108" t="s">
        <v>167</v>
      </c>
      <c r="D79" s="110"/>
      <c r="E79" s="79">
        <f>E80</f>
        <v>602347</v>
      </c>
      <c r="F79" s="79">
        <f>F80</f>
        <v>602347</v>
      </c>
    </row>
    <row r="80" spans="1:6" ht="12.75">
      <c r="A80" s="107" t="s">
        <v>170</v>
      </c>
      <c r="B80" s="110" t="s">
        <v>330</v>
      </c>
      <c r="C80" s="78" t="s">
        <v>169</v>
      </c>
      <c r="D80" s="110"/>
      <c r="E80" s="80">
        <f>E81</f>
        <v>602347</v>
      </c>
      <c r="F80" s="80">
        <f>F81</f>
        <v>602347</v>
      </c>
    </row>
    <row r="81" spans="1:6" ht="25.5">
      <c r="A81" s="74" t="s">
        <v>172</v>
      </c>
      <c r="B81" s="110" t="s">
        <v>330</v>
      </c>
      <c r="C81" s="78" t="s">
        <v>171</v>
      </c>
      <c r="D81" s="110"/>
      <c r="E81" s="80">
        <f>E82+E84</f>
        <v>602347</v>
      </c>
      <c r="F81" s="80">
        <f>F82+F84</f>
        <v>602347</v>
      </c>
    </row>
    <row r="82" spans="1:6" ht="39">
      <c r="A82" s="74" t="s">
        <v>303</v>
      </c>
      <c r="B82" s="110" t="s">
        <v>330</v>
      </c>
      <c r="C82" s="78" t="s">
        <v>171</v>
      </c>
      <c r="D82" s="110" t="s">
        <v>8</v>
      </c>
      <c r="E82" s="80">
        <f>E83</f>
        <v>485620</v>
      </c>
      <c r="F82" s="80">
        <f>F83</f>
        <v>485620</v>
      </c>
    </row>
    <row r="83" spans="1:6" ht="12.75">
      <c r="A83" s="74" t="s">
        <v>142</v>
      </c>
      <c r="B83" s="110" t="s">
        <v>330</v>
      </c>
      <c r="C83" s="78" t="s">
        <v>171</v>
      </c>
      <c r="D83" s="110" t="s">
        <v>5</v>
      </c>
      <c r="E83" s="91">
        <f>372980+112640</f>
        <v>485620</v>
      </c>
      <c r="F83" s="91">
        <f>372980+112640</f>
        <v>485620</v>
      </c>
    </row>
    <row r="84" spans="1:6" ht="12.75">
      <c r="A84" s="74" t="s">
        <v>162</v>
      </c>
      <c r="B84" s="110" t="s">
        <v>330</v>
      </c>
      <c r="C84" s="78" t="s">
        <v>171</v>
      </c>
      <c r="D84" s="110" t="s">
        <v>148</v>
      </c>
      <c r="E84" s="80">
        <f>E85</f>
        <v>116727</v>
      </c>
      <c r="F84" s="80">
        <f>F85</f>
        <v>116727</v>
      </c>
    </row>
    <row r="85" spans="1:6" ht="25.5">
      <c r="A85" s="74" t="s">
        <v>150</v>
      </c>
      <c r="B85" s="110" t="s">
        <v>330</v>
      </c>
      <c r="C85" s="78" t="s">
        <v>171</v>
      </c>
      <c r="D85" s="110" t="s">
        <v>12</v>
      </c>
      <c r="E85" s="91">
        <v>116727</v>
      </c>
      <c r="F85" s="91">
        <v>116727</v>
      </c>
    </row>
    <row r="86" spans="1:6" ht="12.75">
      <c r="A86" s="88" t="s">
        <v>127</v>
      </c>
      <c r="B86" s="121" t="s">
        <v>419</v>
      </c>
      <c r="C86" s="90"/>
      <c r="D86" s="121"/>
      <c r="E86" s="68">
        <f aca="true" t="shared" si="6" ref="E86:F88">E87</f>
        <v>1691056</v>
      </c>
      <c r="F86" s="68">
        <f t="shared" si="6"/>
        <v>1691056</v>
      </c>
    </row>
    <row r="87" spans="1:6" ht="25.5">
      <c r="A87" s="70" t="s">
        <v>173</v>
      </c>
      <c r="B87" s="119" t="s">
        <v>331</v>
      </c>
      <c r="C87" s="120"/>
      <c r="D87" s="109"/>
      <c r="E87" s="72">
        <f t="shared" si="6"/>
        <v>1691056</v>
      </c>
      <c r="F87" s="72">
        <f t="shared" si="6"/>
        <v>1691056</v>
      </c>
    </row>
    <row r="88" spans="1:6" ht="40.5">
      <c r="A88" s="123" t="s">
        <v>407</v>
      </c>
      <c r="B88" s="119" t="s">
        <v>331</v>
      </c>
      <c r="C88" s="120" t="s">
        <v>175</v>
      </c>
      <c r="D88" s="109"/>
      <c r="E88" s="72">
        <f t="shared" si="6"/>
        <v>1691056</v>
      </c>
      <c r="F88" s="72">
        <f t="shared" si="6"/>
        <v>1691056</v>
      </c>
    </row>
    <row r="89" spans="1:6" ht="25.5">
      <c r="A89" s="127" t="s">
        <v>177</v>
      </c>
      <c r="B89" s="109" t="s">
        <v>331</v>
      </c>
      <c r="C89" s="71" t="s">
        <v>176</v>
      </c>
      <c r="D89" s="109"/>
      <c r="E89" s="75">
        <f>E90+E93+E96</f>
        <v>1691056</v>
      </c>
      <c r="F89" s="75">
        <f>F90+F93+F96</f>
        <v>1691056</v>
      </c>
    </row>
    <row r="90" spans="1:6" ht="12.75">
      <c r="A90" s="107" t="s">
        <v>179</v>
      </c>
      <c r="B90" s="109" t="s">
        <v>331</v>
      </c>
      <c r="C90" s="71" t="s">
        <v>178</v>
      </c>
      <c r="D90" s="109"/>
      <c r="E90" s="75">
        <f>E91</f>
        <v>265000</v>
      </c>
      <c r="F90" s="75">
        <f>F91</f>
        <v>265000</v>
      </c>
    </row>
    <row r="91" spans="1:6" ht="12.75">
      <c r="A91" s="74" t="s">
        <v>162</v>
      </c>
      <c r="B91" s="109" t="s">
        <v>331</v>
      </c>
      <c r="C91" s="71" t="s">
        <v>178</v>
      </c>
      <c r="D91" s="109" t="s">
        <v>148</v>
      </c>
      <c r="E91" s="75">
        <f>E92</f>
        <v>265000</v>
      </c>
      <c r="F91" s="75">
        <f>F92</f>
        <v>265000</v>
      </c>
    </row>
    <row r="92" spans="1:6" ht="25.5">
      <c r="A92" s="74" t="s">
        <v>150</v>
      </c>
      <c r="B92" s="109" t="s">
        <v>331</v>
      </c>
      <c r="C92" s="71" t="s">
        <v>178</v>
      </c>
      <c r="D92" s="109" t="s">
        <v>12</v>
      </c>
      <c r="E92" s="76">
        <v>265000</v>
      </c>
      <c r="F92" s="76">
        <v>265000</v>
      </c>
    </row>
    <row r="93" spans="1:6" ht="12.75">
      <c r="A93" s="107" t="s">
        <v>181</v>
      </c>
      <c r="B93" s="111" t="s">
        <v>331</v>
      </c>
      <c r="C93" s="81" t="s">
        <v>180</v>
      </c>
      <c r="D93" s="111"/>
      <c r="E93" s="82">
        <f>E94</f>
        <v>1235056</v>
      </c>
      <c r="F93" s="82">
        <f>F94</f>
        <v>1235056</v>
      </c>
    </row>
    <row r="94" spans="1:6" ht="39">
      <c r="A94" s="74" t="s">
        <v>303</v>
      </c>
      <c r="B94" s="111" t="s">
        <v>331</v>
      </c>
      <c r="C94" s="81" t="s">
        <v>180</v>
      </c>
      <c r="D94" s="111" t="s">
        <v>8</v>
      </c>
      <c r="E94" s="82">
        <f>E95</f>
        <v>1235056</v>
      </c>
      <c r="F94" s="82">
        <f>F95</f>
        <v>1235056</v>
      </c>
    </row>
    <row r="95" spans="1:6" ht="12.75">
      <c r="A95" s="74" t="s">
        <v>142</v>
      </c>
      <c r="B95" s="111" t="s">
        <v>331</v>
      </c>
      <c r="C95" s="81" t="s">
        <v>180</v>
      </c>
      <c r="D95" s="111" t="s">
        <v>5</v>
      </c>
      <c r="E95" s="84">
        <v>1235056</v>
      </c>
      <c r="F95" s="84">
        <v>1235056</v>
      </c>
    </row>
    <row r="96" spans="1:6" ht="12.75">
      <c r="A96" s="107" t="s">
        <v>183</v>
      </c>
      <c r="B96" s="109" t="s">
        <v>331</v>
      </c>
      <c r="C96" s="71" t="s">
        <v>182</v>
      </c>
      <c r="D96" s="109"/>
      <c r="E96" s="75">
        <f>E97+E99</f>
        <v>191000</v>
      </c>
      <c r="F96" s="75">
        <f>F97+F99</f>
        <v>191000</v>
      </c>
    </row>
    <row r="97" spans="1:6" ht="39">
      <c r="A97" s="74" t="s">
        <v>303</v>
      </c>
      <c r="B97" s="111" t="s">
        <v>331</v>
      </c>
      <c r="C97" s="81" t="s">
        <v>182</v>
      </c>
      <c r="D97" s="111" t="s">
        <v>8</v>
      </c>
      <c r="E97" s="82">
        <f>E98</f>
        <v>180000</v>
      </c>
      <c r="F97" s="82">
        <f>F98</f>
        <v>180000</v>
      </c>
    </row>
    <row r="98" spans="1:6" ht="12.75">
      <c r="A98" s="74" t="s">
        <v>142</v>
      </c>
      <c r="B98" s="111" t="s">
        <v>331</v>
      </c>
      <c r="C98" s="81" t="s">
        <v>182</v>
      </c>
      <c r="D98" s="111" t="s">
        <v>5</v>
      </c>
      <c r="E98" s="84">
        <v>180000</v>
      </c>
      <c r="F98" s="84">
        <v>180000</v>
      </c>
    </row>
    <row r="99" spans="1:6" ht="25.5">
      <c r="A99" s="74" t="s">
        <v>149</v>
      </c>
      <c r="B99" s="109" t="s">
        <v>331</v>
      </c>
      <c r="C99" s="71" t="s">
        <v>182</v>
      </c>
      <c r="D99" s="109" t="s">
        <v>148</v>
      </c>
      <c r="E99" s="75">
        <f>E100</f>
        <v>11000</v>
      </c>
      <c r="F99" s="75">
        <f>F100</f>
        <v>11000</v>
      </c>
    </row>
    <row r="100" spans="1:6" ht="30.75" customHeight="1">
      <c r="A100" s="74" t="s">
        <v>150</v>
      </c>
      <c r="B100" s="109" t="s">
        <v>331</v>
      </c>
      <c r="C100" s="71" t="s">
        <v>182</v>
      </c>
      <c r="D100" s="109" t="s">
        <v>12</v>
      </c>
      <c r="E100" s="76">
        <v>11000</v>
      </c>
      <c r="F100" s="76">
        <v>11000</v>
      </c>
    </row>
    <row r="101" spans="1:6" ht="12.75">
      <c r="A101" s="88" t="s">
        <v>399</v>
      </c>
      <c r="B101" s="121" t="s">
        <v>420</v>
      </c>
      <c r="C101" s="90"/>
      <c r="D101" s="121"/>
      <c r="E101" s="68">
        <f>E117+E102</f>
        <v>22922890</v>
      </c>
      <c r="F101" s="68">
        <f>F117+F102</f>
        <v>22554050</v>
      </c>
    </row>
    <row r="102" spans="1:6" ht="12.75">
      <c r="A102" s="70" t="s">
        <v>128</v>
      </c>
      <c r="B102" s="119" t="s">
        <v>332</v>
      </c>
      <c r="C102" s="71"/>
      <c r="D102" s="109"/>
      <c r="E102" s="72">
        <f>E103</f>
        <v>22622890</v>
      </c>
      <c r="F102" s="72">
        <f>F103</f>
        <v>22254050</v>
      </c>
    </row>
    <row r="103" spans="1:6" ht="27">
      <c r="A103" s="123" t="s">
        <v>320</v>
      </c>
      <c r="B103" s="119" t="s">
        <v>332</v>
      </c>
      <c r="C103" s="120" t="s">
        <v>184</v>
      </c>
      <c r="D103" s="109"/>
      <c r="E103" s="72">
        <f>E104</f>
        <v>22622890</v>
      </c>
      <c r="F103" s="72">
        <f>F104</f>
        <v>22254050</v>
      </c>
    </row>
    <row r="104" spans="1:6" ht="25.5">
      <c r="A104" s="127" t="s">
        <v>186</v>
      </c>
      <c r="B104" s="109" t="s">
        <v>332</v>
      </c>
      <c r="C104" s="71" t="s">
        <v>185</v>
      </c>
      <c r="D104" s="109"/>
      <c r="E104" s="75">
        <f>E105+E108+E111+E114</f>
        <v>22622890</v>
      </c>
      <c r="F104" s="75">
        <f>F105+F108+F111+F114</f>
        <v>22254050</v>
      </c>
    </row>
    <row r="105" spans="1:6" ht="12.75">
      <c r="A105" s="107" t="s">
        <v>188</v>
      </c>
      <c r="B105" s="109" t="s">
        <v>332</v>
      </c>
      <c r="C105" s="71" t="s">
        <v>187</v>
      </c>
      <c r="D105" s="109"/>
      <c r="E105" s="75">
        <f>E106</f>
        <v>11325520</v>
      </c>
      <c r="F105" s="75">
        <f>F106</f>
        <v>11891800</v>
      </c>
    </row>
    <row r="106" spans="1:6" ht="12.75">
      <c r="A106" s="74" t="s">
        <v>162</v>
      </c>
      <c r="B106" s="109" t="s">
        <v>332</v>
      </c>
      <c r="C106" s="71" t="s">
        <v>187</v>
      </c>
      <c r="D106" s="109" t="s">
        <v>148</v>
      </c>
      <c r="E106" s="75">
        <f>E107</f>
        <v>11325520</v>
      </c>
      <c r="F106" s="75">
        <f>F107</f>
        <v>11891800</v>
      </c>
    </row>
    <row r="107" spans="1:6" ht="25.5">
      <c r="A107" s="74" t="s">
        <v>150</v>
      </c>
      <c r="B107" s="109" t="s">
        <v>332</v>
      </c>
      <c r="C107" s="71" t="s">
        <v>187</v>
      </c>
      <c r="D107" s="109" t="s">
        <v>12</v>
      </c>
      <c r="E107" s="76">
        <v>11325520</v>
      </c>
      <c r="F107" s="76">
        <v>11891800</v>
      </c>
    </row>
    <row r="108" spans="1:6" ht="12.75">
      <c r="A108" s="107" t="s">
        <v>190</v>
      </c>
      <c r="B108" s="109" t="s">
        <v>332</v>
      </c>
      <c r="C108" s="71" t="s">
        <v>189</v>
      </c>
      <c r="D108" s="109"/>
      <c r="E108" s="75">
        <f>E109</f>
        <v>10000000</v>
      </c>
      <c r="F108" s="75">
        <f>F109</f>
        <v>9000000</v>
      </c>
    </row>
    <row r="109" spans="1:6" ht="12.75">
      <c r="A109" s="74" t="s">
        <v>162</v>
      </c>
      <c r="B109" s="109" t="s">
        <v>332</v>
      </c>
      <c r="C109" s="71" t="s">
        <v>189</v>
      </c>
      <c r="D109" s="109" t="s">
        <v>148</v>
      </c>
      <c r="E109" s="75">
        <f>E110</f>
        <v>10000000</v>
      </c>
      <c r="F109" s="75">
        <f>F110</f>
        <v>9000000</v>
      </c>
    </row>
    <row r="110" spans="1:6" ht="25.5">
      <c r="A110" s="74" t="s">
        <v>150</v>
      </c>
      <c r="B110" s="109" t="s">
        <v>332</v>
      </c>
      <c r="C110" s="71" t="s">
        <v>189</v>
      </c>
      <c r="D110" s="109" t="s">
        <v>12</v>
      </c>
      <c r="E110" s="76">
        <v>10000000</v>
      </c>
      <c r="F110" s="76">
        <v>9000000</v>
      </c>
    </row>
    <row r="111" spans="1:6" ht="12.75">
      <c r="A111" s="107" t="s">
        <v>346</v>
      </c>
      <c r="B111" s="109" t="s">
        <v>332</v>
      </c>
      <c r="C111" s="71" t="s">
        <v>321</v>
      </c>
      <c r="D111" s="109"/>
      <c r="E111" s="75">
        <f>E112</f>
        <v>379570</v>
      </c>
      <c r="F111" s="75">
        <f>F112</f>
        <v>398550</v>
      </c>
    </row>
    <row r="112" spans="1:6" ht="25.5">
      <c r="A112" s="74" t="s">
        <v>149</v>
      </c>
      <c r="B112" s="109" t="s">
        <v>332</v>
      </c>
      <c r="C112" s="71" t="s">
        <v>321</v>
      </c>
      <c r="D112" s="109" t="s">
        <v>148</v>
      </c>
      <c r="E112" s="75">
        <f>E113</f>
        <v>379570</v>
      </c>
      <c r="F112" s="75">
        <f>F113</f>
        <v>398550</v>
      </c>
    </row>
    <row r="113" spans="1:6" ht="32.25" customHeight="1">
      <c r="A113" s="74" t="s">
        <v>150</v>
      </c>
      <c r="B113" s="109" t="s">
        <v>332</v>
      </c>
      <c r="C113" s="71" t="s">
        <v>321</v>
      </c>
      <c r="D113" s="109" t="s">
        <v>12</v>
      </c>
      <c r="E113" s="76">
        <v>379570</v>
      </c>
      <c r="F113" s="76">
        <v>398550</v>
      </c>
    </row>
    <row r="114" spans="1:6" ht="25.5">
      <c r="A114" s="107" t="s">
        <v>315</v>
      </c>
      <c r="B114" s="109" t="s">
        <v>332</v>
      </c>
      <c r="C114" s="71" t="s">
        <v>191</v>
      </c>
      <c r="D114" s="109"/>
      <c r="E114" s="75">
        <f>E115</f>
        <v>917800</v>
      </c>
      <c r="F114" s="75">
        <f>F115</f>
        <v>963700</v>
      </c>
    </row>
    <row r="115" spans="1:6" ht="33" customHeight="1">
      <c r="A115" s="74" t="s">
        <v>149</v>
      </c>
      <c r="B115" s="109" t="s">
        <v>332</v>
      </c>
      <c r="C115" s="71" t="s">
        <v>191</v>
      </c>
      <c r="D115" s="109" t="s">
        <v>148</v>
      </c>
      <c r="E115" s="75">
        <f>E116</f>
        <v>917800</v>
      </c>
      <c r="F115" s="75">
        <f>F116</f>
        <v>963700</v>
      </c>
    </row>
    <row r="116" spans="1:6" ht="30.75" customHeight="1">
      <c r="A116" s="74" t="s">
        <v>150</v>
      </c>
      <c r="B116" s="109" t="s">
        <v>332</v>
      </c>
      <c r="C116" s="71" t="s">
        <v>191</v>
      </c>
      <c r="D116" s="109" t="s">
        <v>12</v>
      </c>
      <c r="E116" s="76">
        <v>917800</v>
      </c>
      <c r="F116" s="76">
        <v>963700</v>
      </c>
    </row>
    <row r="117" spans="1:6" ht="12.75">
      <c r="A117" s="77" t="s">
        <v>129</v>
      </c>
      <c r="B117" s="114" t="s">
        <v>333</v>
      </c>
      <c r="C117" s="108"/>
      <c r="D117" s="110"/>
      <c r="E117" s="79">
        <f aca="true" t="shared" si="7" ref="E117:F121">E118</f>
        <v>300000</v>
      </c>
      <c r="F117" s="79">
        <f t="shared" si="7"/>
        <v>300000</v>
      </c>
    </row>
    <row r="118" spans="1:6" ht="27">
      <c r="A118" s="123" t="s">
        <v>316</v>
      </c>
      <c r="B118" s="114" t="s">
        <v>333</v>
      </c>
      <c r="C118" s="96" t="s">
        <v>317</v>
      </c>
      <c r="D118" s="111"/>
      <c r="E118" s="79">
        <f t="shared" si="7"/>
        <v>300000</v>
      </c>
      <c r="F118" s="79">
        <f t="shared" si="7"/>
        <v>300000</v>
      </c>
    </row>
    <row r="119" spans="1:6" ht="39">
      <c r="A119" s="127" t="s">
        <v>347</v>
      </c>
      <c r="B119" s="110" t="s">
        <v>333</v>
      </c>
      <c r="C119" s="81" t="s">
        <v>318</v>
      </c>
      <c r="D119" s="111"/>
      <c r="E119" s="80">
        <f t="shared" si="7"/>
        <v>300000</v>
      </c>
      <c r="F119" s="80">
        <f t="shared" si="7"/>
        <v>300000</v>
      </c>
    </row>
    <row r="120" spans="1:6" ht="25.5">
      <c r="A120" s="107" t="s">
        <v>319</v>
      </c>
      <c r="B120" s="110" t="s">
        <v>333</v>
      </c>
      <c r="C120" s="81" t="s">
        <v>348</v>
      </c>
      <c r="D120" s="111"/>
      <c r="E120" s="80">
        <f t="shared" si="7"/>
        <v>300000</v>
      </c>
      <c r="F120" s="80">
        <f t="shared" si="7"/>
        <v>300000</v>
      </c>
    </row>
    <row r="121" spans="1:6" ht="12.75">
      <c r="A121" s="74" t="s">
        <v>162</v>
      </c>
      <c r="B121" s="110" t="s">
        <v>333</v>
      </c>
      <c r="C121" s="81" t="s">
        <v>348</v>
      </c>
      <c r="D121" s="110" t="s">
        <v>148</v>
      </c>
      <c r="E121" s="80">
        <f t="shared" si="7"/>
        <v>300000</v>
      </c>
      <c r="F121" s="80">
        <f t="shared" si="7"/>
        <v>300000</v>
      </c>
    </row>
    <row r="122" spans="1:6" ht="33" customHeight="1">
      <c r="A122" s="74" t="s">
        <v>150</v>
      </c>
      <c r="B122" s="110" t="s">
        <v>333</v>
      </c>
      <c r="C122" s="81" t="s">
        <v>348</v>
      </c>
      <c r="D122" s="111" t="s">
        <v>12</v>
      </c>
      <c r="E122" s="91">
        <v>300000</v>
      </c>
      <c r="F122" s="91">
        <v>300000</v>
      </c>
    </row>
    <row r="123" spans="1:6" ht="12.75">
      <c r="A123" s="88" t="s">
        <v>400</v>
      </c>
      <c r="B123" s="121" t="s">
        <v>421</v>
      </c>
      <c r="C123" s="90"/>
      <c r="D123" s="121"/>
      <c r="E123" s="68">
        <f>E124+E130</f>
        <v>20443064</v>
      </c>
      <c r="F123" s="68">
        <f>F124+F130</f>
        <v>21014910</v>
      </c>
    </row>
    <row r="124" spans="1:6" ht="12.75">
      <c r="A124" s="70" t="s">
        <v>130</v>
      </c>
      <c r="B124" s="119" t="s">
        <v>334</v>
      </c>
      <c r="C124" s="120"/>
      <c r="D124" s="109"/>
      <c r="E124" s="72">
        <f aca="true" t="shared" si="8" ref="E124:F128">E125</f>
        <v>896724</v>
      </c>
      <c r="F124" s="72">
        <f t="shared" si="8"/>
        <v>807100</v>
      </c>
    </row>
    <row r="125" spans="1:6" ht="27">
      <c r="A125" s="123" t="s">
        <v>322</v>
      </c>
      <c r="B125" s="119" t="s">
        <v>334</v>
      </c>
      <c r="C125" s="120" t="s">
        <v>192</v>
      </c>
      <c r="D125" s="109"/>
      <c r="E125" s="72">
        <f t="shared" si="8"/>
        <v>896724</v>
      </c>
      <c r="F125" s="72">
        <f t="shared" si="8"/>
        <v>807100</v>
      </c>
    </row>
    <row r="126" spans="1:6" ht="25.5">
      <c r="A126" s="127" t="s">
        <v>194</v>
      </c>
      <c r="B126" s="109" t="s">
        <v>334</v>
      </c>
      <c r="C126" s="71" t="s">
        <v>193</v>
      </c>
      <c r="D126" s="109"/>
      <c r="E126" s="75">
        <f t="shared" si="8"/>
        <v>896724</v>
      </c>
      <c r="F126" s="75">
        <f t="shared" si="8"/>
        <v>807100</v>
      </c>
    </row>
    <row r="127" spans="1:6" ht="39">
      <c r="A127" s="107" t="s">
        <v>196</v>
      </c>
      <c r="B127" s="109" t="s">
        <v>334</v>
      </c>
      <c r="C127" s="71" t="s">
        <v>195</v>
      </c>
      <c r="D127" s="119"/>
      <c r="E127" s="75">
        <f t="shared" si="8"/>
        <v>896724</v>
      </c>
      <c r="F127" s="75">
        <f t="shared" si="8"/>
        <v>807100</v>
      </c>
    </row>
    <row r="128" spans="1:6" ht="12.75">
      <c r="A128" s="74" t="s">
        <v>162</v>
      </c>
      <c r="B128" s="109" t="s">
        <v>334</v>
      </c>
      <c r="C128" s="71" t="s">
        <v>195</v>
      </c>
      <c r="D128" s="109" t="s">
        <v>148</v>
      </c>
      <c r="E128" s="75">
        <f t="shared" si="8"/>
        <v>896724</v>
      </c>
      <c r="F128" s="75">
        <f t="shared" si="8"/>
        <v>807100</v>
      </c>
    </row>
    <row r="129" spans="1:6" ht="30" customHeight="1">
      <c r="A129" s="74" t="s">
        <v>150</v>
      </c>
      <c r="B129" s="109" t="s">
        <v>334</v>
      </c>
      <c r="C129" s="71" t="s">
        <v>195</v>
      </c>
      <c r="D129" s="109" t="s">
        <v>12</v>
      </c>
      <c r="E129" s="76">
        <v>896724</v>
      </c>
      <c r="F129" s="76">
        <v>807100</v>
      </c>
    </row>
    <row r="130" spans="1:6" ht="12.75">
      <c r="A130" s="77" t="s">
        <v>132</v>
      </c>
      <c r="B130" s="114" t="s">
        <v>336</v>
      </c>
      <c r="C130" s="78"/>
      <c r="D130" s="110"/>
      <c r="E130" s="79">
        <f>E131+E150</f>
        <v>19546340</v>
      </c>
      <c r="F130" s="79">
        <f>F131+F150</f>
        <v>20207810</v>
      </c>
    </row>
    <row r="131" spans="1:6" ht="27">
      <c r="A131" s="123" t="s">
        <v>529</v>
      </c>
      <c r="B131" s="114" t="s">
        <v>336</v>
      </c>
      <c r="C131" s="108" t="s">
        <v>203</v>
      </c>
      <c r="D131" s="110"/>
      <c r="E131" s="79">
        <f>E132</f>
        <v>19489340</v>
      </c>
      <c r="F131" s="79">
        <f>F132</f>
        <v>20150810</v>
      </c>
    </row>
    <row r="132" spans="1:6" ht="12.75">
      <c r="A132" s="127" t="s">
        <v>205</v>
      </c>
      <c r="B132" s="110" t="s">
        <v>336</v>
      </c>
      <c r="C132" s="78" t="s">
        <v>204</v>
      </c>
      <c r="D132" s="110"/>
      <c r="E132" s="80">
        <f>E133+E136+E139+E142+E145</f>
        <v>19489340</v>
      </c>
      <c r="F132" s="80">
        <f>F133+F136+F139+F142+F145</f>
        <v>20150810</v>
      </c>
    </row>
    <row r="133" spans="1:6" ht="12.75">
      <c r="A133" s="107" t="s">
        <v>202</v>
      </c>
      <c r="B133" s="110" t="s">
        <v>336</v>
      </c>
      <c r="C133" s="78" t="s">
        <v>206</v>
      </c>
      <c r="D133" s="110"/>
      <c r="E133" s="80">
        <f>E134</f>
        <v>3936800</v>
      </c>
      <c r="F133" s="80">
        <f>F134</f>
        <v>3792640</v>
      </c>
    </row>
    <row r="134" spans="1:6" ht="12.75">
      <c r="A134" s="74" t="s">
        <v>162</v>
      </c>
      <c r="B134" s="110" t="s">
        <v>336</v>
      </c>
      <c r="C134" s="78" t="s">
        <v>206</v>
      </c>
      <c r="D134" s="110" t="s">
        <v>148</v>
      </c>
      <c r="E134" s="80">
        <f>E135</f>
        <v>3936800</v>
      </c>
      <c r="F134" s="80">
        <f>F135</f>
        <v>3792640</v>
      </c>
    </row>
    <row r="135" spans="1:6" ht="30.75" customHeight="1">
      <c r="A135" s="74" t="s">
        <v>150</v>
      </c>
      <c r="B135" s="110" t="s">
        <v>336</v>
      </c>
      <c r="C135" s="78" t="s">
        <v>206</v>
      </c>
      <c r="D135" s="110" t="s">
        <v>12</v>
      </c>
      <c r="E135" s="91">
        <v>3936800</v>
      </c>
      <c r="F135" s="91">
        <v>3792640</v>
      </c>
    </row>
    <row r="136" spans="1:6" ht="12.75">
      <c r="A136" s="107" t="s">
        <v>208</v>
      </c>
      <c r="B136" s="110" t="s">
        <v>336</v>
      </c>
      <c r="C136" s="78" t="s">
        <v>207</v>
      </c>
      <c r="D136" s="110"/>
      <c r="E136" s="80">
        <f>E137</f>
        <v>402790</v>
      </c>
      <c r="F136" s="80">
        <f>F137</f>
        <v>422920</v>
      </c>
    </row>
    <row r="137" spans="1:6" ht="12.75">
      <c r="A137" s="74" t="s">
        <v>162</v>
      </c>
      <c r="B137" s="110" t="s">
        <v>336</v>
      </c>
      <c r="C137" s="78" t="s">
        <v>207</v>
      </c>
      <c r="D137" s="110" t="s">
        <v>148</v>
      </c>
      <c r="E137" s="80">
        <f>E138</f>
        <v>402790</v>
      </c>
      <c r="F137" s="80">
        <f>F138</f>
        <v>422920</v>
      </c>
    </row>
    <row r="138" spans="1:6" ht="29.25" customHeight="1">
      <c r="A138" s="74" t="s">
        <v>150</v>
      </c>
      <c r="B138" s="110" t="s">
        <v>336</v>
      </c>
      <c r="C138" s="78" t="s">
        <v>207</v>
      </c>
      <c r="D138" s="110" t="s">
        <v>12</v>
      </c>
      <c r="E138" s="91">
        <v>402790</v>
      </c>
      <c r="F138" s="91">
        <v>422920</v>
      </c>
    </row>
    <row r="139" spans="1:6" ht="12.75">
      <c r="A139" s="107" t="s">
        <v>210</v>
      </c>
      <c r="B139" s="111" t="s">
        <v>336</v>
      </c>
      <c r="C139" s="81" t="s">
        <v>209</v>
      </c>
      <c r="D139" s="111"/>
      <c r="E139" s="82">
        <f>E140</f>
        <v>6379400</v>
      </c>
      <c r="F139" s="82">
        <f>F140</f>
        <v>6783370</v>
      </c>
    </row>
    <row r="140" spans="1:6" ht="12.75">
      <c r="A140" s="74" t="s">
        <v>162</v>
      </c>
      <c r="B140" s="111" t="s">
        <v>336</v>
      </c>
      <c r="C140" s="81" t="s">
        <v>209</v>
      </c>
      <c r="D140" s="111" t="s">
        <v>148</v>
      </c>
      <c r="E140" s="82">
        <f>E141</f>
        <v>6379400</v>
      </c>
      <c r="F140" s="82">
        <f>F141</f>
        <v>6783370</v>
      </c>
    </row>
    <row r="141" spans="1:6" ht="32.25" customHeight="1">
      <c r="A141" s="74" t="s">
        <v>150</v>
      </c>
      <c r="B141" s="111" t="s">
        <v>336</v>
      </c>
      <c r="C141" s="81" t="s">
        <v>209</v>
      </c>
      <c r="D141" s="111" t="s">
        <v>12</v>
      </c>
      <c r="E141" s="84">
        <v>6379400</v>
      </c>
      <c r="F141" s="84">
        <v>6783370</v>
      </c>
    </row>
    <row r="142" spans="1:6" ht="12.75">
      <c r="A142" s="107" t="s">
        <v>212</v>
      </c>
      <c r="B142" s="110" t="s">
        <v>336</v>
      </c>
      <c r="C142" s="78" t="s">
        <v>211</v>
      </c>
      <c r="D142" s="110"/>
      <c r="E142" s="80">
        <f>E143</f>
        <v>300000</v>
      </c>
      <c r="F142" s="80">
        <f>F143</f>
        <v>300000</v>
      </c>
    </row>
    <row r="143" spans="1:6" ht="12.75">
      <c r="A143" s="74" t="s">
        <v>162</v>
      </c>
      <c r="B143" s="110" t="s">
        <v>336</v>
      </c>
      <c r="C143" s="78" t="s">
        <v>211</v>
      </c>
      <c r="D143" s="110" t="s">
        <v>148</v>
      </c>
      <c r="E143" s="80">
        <f>E144</f>
        <v>300000</v>
      </c>
      <c r="F143" s="80">
        <f>F144</f>
        <v>300000</v>
      </c>
    </row>
    <row r="144" spans="1:6" ht="30.75" customHeight="1">
      <c r="A144" s="74" t="s">
        <v>150</v>
      </c>
      <c r="B144" s="110" t="s">
        <v>336</v>
      </c>
      <c r="C144" s="78" t="s">
        <v>211</v>
      </c>
      <c r="D144" s="110" t="s">
        <v>12</v>
      </c>
      <c r="E144" s="91">
        <v>300000</v>
      </c>
      <c r="F144" s="91">
        <v>300000</v>
      </c>
    </row>
    <row r="145" spans="1:6" ht="12.75">
      <c r="A145" s="107" t="s">
        <v>214</v>
      </c>
      <c r="B145" s="110" t="s">
        <v>336</v>
      </c>
      <c r="C145" s="78" t="s">
        <v>213</v>
      </c>
      <c r="D145" s="110"/>
      <c r="E145" s="80">
        <f>E146+E148</f>
        <v>8470350</v>
      </c>
      <c r="F145" s="80">
        <f>F146+F148</f>
        <v>8851880</v>
      </c>
    </row>
    <row r="146" spans="1:6" ht="12.75">
      <c r="A146" s="74" t="s">
        <v>162</v>
      </c>
      <c r="B146" s="110" t="s">
        <v>336</v>
      </c>
      <c r="C146" s="78" t="s">
        <v>213</v>
      </c>
      <c r="D146" s="110" t="s">
        <v>148</v>
      </c>
      <c r="E146" s="80">
        <f>E147</f>
        <v>8455350</v>
      </c>
      <c r="F146" s="80">
        <f>F147</f>
        <v>8836880</v>
      </c>
    </row>
    <row r="147" spans="1:6" ht="25.5">
      <c r="A147" s="74" t="s">
        <v>150</v>
      </c>
      <c r="B147" s="110" t="s">
        <v>336</v>
      </c>
      <c r="C147" s="78" t="s">
        <v>213</v>
      </c>
      <c r="D147" s="110" t="s">
        <v>12</v>
      </c>
      <c r="E147" s="91">
        <f>8470350-15000</f>
        <v>8455350</v>
      </c>
      <c r="F147" s="91">
        <f>8851880-15000</f>
        <v>8836880</v>
      </c>
    </row>
    <row r="148" spans="1:6" ht="12.75">
      <c r="A148" s="74" t="s">
        <v>271</v>
      </c>
      <c r="B148" s="110" t="s">
        <v>336</v>
      </c>
      <c r="C148" s="78" t="s">
        <v>213</v>
      </c>
      <c r="D148" s="110" t="s">
        <v>215</v>
      </c>
      <c r="E148" s="80">
        <f>E149</f>
        <v>15000</v>
      </c>
      <c r="F148" s="80">
        <f>F149</f>
        <v>15000</v>
      </c>
    </row>
    <row r="149" spans="1:6" ht="12.75">
      <c r="A149" s="74" t="s">
        <v>217</v>
      </c>
      <c r="B149" s="110" t="s">
        <v>336</v>
      </c>
      <c r="C149" s="78" t="s">
        <v>213</v>
      </c>
      <c r="D149" s="110" t="s">
        <v>216</v>
      </c>
      <c r="E149" s="91">
        <v>15000</v>
      </c>
      <c r="F149" s="91">
        <v>15000</v>
      </c>
    </row>
    <row r="150" spans="1:6" ht="40.5">
      <c r="A150" s="123" t="s">
        <v>364</v>
      </c>
      <c r="B150" s="114" t="s">
        <v>336</v>
      </c>
      <c r="C150" s="108" t="s">
        <v>365</v>
      </c>
      <c r="D150" s="114"/>
      <c r="E150" s="79">
        <f aca="true" t="shared" si="9" ref="E150:F153">E151</f>
        <v>57000</v>
      </c>
      <c r="F150" s="79">
        <f t="shared" si="9"/>
        <v>57000</v>
      </c>
    </row>
    <row r="151" spans="1:6" ht="25.5">
      <c r="A151" s="127" t="s">
        <v>391</v>
      </c>
      <c r="B151" s="109" t="s">
        <v>336</v>
      </c>
      <c r="C151" s="78" t="s">
        <v>372</v>
      </c>
      <c r="D151" s="110"/>
      <c r="E151" s="80">
        <f t="shared" si="9"/>
        <v>57000</v>
      </c>
      <c r="F151" s="80">
        <f t="shared" si="9"/>
        <v>57000</v>
      </c>
    </row>
    <row r="152" spans="1:6" ht="12.75">
      <c r="A152" s="107" t="s">
        <v>414</v>
      </c>
      <c r="B152" s="109" t="s">
        <v>336</v>
      </c>
      <c r="C152" s="71" t="s">
        <v>375</v>
      </c>
      <c r="D152" s="109"/>
      <c r="E152" s="80">
        <f t="shared" si="9"/>
        <v>57000</v>
      </c>
      <c r="F152" s="80">
        <f t="shared" si="9"/>
        <v>57000</v>
      </c>
    </row>
    <row r="153" spans="1:6" ht="12.75">
      <c r="A153" s="74" t="s">
        <v>162</v>
      </c>
      <c r="B153" s="109" t="s">
        <v>336</v>
      </c>
      <c r="C153" s="71" t="s">
        <v>375</v>
      </c>
      <c r="D153" s="109" t="s">
        <v>148</v>
      </c>
      <c r="E153" s="80">
        <f t="shared" si="9"/>
        <v>57000</v>
      </c>
      <c r="F153" s="80">
        <f t="shared" si="9"/>
        <v>57000</v>
      </c>
    </row>
    <row r="154" spans="1:6" ht="25.5">
      <c r="A154" s="74" t="s">
        <v>150</v>
      </c>
      <c r="B154" s="109" t="s">
        <v>336</v>
      </c>
      <c r="C154" s="71" t="s">
        <v>375</v>
      </c>
      <c r="D154" s="109" t="s">
        <v>12</v>
      </c>
      <c r="E154" s="91">
        <v>57000</v>
      </c>
      <c r="F154" s="91">
        <v>57000</v>
      </c>
    </row>
    <row r="155" spans="1:6" ht="12.75">
      <c r="A155" s="88" t="s">
        <v>401</v>
      </c>
      <c r="B155" s="121" t="s">
        <v>422</v>
      </c>
      <c r="C155" s="90"/>
      <c r="D155" s="121"/>
      <c r="E155" s="68">
        <f aca="true" t="shared" si="10" ref="E155:F160">E156</f>
        <v>200000</v>
      </c>
      <c r="F155" s="68">
        <f t="shared" si="10"/>
        <v>200000</v>
      </c>
    </row>
    <row r="156" spans="1:6" ht="12.75">
      <c r="A156" s="86" t="s">
        <v>133</v>
      </c>
      <c r="B156" s="112" t="s">
        <v>337</v>
      </c>
      <c r="C156" s="96"/>
      <c r="D156" s="111"/>
      <c r="E156" s="85">
        <f t="shared" si="10"/>
        <v>200000</v>
      </c>
      <c r="F156" s="85">
        <f t="shared" si="10"/>
        <v>200000</v>
      </c>
    </row>
    <row r="157" spans="1:6" ht="13.5">
      <c r="A157" s="123" t="s">
        <v>352</v>
      </c>
      <c r="B157" s="112" t="s">
        <v>337</v>
      </c>
      <c r="C157" s="96" t="s">
        <v>323</v>
      </c>
      <c r="D157" s="132"/>
      <c r="E157" s="85">
        <f t="shared" si="10"/>
        <v>200000</v>
      </c>
      <c r="F157" s="85">
        <f t="shared" si="10"/>
        <v>200000</v>
      </c>
    </row>
    <row r="158" spans="1:6" ht="25.5">
      <c r="A158" s="127" t="s">
        <v>353</v>
      </c>
      <c r="B158" s="111" t="s">
        <v>337</v>
      </c>
      <c r="C158" s="81" t="s">
        <v>354</v>
      </c>
      <c r="D158" s="132"/>
      <c r="E158" s="82">
        <f t="shared" si="10"/>
        <v>200000</v>
      </c>
      <c r="F158" s="82">
        <f t="shared" si="10"/>
        <v>200000</v>
      </c>
    </row>
    <row r="159" spans="1:6" ht="12.75">
      <c r="A159" s="107" t="s">
        <v>356</v>
      </c>
      <c r="B159" s="111" t="s">
        <v>337</v>
      </c>
      <c r="C159" s="81" t="s">
        <v>355</v>
      </c>
      <c r="D159" s="132"/>
      <c r="E159" s="82">
        <f t="shared" si="10"/>
        <v>200000</v>
      </c>
      <c r="F159" s="82">
        <f t="shared" si="10"/>
        <v>200000</v>
      </c>
    </row>
    <row r="160" spans="1:6" ht="12.75">
      <c r="A160" s="74" t="s">
        <v>162</v>
      </c>
      <c r="B160" s="111" t="s">
        <v>337</v>
      </c>
      <c r="C160" s="81" t="s">
        <v>355</v>
      </c>
      <c r="D160" s="132" t="s">
        <v>148</v>
      </c>
      <c r="E160" s="82">
        <f t="shared" si="10"/>
        <v>200000</v>
      </c>
      <c r="F160" s="82">
        <f t="shared" si="10"/>
        <v>200000</v>
      </c>
    </row>
    <row r="161" spans="1:6" ht="25.5">
      <c r="A161" s="74" t="s">
        <v>150</v>
      </c>
      <c r="B161" s="111" t="s">
        <v>337</v>
      </c>
      <c r="C161" s="81" t="s">
        <v>355</v>
      </c>
      <c r="D161" s="132" t="s">
        <v>12</v>
      </c>
      <c r="E161" s="84">
        <f>100000+100000</f>
        <v>200000</v>
      </c>
      <c r="F161" s="84">
        <f>100000+100000</f>
        <v>200000</v>
      </c>
    </row>
    <row r="162" spans="1:6" ht="12.75">
      <c r="A162" s="88" t="s">
        <v>402</v>
      </c>
      <c r="B162" s="121" t="s">
        <v>423</v>
      </c>
      <c r="C162" s="95"/>
      <c r="D162" s="133"/>
      <c r="E162" s="68">
        <f>E163</f>
        <v>11661847.14</v>
      </c>
      <c r="F162" s="68">
        <f>F163</f>
        <v>11661847.14</v>
      </c>
    </row>
    <row r="163" spans="1:6" ht="12.75">
      <c r="A163" s="86" t="s">
        <v>218</v>
      </c>
      <c r="B163" s="111" t="s">
        <v>338</v>
      </c>
      <c r="C163" s="94"/>
      <c r="D163" s="132"/>
      <c r="E163" s="85">
        <f>E164</f>
        <v>11661847.14</v>
      </c>
      <c r="F163" s="85">
        <f>F164</f>
        <v>11661847.14</v>
      </c>
    </row>
    <row r="164" spans="1:6" ht="13.5">
      <c r="A164" s="123" t="s">
        <v>220</v>
      </c>
      <c r="B164" s="111" t="s">
        <v>338</v>
      </c>
      <c r="C164" s="81" t="s">
        <v>219</v>
      </c>
      <c r="D164" s="111"/>
      <c r="E164" s="85">
        <f>E165+E180</f>
        <v>11661847.14</v>
      </c>
      <c r="F164" s="85">
        <f>F165+F180</f>
        <v>11661847.14</v>
      </c>
    </row>
    <row r="165" spans="1:6" ht="27">
      <c r="A165" s="123" t="s">
        <v>222</v>
      </c>
      <c r="B165" s="112" t="s">
        <v>338</v>
      </c>
      <c r="C165" s="96" t="s">
        <v>221</v>
      </c>
      <c r="D165" s="112"/>
      <c r="E165" s="85">
        <f>E166</f>
        <v>10376524.14</v>
      </c>
      <c r="F165" s="85">
        <f>F166</f>
        <v>10376524.14</v>
      </c>
    </row>
    <row r="166" spans="1:6" ht="12.75">
      <c r="A166" s="127" t="s">
        <v>224</v>
      </c>
      <c r="B166" s="111" t="s">
        <v>338</v>
      </c>
      <c r="C166" s="81" t="s">
        <v>223</v>
      </c>
      <c r="D166" s="111"/>
      <c r="E166" s="82">
        <f>E167+E174+E177</f>
        <v>10376524.14</v>
      </c>
      <c r="F166" s="82">
        <f>F167+F174+F177</f>
        <v>10376524.14</v>
      </c>
    </row>
    <row r="167" spans="1:6" ht="12.75">
      <c r="A167" s="107" t="s">
        <v>226</v>
      </c>
      <c r="B167" s="111" t="s">
        <v>338</v>
      </c>
      <c r="C167" s="81" t="s">
        <v>225</v>
      </c>
      <c r="D167" s="111"/>
      <c r="E167" s="82">
        <f>E168+E170+E172</f>
        <v>9823524.14</v>
      </c>
      <c r="F167" s="82">
        <f>F168+F170+F172</f>
        <v>9823524.14</v>
      </c>
    </row>
    <row r="168" spans="1:6" ht="39">
      <c r="A168" s="74" t="s">
        <v>303</v>
      </c>
      <c r="B168" s="111" t="s">
        <v>338</v>
      </c>
      <c r="C168" s="81" t="s">
        <v>225</v>
      </c>
      <c r="D168" s="111" t="s">
        <v>8</v>
      </c>
      <c r="E168" s="82">
        <f>E169</f>
        <v>7881682</v>
      </c>
      <c r="F168" s="82">
        <f>F169</f>
        <v>7881682</v>
      </c>
    </row>
    <row r="169" spans="1:6" ht="12.75">
      <c r="A169" s="74" t="s">
        <v>227</v>
      </c>
      <c r="B169" s="111" t="s">
        <v>338</v>
      </c>
      <c r="C169" s="81" t="s">
        <v>225</v>
      </c>
      <c r="D169" s="111" t="s">
        <v>3</v>
      </c>
      <c r="E169" s="84">
        <f>6053519+1828163</f>
        <v>7881682</v>
      </c>
      <c r="F169" s="84">
        <f>6053519+1828163</f>
        <v>7881682</v>
      </c>
    </row>
    <row r="170" spans="1:6" ht="12.75">
      <c r="A170" s="74" t="s">
        <v>162</v>
      </c>
      <c r="B170" s="111" t="s">
        <v>338</v>
      </c>
      <c r="C170" s="81" t="s">
        <v>225</v>
      </c>
      <c r="D170" s="111" t="s">
        <v>148</v>
      </c>
      <c r="E170" s="82">
        <f>E171</f>
        <v>1926842.14</v>
      </c>
      <c r="F170" s="82">
        <f>F171</f>
        <v>1926842.14</v>
      </c>
    </row>
    <row r="171" spans="1:6" ht="31.5" customHeight="1">
      <c r="A171" s="74" t="s">
        <v>150</v>
      </c>
      <c r="B171" s="111" t="s">
        <v>338</v>
      </c>
      <c r="C171" s="81" t="s">
        <v>225</v>
      </c>
      <c r="D171" s="111" t="s">
        <v>12</v>
      </c>
      <c r="E171" s="84">
        <v>1926842.14</v>
      </c>
      <c r="F171" s="84">
        <v>1926842.14</v>
      </c>
    </row>
    <row r="172" spans="1:6" ht="12.75">
      <c r="A172" s="74" t="s">
        <v>152</v>
      </c>
      <c r="B172" s="111" t="s">
        <v>338</v>
      </c>
      <c r="C172" s="81" t="s">
        <v>225</v>
      </c>
      <c r="D172" s="111" t="s">
        <v>151</v>
      </c>
      <c r="E172" s="82">
        <f>E173</f>
        <v>15000</v>
      </c>
      <c r="F172" s="82">
        <f>F173</f>
        <v>15000</v>
      </c>
    </row>
    <row r="173" spans="1:6" ht="12.75">
      <c r="A173" s="74" t="s">
        <v>154</v>
      </c>
      <c r="B173" s="111" t="s">
        <v>338</v>
      </c>
      <c r="C173" s="81" t="s">
        <v>225</v>
      </c>
      <c r="D173" s="111" t="s">
        <v>153</v>
      </c>
      <c r="E173" s="84">
        <v>15000</v>
      </c>
      <c r="F173" s="84">
        <v>15000</v>
      </c>
    </row>
    <row r="174" spans="1:6" ht="12.75">
      <c r="A174" s="107" t="s">
        <v>359</v>
      </c>
      <c r="B174" s="111" t="s">
        <v>338</v>
      </c>
      <c r="C174" s="81" t="s">
        <v>357</v>
      </c>
      <c r="D174" s="122"/>
      <c r="E174" s="82">
        <f>E175</f>
        <v>500000</v>
      </c>
      <c r="F174" s="82">
        <f>F175</f>
        <v>500000</v>
      </c>
    </row>
    <row r="175" spans="1:6" ht="12.75">
      <c r="A175" s="74" t="s">
        <v>162</v>
      </c>
      <c r="B175" s="111" t="s">
        <v>338</v>
      </c>
      <c r="C175" s="81" t="s">
        <v>357</v>
      </c>
      <c r="D175" s="111" t="s">
        <v>148</v>
      </c>
      <c r="E175" s="82">
        <f>E176</f>
        <v>500000</v>
      </c>
      <c r="F175" s="82">
        <f>F176</f>
        <v>500000</v>
      </c>
    </row>
    <row r="176" spans="1:6" ht="25.5">
      <c r="A176" s="74" t="s">
        <v>150</v>
      </c>
      <c r="B176" s="111" t="s">
        <v>338</v>
      </c>
      <c r="C176" s="81" t="s">
        <v>357</v>
      </c>
      <c r="D176" s="111" t="s">
        <v>12</v>
      </c>
      <c r="E176" s="84">
        <v>500000</v>
      </c>
      <c r="F176" s="84">
        <v>500000</v>
      </c>
    </row>
    <row r="177" spans="1:6" ht="12.75">
      <c r="A177" s="107" t="s">
        <v>360</v>
      </c>
      <c r="B177" s="111" t="s">
        <v>338</v>
      </c>
      <c r="C177" s="81" t="s">
        <v>358</v>
      </c>
      <c r="D177" s="111"/>
      <c r="E177" s="82">
        <f>E178</f>
        <v>53000</v>
      </c>
      <c r="F177" s="82">
        <f>F178</f>
        <v>53000</v>
      </c>
    </row>
    <row r="178" spans="1:6" ht="12.75">
      <c r="A178" s="74" t="s">
        <v>162</v>
      </c>
      <c r="B178" s="111" t="s">
        <v>338</v>
      </c>
      <c r="C178" s="81" t="s">
        <v>358</v>
      </c>
      <c r="D178" s="111" t="s">
        <v>148</v>
      </c>
      <c r="E178" s="82">
        <f>E179</f>
        <v>53000</v>
      </c>
      <c r="F178" s="82">
        <f>F179</f>
        <v>53000</v>
      </c>
    </row>
    <row r="179" spans="1:6" ht="25.5">
      <c r="A179" s="74" t="s">
        <v>150</v>
      </c>
      <c r="B179" s="111" t="s">
        <v>338</v>
      </c>
      <c r="C179" s="81" t="s">
        <v>358</v>
      </c>
      <c r="D179" s="111" t="s">
        <v>12</v>
      </c>
      <c r="E179" s="84">
        <v>53000</v>
      </c>
      <c r="F179" s="84">
        <v>53000</v>
      </c>
    </row>
    <row r="180" spans="1:6" ht="27">
      <c r="A180" s="123" t="s">
        <v>229</v>
      </c>
      <c r="B180" s="112" t="s">
        <v>338</v>
      </c>
      <c r="C180" s="96" t="s">
        <v>228</v>
      </c>
      <c r="D180" s="111"/>
      <c r="E180" s="85">
        <f>E181</f>
        <v>1285323</v>
      </c>
      <c r="F180" s="85">
        <f>F181</f>
        <v>1285323</v>
      </c>
    </row>
    <row r="181" spans="1:6" ht="25.5">
      <c r="A181" s="127" t="s">
        <v>231</v>
      </c>
      <c r="B181" s="111" t="s">
        <v>338</v>
      </c>
      <c r="C181" s="81" t="s">
        <v>230</v>
      </c>
      <c r="D181" s="111"/>
      <c r="E181" s="82">
        <f>E182+E185</f>
        <v>1285323</v>
      </c>
      <c r="F181" s="82">
        <f>F182+F185</f>
        <v>1285323</v>
      </c>
    </row>
    <row r="182" spans="1:6" ht="12.75">
      <c r="A182" s="107" t="s">
        <v>226</v>
      </c>
      <c r="B182" s="111" t="s">
        <v>338</v>
      </c>
      <c r="C182" s="81" t="s">
        <v>232</v>
      </c>
      <c r="D182" s="111"/>
      <c r="E182" s="82">
        <f>E183</f>
        <v>1035323</v>
      </c>
      <c r="F182" s="82">
        <f>F183</f>
        <v>1035323</v>
      </c>
    </row>
    <row r="183" spans="1:6" ht="39">
      <c r="A183" s="74" t="s">
        <v>303</v>
      </c>
      <c r="B183" s="111" t="s">
        <v>338</v>
      </c>
      <c r="C183" s="81" t="s">
        <v>232</v>
      </c>
      <c r="D183" s="110" t="s">
        <v>8</v>
      </c>
      <c r="E183" s="80">
        <f>E184</f>
        <v>1035323</v>
      </c>
      <c r="F183" s="80">
        <f>F184</f>
        <v>1035323</v>
      </c>
    </row>
    <row r="184" spans="1:6" ht="18" customHeight="1">
      <c r="A184" s="74" t="s">
        <v>227</v>
      </c>
      <c r="B184" s="111" t="s">
        <v>338</v>
      </c>
      <c r="C184" s="81" t="s">
        <v>232</v>
      </c>
      <c r="D184" s="111" t="s">
        <v>3</v>
      </c>
      <c r="E184" s="84">
        <v>1035323</v>
      </c>
      <c r="F184" s="84">
        <v>1035323</v>
      </c>
    </row>
    <row r="185" spans="1:6" ht="12.75">
      <c r="A185" s="107" t="s">
        <v>359</v>
      </c>
      <c r="B185" s="111" t="s">
        <v>338</v>
      </c>
      <c r="C185" s="81" t="s">
        <v>361</v>
      </c>
      <c r="D185" s="111"/>
      <c r="E185" s="80">
        <f>E186</f>
        <v>250000</v>
      </c>
      <c r="F185" s="80">
        <f>F186</f>
        <v>250000</v>
      </c>
    </row>
    <row r="186" spans="1:6" ht="12.75">
      <c r="A186" s="74" t="s">
        <v>162</v>
      </c>
      <c r="B186" s="111" t="s">
        <v>338</v>
      </c>
      <c r="C186" s="81" t="s">
        <v>361</v>
      </c>
      <c r="D186" s="111" t="s">
        <v>148</v>
      </c>
      <c r="E186" s="80">
        <f>E187</f>
        <v>250000</v>
      </c>
      <c r="F186" s="80">
        <f>F187</f>
        <v>250000</v>
      </c>
    </row>
    <row r="187" spans="1:6" ht="25.5">
      <c r="A187" s="74" t="s">
        <v>150</v>
      </c>
      <c r="B187" s="111" t="s">
        <v>338</v>
      </c>
      <c r="C187" s="81" t="s">
        <v>361</v>
      </c>
      <c r="D187" s="111" t="s">
        <v>12</v>
      </c>
      <c r="E187" s="84">
        <v>250000</v>
      </c>
      <c r="F187" s="84">
        <v>250000</v>
      </c>
    </row>
    <row r="188" spans="1:6" ht="12.75">
      <c r="A188" s="88" t="s">
        <v>403</v>
      </c>
      <c r="B188" s="121" t="s">
        <v>424</v>
      </c>
      <c r="C188" s="95"/>
      <c r="D188" s="133"/>
      <c r="E188" s="68">
        <f>E189</f>
        <v>894000</v>
      </c>
      <c r="F188" s="68">
        <f>F189</f>
        <v>894000</v>
      </c>
    </row>
    <row r="189" spans="1:6" ht="13.5">
      <c r="A189" s="97" t="s">
        <v>134</v>
      </c>
      <c r="B189" s="112" t="s">
        <v>339</v>
      </c>
      <c r="C189" s="124"/>
      <c r="D189" s="132"/>
      <c r="E189" s="85">
        <f>E190+E201+E211+E206</f>
        <v>894000</v>
      </c>
      <c r="F189" s="85">
        <f>F190+F201+F211+F206</f>
        <v>894000</v>
      </c>
    </row>
    <row r="190" spans="1:6" ht="40.5">
      <c r="A190" s="123" t="s">
        <v>409</v>
      </c>
      <c r="B190" s="112" t="s">
        <v>339</v>
      </c>
      <c r="C190" s="96" t="s">
        <v>233</v>
      </c>
      <c r="D190" s="132"/>
      <c r="E190" s="85">
        <f>E191</f>
        <v>614000</v>
      </c>
      <c r="F190" s="85">
        <f>F191</f>
        <v>614000</v>
      </c>
    </row>
    <row r="191" spans="1:6" ht="25.5">
      <c r="A191" s="127" t="s">
        <v>382</v>
      </c>
      <c r="B191" s="111" t="s">
        <v>339</v>
      </c>
      <c r="C191" s="81" t="s">
        <v>234</v>
      </c>
      <c r="D191" s="132"/>
      <c r="E191" s="82">
        <f>E192+E198</f>
        <v>614000</v>
      </c>
      <c r="F191" s="82">
        <f>F192+F198</f>
        <v>614000</v>
      </c>
    </row>
    <row r="192" spans="1:6" ht="25.5">
      <c r="A192" s="107" t="s">
        <v>235</v>
      </c>
      <c r="B192" s="111" t="s">
        <v>339</v>
      </c>
      <c r="C192" s="81" t="s">
        <v>362</v>
      </c>
      <c r="D192" s="132"/>
      <c r="E192" s="82">
        <f>E193+E195</f>
        <v>504000</v>
      </c>
      <c r="F192" s="82">
        <f>F193+F195</f>
        <v>504000</v>
      </c>
    </row>
    <row r="193" spans="1:6" ht="12.75">
      <c r="A193" s="74" t="s">
        <v>271</v>
      </c>
      <c r="B193" s="109" t="s">
        <v>339</v>
      </c>
      <c r="C193" s="71" t="s">
        <v>362</v>
      </c>
      <c r="D193" s="109" t="s">
        <v>215</v>
      </c>
      <c r="E193" s="75">
        <f>E194</f>
        <v>42000</v>
      </c>
      <c r="F193" s="75">
        <f>F194</f>
        <v>42000</v>
      </c>
    </row>
    <row r="194" spans="1:6" ht="12.75">
      <c r="A194" s="74" t="s">
        <v>217</v>
      </c>
      <c r="B194" s="109" t="s">
        <v>339</v>
      </c>
      <c r="C194" s="71" t="s">
        <v>362</v>
      </c>
      <c r="D194" s="109" t="s">
        <v>216</v>
      </c>
      <c r="E194" s="76">
        <v>42000</v>
      </c>
      <c r="F194" s="76">
        <v>42000</v>
      </c>
    </row>
    <row r="195" spans="1:6" ht="12.75">
      <c r="A195" s="74" t="s">
        <v>152</v>
      </c>
      <c r="B195" s="109" t="s">
        <v>339</v>
      </c>
      <c r="C195" s="71" t="s">
        <v>362</v>
      </c>
      <c r="D195" s="109" t="s">
        <v>151</v>
      </c>
      <c r="E195" s="75">
        <f>E196+E197</f>
        <v>462000</v>
      </c>
      <c r="F195" s="75">
        <f>F196+F197</f>
        <v>462000</v>
      </c>
    </row>
    <row r="196" spans="1:6" ht="26.25" customHeight="1">
      <c r="A196" s="74" t="s">
        <v>201</v>
      </c>
      <c r="B196" s="109" t="s">
        <v>339</v>
      </c>
      <c r="C196" s="71" t="s">
        <v>362</v>
      </c>
      <c r="D196" s="109" t="s">
        <v>197</v>
      </c>
      <c r="E196" s="76">
        <v>262000</v>
      </c>
      <c r="F196" s="76">
        <v>262000</v>
      </c>
    </row>
    <row r="197" spans="1:6" ht="12.75">
      <c r="A197" s="74" t="s">
        <v>266</v>
      </c>
      <c r="B197" s="109" t="s">
        <v>339</v>
      </c>
      <c r="C197" s="71" t="s">
        <v>362</v>
      </c>
      <c r="D197" s="109" t="s">
        <v>265</v>
      </c>
      <c r="E197" s="76">
        <v>200000</v>
      </c>
      <c r="F197" s="76">
        <v>200000</v>
      </c>
    </row>
    <row r="198" spans="1:6" ht="25.5">
      <c r="A198" s="107" t="s">
        <v>236</v>
      </c>
      <c r="B198" s="111" t="s">
        <v>339</v>
      </c>
      <c r="C198" s="81" t="s">
        <v>363</v>
      </c>
      <c r="D198" s="111"/>
      <c r="E198" s="82">
        <f>E199</f>
        <v>110000</v>
      </c>
      <c r="F198" s="82">
        <f>F199</f>
        <v>110000</v>
      </c>
    </row>
    <row r="199" spans="1:6" ht="12.75">
      <c r="A199" s="74" t="s">
        <v>162</v>
      </c>
      <c r="B199" s="111" t="s">
        <v>339</v>
      </c>
      <c r="C199" s="81" t="s">
        <v>363</v>
      </c>
      <c r="D199" s="111" t="s">
        <v>148</v>
      </c>
      <c r="E199" s="82">
        <f>E200</f>
        <v>110000</v>
      </c>
      <c r="F199" s="82">
        <f>F200</f>
        <v>110000</v>
      </c>
    </row>
    <row r="200" spans="1:6" ht="25.5">
      <c r="A200" s="74" t="s">
        <v>150</v>
      </c>
      <c r="B200" s="111" t="s">
        <v>339</v>
      </c>
      <c r="C200" s="81" t="s">
        <v>363</v>
      </c>
      <c r="D200" s="111" t="s">
        <v>12</v>
      </c>
      <c r="E200" s="84">
        <v>110000</v>
      </c>
      <c r="F200" s="84">
        <v>110000</v>
      </c>
    </row>
    <row r="201" spans="1:6" ht="40.5">
      <c r="A201" s="123" t="s">
        <v>364</v>
      </c>
      <c r="B201" s="112" t="s">
        <v>339</v>
      </c>
      <c r="C201" s="96" t="s">
        <v>365</v>
      </c>
      <c r="D201" s="111"/>
      <c r="E201" s="85">
        <f aca="true" t="shared" si="11" ref="E201:F204">E202</f>
        <v>30000</v>
      </c>
      <c r="F201" s="85">
        <f t="shared" si="11"/>
        <v>30000</v>
      </c>
    </row>
    <row r="202" spans="1:6" ht="25.5">
      <c r="A202" s="127" t="s">
        <v>391</v>
      </c>
      <c r="B202" s="109" t="s">
        <v>339</v>
      </c>
      <c r="C202" s="71" t="s">
        <v>372</v>
      </c>
      <c r="D202" s="109"/>
      <c r="E202" s="82">
        <f t="shared" si="11"/>
        <v>30000</v>
      </c>
      <c r="F202" s="82">
        <f t="shared" si="11"/>
        <v>30000</v>
      </c>
    </row>
    <row r="203" spans="1:6" ht="12.75">
      <c r="A203" s="107" t="s">
        <v>410</v>
      </c>
      <c r="B203" s="109" t="s">
        <v>339</v>
      </c>
      <c r="C203" s="71" t="s">
        <v>374</v>
      </c>
      <c r="D203" s="109"/>
      <c r="E203" s="82">
        <f t="shared" si="11"/>
        <v>30000</v>
      </c>
      <c r="F203" s="82">
        <f t="shared" si="11"/>
        <v>30000</v>
      </c>
    </row>
    <row r="204" spans="1:6" ht="12.75">
      <c r="A204" s="74" t="s">
        <v>271</v>
      </c>
      <c r="B204" s="109" t="s">
        <v>339</v>
      </c>
      <c r="C204" s="71" t="s">
        <v>374</v>
      </c>
      <c r="D204" s="109" t="s">
        <v>215</v>
      </c>
      <c r="E204" s="82">
        <f t="shared" si="11"/>
        <v>30000</v>
      </c>
      <c r="F204" s="82">
        <f t="shared" si="11"/>
        <v>30000</v>
      </c>
    </row>
    <row r="205" spans="1:6" ht="12.75">
      <c r="A205" s="74" t="s">
        <v>217</v>
      </c>
      <c r="B205" s="109" t="s">
        <v>339</v>
      </c>
      <c r="C205" s="71" t="s">
        <v>374</v>
      </c>
      <c r="D205" s="109" t="s">
        <v>216</v>
      </c>
      <c r="E205" s="76">
        <v>30000</v>
      </c>
      <c r="F205" s="76">
        <v>30000</v>
      </c>
    </row>
    <row r="206" spans="1:6" ht="13.5">
      <c r="A206" s="123" t="s">
        <v>238</v>
      </c>
      <c r="B206" s="112" t="s">
        <v>339</v>
      </c>
      <c r="C206" s="96" t="s">
        <v>237</v>
      </c>
      <c r="D206" s="111"/>
      <c r="E206" s="85">
        <f aca="true" t="shared" si="12" ref="E206:F209">E207</f>
        <v>100000</v>
      </c>
      <c r="F206" s="85">
        <f t="shared" si="12"/>
        <v>100000</v>
      </c>
    </row>
    <row r="207" spans="1:6" ht="33" customHeight="1">
      <c r="A207" s="127" t="s">
        <v>240</v>
      </c>
      <c r="B207" s="111" t="s">
        <v>339</v>
      </c>
      <c r="C207" s="81" t="s">
        <v>239</v>
      </c>
      <c r="D207" s="111"/>
      <c r="E207" s="82">
        <f t="shared" si="12"/>
        <v>100000</v>
      </c>
      <c r="F207" s="82">
        <f t="shared" si="12"/>
        <v>100000</v>
      </c>
    </row>
    <row r="208" spans="1:6" ht="25.5">
      <c r="A208" s="107" t="s">
        <v>242</v>
      </c>
      <c r="B208" s="111" t="s">
        <v>339</v>
      </c>
      <c r="C208" s="81" t="s">
        <v>241</v>
      </c>
      <c r="D208" s="111"/>
      <c r="E208" s="82">
        <f t="shared" si="12"/>
        <v>100000</v>
      </c>
      <c r="F208" s="82">
        <f t="shared" si="12"/>
        <v>100000</v>
      </c>
    </row>
    <row r="209" spans="1:6" ht="12.75">
      <c r="A209" s="74" t="s">
        <v>162</v>
      </c>
      <c r="B209" s="111" t="s">
        <v>339</v>
      </c>
      <c r="C209" s="81" t="s">
        <v>241</v>
      </c>
      <c r="D209" s="111" t="s">
        <v>148</v>
      </c>
      <c r="E209" s="82">
        <f t="shared" si="12"/>
        <v>100000</v>
      </c>
      <c r="F209" s="82">
        <f t="shared" si="12"/>
        <v>100000</v>
      </c>
    </row>
    <row r="210" spans="1:6" ht="25.5">
      <c r="A210" s="74" t="s">
        <v>150</v>
      </c>
      <c r="B210" s="111" t="s">
        <v>339</v>
      </c>
      <c r="C210" s="81" t="s">
        <v>241</v>
      </c>
      <c r="D210" s="111" t="s">
        <v>12</v>
      </c>
      <c r="E210" s="84">
        <v>100000</v>
      </c>
      <c r="F210" s="84">
        <v>100000</v>
      </c>
    </row>
    <row r="211" spans="1:6" ht="13.5">
      <c r="A211" s="123" t="s">
        <v>244</v>
      </c>
      <c r="B211" s="112" t="s">
        <v>339</v>
      </c>
      <c r="C211" s="96" t="s">
        <v>243</v>
      </c>
      <c r="D211" s="111"/>
      <c r="E211" s="85">
        <f aca="true" t="shared" si="13" ref="E211:F213">E212</f>
        <v>150000</v>
      </c>
      <c r="F211" s="85">
        <f t="shared" si="13"/>
        <v>150000</v>
      </c>
    </row>
    <row r="212" spans="1:6" ht="78">
      <c r="A212" s="87" t="s">
        <v>246</v>
      </c>
      <c r="B212" s="111" t="s">
        <v>339</v>
      </c>
      <c r="C212" s="81" t="s">
        <v>245</v>
      </c>
      <c r="D212" s="134"/>
      <c r="E212" s="98">
        <f t="shared" si="13"/>
        <v>150000</v>
      </c>
      <c r="F212" s="98">
        <f t="shared" si="13"/>
        <v>150000</v>
      </c>
    </row>
    <row r="213" spans="1:6" ht="12.75">
      <c r="A213" s="74" t="s">
        <v>247</v>
      </c>
      <c r="B213" s="111" t="s">
        <v>339</v>
      </c>
      <c r="C213" s="81" t="s">
        <v>245</v>
      </c>
      <c r="D213" s="134" t="s">
        <v>174</v>
      </c>
      <c r="E213" s="98">
        <f t="shared" si="13"/>
        <v>150000</v>
      </c>
      <c r="F213" s="98">
        <f t="shared" si="13"/>
        <v>150000</v>
      </c>
    </row>
    <row r="214" spans="1:6" ht="12.75">
      <c r="A214" s="74" t="s">
        <v>14</v>
      </c>
      <c r="B214" s="111" t="s">
        <v>339</v>
      </c>
      <c r="C214" s="81" t="s">
        <v>245</v>
      </c>
      <c r="D214" s="111" t="s">
        <v>248</v>
      </c>
      <c r="E214" s="84">
        <v>150000</v>
      </c>
      <c r="F214" s="84">
        <v>150000</v>
      </c>
    </row>
    <row r="215" spans="1:6" ht="12.75">
      <c r="A215" s="88" t="s">
        <v>404</v>
      </c>
      <c r="B215" s="121" t="s">
        <v>425</v>
      </c>
      <c r="C215" s="95"/>
      <c r="D215" s="133"/>
      <c r="E215" s="68">
        <f aca="true" t="shared" si="14" ref="E215:F217">E216</f>
        <v>8829665</v>
      </c>
      <c r="F215" s="68">
        <f t="shared" si="14"/>
        <v>8829665</v>
      </c>
    </row>
    <row r="216" spans="1:6" ht="12.75">
      <c r="A216" s="86" t="s">
        <v>249</v>
      </c>
      <c r="B216" s="112" t="s">
        <v>340</v>
      </c>
      <c r="C216" s="124"/>
      <c r="D216" s="132"/>
      <c r="E216" s="85">
        <f t="shared" si="14"/>
        <v>8829665</v>
      </c>
      <c r="F216" s="85">
        <f t="shared" si="14"/>
        <v>8829665</v>
      </c>
    </row>
    <row r="217" spans="1:6" ht="27">
      <c r="A217" s="123" t="s">
        <v>272</v>
      </c>
      <c r="B217" s="112" t="s">
        <v>340</v>
      </c>
      <c r="C217" s="96" t="s">
        <v>250</v>
      </c>
      <c r="D217" s="111"/>
      <c r="E217" s="85">
        <f t="shared" si="14"/>
        <v>8829665</v>
      </c>
      <c r="F217" s="85">
        <f t="shared" si="14"/>
        <v>8829665</v>
      </c>
    </row>
    <row r="218" spans="1:6" ht="25.5">
      <c r="A218" s="127" t="s">
        <v>252</v>
      </c>
      <c r="B218" s="111" t="s">
        <v>340</v>
      </c>
      <c r="C218" s="81" t="s">
        <v>251</v>
      </c>
      <c r="D218" s="111"/>
      <c r="E218" s="82">
        <f>E219+E226+E231</f>
        <v>8829665</v>
      </c>
      <c r="F218" s="82">
        <f>F219+F226+F231</f>
        <v>8829665</v>
      </c>
    </row>
    <row r="219" spans="1:6" ht="15.75" customHeight="1">
      <c r="A219" s="107" t="s">
        <v>226</v>
      </c>
      <c r="B219" s="111" t="s">
        <v>340</v>
      </c>
      <c r="C219" s="81" t="s">
        <v>253</v>
      </c>
      <c r="D219" s="111"/>
      <c r="E219" s="82">
        <f>E220+E222+E224</f>
        <v>7119665</v>
      </c>
      <c r="F219" s="82">
        <f>F220+F222+F224</f>
        <v>7119665</v>
      </c>
    </row>
    <row r="220" spans="1:6" ht="39">
      <c r="A220" s="74" t="s">
        <v>303</v>
      </c>
      <c r="B220" s="111" t="s">
        <v>340</v>
      </c>
      <c r="C220" s="81" t="s">
        <v>253</v>
      </c>
      <c r="D220" s="110" t="s">
        <v>8</v>
      </c>
      <c r="E220" s="80">
        <f>E221</f>
        <v>6459665</v>
      </c>
      <c r="F220" s="80">
        <f>F221</f>
        <v>6459665</v>
      </c>
    </row>
    <row r="221" spans="1:6" ht="18" customHeight="1">
      <c r="A221" s="74" t="s">
        <v>227</v>
      </c>
      <c r="B221" s="111" t="s">
        <v>340</v>
      </c>
      <c r="C221" s="81" t="s">
        <v>253</v>
      </c>
      <c r="D221" s="111" t="s">
        <v>3</v>
      </c>
      <c r="E221" s="84">
        <v>6459665</v>
      </c>
      <c r="F221" s="84">
        <v>6459665</v>
      </c>
    </row>
    <row r="222" spans="1:6" ht="12.75">
      <c r="A222" s="74" t="s">
        <v>162</v>
      </c>
      <c r="B222" s="111" t="s">
        <v>340</v>
      </c>
      <c r="C222" s="81" t="s">
        <v>253</v>
      </c>
      <c r="D222" s="110" t="s">
        <v>148</v>
      </c>
      <c r="E222" s="80">
        <f>E223</f>
        <v>650000</v>
      </c>
      <c r="F222" s="80">
        <f>F223</f>
        <v>650000</v>
      </c>
    </row>
    <row r="223" spans="1:6" ht="25.5">
      <c r="A223" s="74" t="s">
        <v>150</v>
      </c>
      <c r="B223" s="111" t="s">
        <v>340</v>
      </c>
      <c r="C223" s="81" t="s">
        <v>253</v>
      </c>
      <c r="D223" s="111" t="s">
        <v>12</v>
      </c>
      <c r="E223" s="84">
        <v>650000</v>
      </c>
      <c r="F223" s="84">
        <v>650000</v>
      </c>
    </row>
    <row r="224" spans="1:6" ht="12.75">
      <c r="A224" s="74" t="s">
        <v>152</v>
      </c>
      <c r="B224" s="111" t="s">
        <v>340</v>
      </c>
      <c r="C224" s="81" t="s">
        <v>253</v>
      </c>
      <c r="D224" s="110" t="s">
        <v>151</v>
      </c>
      <c r="E224" s="80">
        <f>E225</f>
        <v>10000</v>
      </c>
      <c r="F224" s="80">
        <f>F225</f>
        <v>10000</v>
      </c>
    </row>
    <row r="225" spans="1:6" ht="12.75">
      <c r="A225" s="74" t="s">
        <v>154</v>
      </c>
      <c r="B225" s="111" t="s">
        <v>340</v>
      </c>
      <c r="C225" s="81" t="s">
        <v>253</v>
      </c>
      <c r="D225" s="111" t="s">
        <v>153</v>
      </c>
      <c r="E225" s="84">
        <v>10000</v>
      </c>
      <c r="F225" s="84">
        <v>10000</v>
      </c>
    </row>
    <row r="226" spans="1:6" ht="25.5">
      <c r="A226" s="107" t="s">
        <v>393</v>
      </c>
      <c r="B226" s="111" t="s">
        <v>340</v>
      </c>
      <c r="C226" s="81" t="s">
        <v>392</v>
      </c>
      <c r="D226" s="111"/>
      <c r="E226" s="82">
        <f>E227+E229</f>
        <v>1070000</v>
      </c>
      <c r="F226" s="82">
        <f>F227+F229</f>
        <v>1070000</v>
      </c>
    </row>
    <row r="227" spans="1:6" ht="12.75">
      <c r="A227" s="74" t="s">
        <v>162</v>
      </c>
      <c r="B227" s="111" t="s">
        <v>340</v>
      </c>
      <c r="C227" s="81" t="s">
        <v>392</v>
      </c>
      <c r="D227" s="111" t="s">
        <v>148</v>
      </c>
      <c r="E227" s="82">
        <f>E228</f>
        <v>670000</v>
      </c>
      <c r="F227" s="82">
        <f>F228</f>
        <v>670000</v>
      </c>
    </row>
    <row r="228" spans="1:6" ht="25.5">
      <c r="A228" s="74" t="s">
        <v>150</v>
      </c>
      <c r="B228" s="111" t="s">
        <v>340</v>
      </c>
      <c r="C228" s="81" t="s">
        <v>392</v>
      </c>
      <c r="D228" s="111" t="s">
        <v>12</v>
      </c>
      <c r="E228" s="84">
        <v>670000</v>
      </c>
      <c r="F228" s="84">
        <v>670000</v>
      </c>
    </row>
    <row r="229" spans="1:6" ht="12.75">
      <c r="A229" s="74" t="s">
        <v>271</v>
      </c>
      <c r="B229" s="111" t="s">
        <v>340</v>
      </c>
      <c r="C229" s="81" t="s">
        <v>392</v>
      </c>
      <c r="D229" s="111" t="s">
        <v>215</v>
      </c>
      <c r="E229" s="82">
        <f>E230</f>
        <v>400000</v>
      </c>
      <c r="F229" s="82">
        <f>F230</f>
        <v>400000</v>
      </c>
    </row>
    <row r="230" spans="1:6" ht="12.75">
      <c r="A230" s="74" t="s">
        <v>217</v>
      </c>
      <c r="B230" s="111" t="s">
        <v>340</v>
      </c>
      <c r="C230" s="81" t="s">
        <v>392</v>
      </c>
      <c r="D230" s="111" t="s">
        <v>216</v>
      </c>
      <c r="E230" s="84">
        <v>400000</v>
      </c>
      <c r="F230" s="84">
        <v>400000</v>
      </c>
    </row>
    <row r="231" spans="1:6" ht="25.5">
      <c r="A231" s="107" t="s">
        <v>411</v>
      </c>
      <c r="B231" s="111" t="s">
        <v>340</v>
      </c>
      <c r="C231" s="81" t="s">
        <v>380</v>
      </c>
      <c r="D231" s="111"/>
      <c r="E231" s="82">
        <f>E232</f>
        <v>640000</v>
      </c>
      <c r="F231" s="82">
        <f>F232</f>
        <v>640000</v>
      </c>
    </row>
    <row r="232" spans="1:6" ht="12.75">
      <c r="A232" s="74" t="s">
        <v>162</v>
      </c>
      <c r="B232" s="111" t="s">
        <v>340</v>
      </c>
      <c r="C232" s="81" t="s">
        <v>380</v>
      </c>
      <c r="D232" s="111" t="s">
        <v>148</v>
      </c>
      <c r="E232" s="82">
        <f>E233</f>
        <v>640000</v>
      </c>
      <c r="F232" s="82">
        <f>F233</f>
        <v>640000</v>
      </c>
    </row>
    <row r="233" spans="1:6" ht="25.5">
      <c r="A233" s="74" t="s">
        <v>150</v>
      </c>
      <c r="B233" s="111" t="s">
        <v>340</v>
      </c>
      <c r="C233" s="81" t="s">
        <v>380</v>
      </c>
      <c r="D233" s="111" t="s">
        <v>12</v>
      </c>
      <c r="E233" s="84">
        <v>640000</v>
      </c>
      <c r="F233" s="84">
        <v>640000</v>
      </c>
    </row>
    <row r="234" spans="1:6" ht="12.75">
      <c r="A234" s="88" t="s">
        <v>405</v>
      </c>
      <c r="B234" s="121" t="s">
        <v>426</v>
      </c>
      <c r="C234" s="90"/>
      <c r="D234" s="121"/>
      <c r="E234" s="68">
        <f aca="true" t="shared" si="15" ref="E234:F237">E235</f>
        <v>2520011</v>
      </c>
      <c r="F234" s="68">
        <f t="shared" si="15"/>
        <v>2520011</v>
      </c>
    </row>
    <row r="235" spans="1:6" ht="12.75">
      <c r="A235" s="86" t="s">
        <v>254</v>
      </c>
      <c r="B235" s="112" t="s">
        <v>341</v>
      </c>
      <c r="C235" s="96"/>
      <c r="D235" s="111"/>
      <c r="E235" s="85">
        <f t="shared" si="15"/>
        <v>2520011</v>
      </c>
      <c r="F235" s="85">
        <f t="shared" si="15"/>
        <v>2520011</v>
      </c>
    </row>
    <row r="236" spans="1:6" ht="42" customHeight="1">
      <c r="A236" s="123" t="s">
        <v>394</v>
      </c>
      <c r="B236" s="112" t="s">
        <v>341</v>
      </c>
      <c r="C236" s="96" t="s">
        <v>255</v>
      </c>
      <c r="D236" s="111"/>
      <c r="E236" s="85">
        <f t="shared" si="15"/>
        <v>2520011</v>
      </c>
      <c r="F236" s="85">
        <f t="shared" si="15"/>
        <v>2520011</v>
      </c>
    </row>
    <row r="237" spans="1:6" ht="25.5">
      <c r="A237" s="127" t="s">
        <v>257</v>
      </c>
      <c r="B237" s="111" t="s">
        <v>341</v>
      </c>
      <c r="C237" s="81" t="s">
        <v>256</v>
      </c>
      <c r="D237" s="111"/>
      <c r="E237" s="82">
        <f t="shared" si="15"/>
        <v>2520011</v>
      </c>
      <c r="F237" s="82">
        <f t="shared" si="15"/>
        <v>2520011</v>
      </c>
    </row>
    <row r="238" spans="1:6" ht="12.75">
      <c r="A238" s="107" t="s">
        <v>226</v>
      </c>
      <c r="B238" s="111" t="s">
        <v>341</v>
      </c>
      <c r="C238" s="81" t="s">
        <v>258</v>
      </c>
      <c r="D238" s="111"/>
      <c r="E238" s="82">
        <f>E239+E241+E243</f>
        <v>2520011</v>
      </c>
      <c r="F238" s="82">
        <f>F239+F241+F243</f>
        <v>2520011</v>
      </c>
    </row>
    <row r="239" spans="1:6" ht="39">
      <c r="A239" s="74" t="s">
        <v>303</v>
      </c>
      <c r="B239" s="109" t="s">
        <v>341</v>
      </c>
      <c r="C239" s="71" t="s">
        <v>258</v>
      </c>
      <c r="D239" s="109" t="s">
        <v>8</v>
      </c>
      <c r="E239" s="75">
        <f>E240</f>
        <v>2110046</v>
      </c>
      <c r="F239" s="75">
        <f>F240</f>
        <v>2110046</v>
      </c>
    </row>
    <row r="240" spans="1:6" ht="12.75">
      <c r="A240" s="74" t="s">
        <v>227</v>
      </c>
      <c r="B240" s="109" t="s">
        <v>341</v>
      </c>
      <c r="C240" s="71" t="s">
        <v>258</v>
      </c>
      <c r="D240" s="109" t="s">
        <v>3</v>
      </c>
      <c r="E240" s="76">
        <f>1620619+489427</f>
        <v>2110046</v>
      </c>
      <c r="F240" s="76">
        <f>1620619+489427</f>
        <v>2110046</v>
      </c>
    </row>
    <row r="241" spans="1:6" ht="12.75">
      <c r="A241" s="74" t="s">
        <v>162</v>
      </c>
      <c r="B241" s="109" t="s">
        <v>341</v>
      </c>
      <c r="C241" s="71" t="s">
        <v>258</v>
      </c>
      <c r="D241" s="109" t="s">
        <v>148</v>
      </c>
      <c r="E241" s="75">
        <f>E242</f>
        <v>406965</v>
      </c>
      <c r="F241" s="75">
        <f>F242</f>
        <v>406965</v>
      </c>
    </row>
    <row r="242" spans="1:6" ht="25.5">
      <c r="A242" s="74" t="s">
        <v>150</v>
      </c>
      <c r="B242" s="109" t="s">
        <v>341</v>
      </c>
      <c r="C242" s="71" t="s">
        <v>258</v>
      </c>
      <c r="D242" s="109" t="s">
        <v>12</v>
      </c>
      <c r="E242" s="76">
        <f>356965+50000</f>
        <v>406965</v>
      </c>
      <c r="F242" s="76">
        <f>356965+50000</f>
        <v>406965</v>
      </c>
    </row>
    <row r="243" spans="1:6" ht="12.75">
      <c r="A243" s="74" t="s">
        <v>152</v>
      </c>
      <c r="B243" s="111" t="s">
        <v>341</v>
      </c>
      <c r="C243" s="81" t="s">
        <v>258</v>
      </c>
      <c r="D243" s="110" t="s">
        <v>151</v>
      </c>
      <c r="E243" s="80">
        <f>E244</f>
        <v>3000</v>
      </c>
      <c r="F243" s="80">
        <f>F244</f>
        <v>3000</v>
      </c>
    </row>
    <row r="244" spans="1:6" ht="12.75">
      <c r="A244" s="74" t="s">
        <v>154</v>
      </c>
      <c r="B244" s="111" t="s">
        <v>341</v>
      </c>
      <c r="C244" s="81" t="s">
        <v>258</v>
      </c>
      <c r="D244" s="111" t="s">
        <v>153</v>
      </c>
      <c r="E244" s="84">
        <v>3000</v>
      </c>
      <c r="F244" s="84">
        <v>3000</v>
      </c>
    </row>
    <row r="245" spans="1:6" ht="25.5">
      <c r="A245" s="88" t="s">
        <v>406</v>
      </c>
      <c r="B245" s="121" t="s">
        <v>427</v>
      </c>
      <c r="C245" s="89"/>
      <c r="D245" s="113"/>
      <c r="E245" s="68">
        <f aca="true" t="shared" si="16" ref="E245:F250">E246</f>
        <v>8751380.53</v>
      </c>
      <c r="F245" s="68">
        <f t="shared" si="16"/>
        <v>8751380.53</v>
      </c>
    </row>
    <row r="246" spans="1:6" ht="12.75">
      <c r="A246" s="86" t="s">
        <v>135</v>
      </c>
      <c r="B246" s="112" t="s">
        <v>342</v>
      </c>
      <c r="C246" s="96"/>
      <c r="D246" s="111"/>
      <c r="E246" s="85">
        <f t="shared" si="16"/>
        <v>8751380.53</v>
      </c>
      <c r="F246" s="85">
        <f t="shared" si="16"/>
        <v>8751380.53</v>
      </c>
    </row>
    <row r="247" spans="1:6" ht="27">
      <c r="A247" s="123" t="s">
        <v>301</v>
      </c>
      <c r="B247" s="112" t="s">
        <v>342</v>
      </c>
      <c r="C247" s="96" t="s">
        <v>143</v>
      </c>
      <c r="D247" s="111"/>
      <c r="E247" s="85">
        <f t="shared" si="16"/>
        <v>8751380.53</v>
      </c>
      <c r="F247" s="85">
        <f t="shared" si="16"/>
        <v>8751380.53</v>
      </c>
    </row>
    <row r="248" spans="1:6" ht="25.5">
      <c r="A248" s="127" t="s">
        <v>145</v>
      </c>
      <c r="B248" s="111" t="s">
        <v>342</v>
      </c>
      <c r="C248" s="81" t="s">
        <v>144</v>
      </c>
      <c r="D248" s="111"/>
      <c r="E248" s="85">
        <f t="shared" si="16"/>
        <v>8751380.53</v>
      </c>
      <c r="F248" s="85">
        <f t="shared" si="16"/>
        <v>8751380.53</v>
      </c>
    </row>
    <row r="249" spans="1:6" ht="12.75">
      <c r="A249" s="107" t="s">
        <v>260</v>
      </c>
      <c r="B249" s="111" t="s">
        <v>342</v>
      </c>
      <c r="C249" s="81" t="s">
        <v>259</v>
      </c>
      <c r="D249" s="111"/>
      <c r="E249" s="82">
        <f t="shared" si="16"/>
        <v>8751380.53</v>
      </c>
      <c r="F249" s="82">
        <f t="shared" si="16"/>
        <v>8751380.53</v>
      </c>
    </row>
    <row r="250" spans="1:6" ht="16.5" customHeight="1">
      <c r="A250" s="74" t="s">
        <v>262</v>
      </c>
      <c r="B250" s="111" t="s">
        <v>342</v>
      </c>
      <c r="C250" s="81" t="s">
        <v>259</v>
      </c>
      <c r="D250" s="111" t="s">
        <v>261</v>
      </c>
      <c r="E250" s="82">
        <f t="shared" si="16"/>
        <v>8751380.53</v>
      </c>
      <c r="F250" s="82">
        <f t="shared" si="16"/>
        <v>8751380.53</v>
      </c>
    </row>
    <row r="251" spans="1:6" ht="12.75">
      <c r="A251" s="74" t="s">
        <v>264</v>
      </c>
      <c r="B251" s="111" t="s">
        <v>342</v>
      </c>
      <c r="C251" s="81" t="s">
        <v>259</v>
      </c>
      <c r="D251" s="111" t="s">
        <v>263</v>
      </c>
      <c r="E251" s="84">
        <f>3751380.53+5000000</f>
        <v>8751380.53</v>
      </c>
      <c r="F251" s="84">
        <f>3751380.53+5000000</f>
        <v>8751380.53</v>
      </c>
    </row>
    <row r="252" spans="1:6" ht="12.75">
      <c r="A252" s="101"/>
      <c r="B252" s="118"/>
      <c r="C252" s="102"/>
      <c r="D252" s="135"/>
      <c r="E252" s="103"/>
      <c r="F252" s="103"/>
    </row>
    <row r="253" spans="1:6" ht="12.75">
      <c r="A253" s="99"/>
      <c r="B253" s="118"/>
      <c r="C253" s="102"/>
      <c r="D253" s="135"/>
      <c r="E253" s="99"/>
      <c r="F253" s="99"/>
    </row>
    <row r="254" spans="1:6" ht="12.75">
      <c r="A254" s="83"/>
      <c r="B254" s="104"/>
      <c r="C254" s="104"/>
      <c r="D254" s="136"/>
      <c r="E254" s="83"/>
      <c r="F254" s="83"/>
    </row>
    <row r="255" spans="1:6" ht="12.75">
      <c r="A255" s="83"/>
      <c r="B255" s="104"/>
      <c r="C255" s="104"/>
      <c r="D255" s="136"/>
      <c r="E255" s="83"/>
      <c r="F255" s="83"/>
    </row>
    <row r="256" spans="1:6" ht="12.75">
      <c r="A256" s="83"/>
      <c r="B256" s="104"/>
      <c r="C256" s="104"/>
      <c r="D256" s="136"/>
      <c r="E256" s="83"/>
      <c r="F256" s="83"/>
    </row>
    <row r="257" spans="1:6" ht="12.75">
      <c r="A257" s="83"/>
      <c r="B257" s="104"/>
      <c r="C257" s="104"/>
      <c r="D257" s="136"/>
      <c r="E257" s="83"/>
      <c r="F257" s="83"/>
    </row>
    <row r="258" spans="1:6" ht="12.75">
      <c r="A258" s="83"/>
      <c r="B258" s="83"/>
      <c r="C258" s="83"/>
      <c r="D258" s="116"/>
      <c r="E258" s="83"/>
      <c r="F258" s="83"/>
    </row>
    <row r="259" spans="1:6" ht="12.75">
      <c r="A259" s="83"/>
      <c r="B259" s="83"/>
      <c r="C259" s="83"/>
      <c r="D259" s="116"/>
      <c r="E259" s="83"/>
      <c r="F259" s="83"/>
    </row>
    <row r="260" spans="1:6" ht="12.75">
      <c r="A260" s="83"/>
      <c r="B260" s="83"/>
      <c r="C260" s="83"/>
      <c r="D260" s="116"/>
      <c r="E260" s="83"/>
      <c r="F260" s="83"/>
    </row>
    <row r="261" spans="1:6" ht="12.75">
      <c r="A261" s="83"/>
      <c r="B261" s="83"/>
      <c r="C261" s="83"/>
      <c r="D261" s="116"/>
      <c r="E261" s="83"/>
      <c r="F261" s="83"/>
    </row>
    <row r="262" spans="1:6" ht="12.75">
      <c r="A262" s="83"/>
      <c r="B262" s="83"/>
      <c r="C262" s="83"/>
      <c r="D262" s="116"/>
      <c r="E262" s="83"/>
      <c r="F262" s="83"/>
    </row>
    <row r="263" spans="1:6" ht="12.75">
      <c r="A263" s="83"/>
      <c r="B263" s="83"/>
      <c r="C263" s="83"/>
      <c r="D263" s="116"/>
      <c r="E263" s="83"/>
      <c r="F263" s="83"/>
    </row>
    <row r="264" spans="1:6" ht="12.75">
      <c r="A264" s="83"/>
      <c r="B264" s="83"/>
      <c r="C264" s="83"/>
      <c r="D264" s="116"/>
      <c r="E264" s="83"/>
      <c r="F264" s="83"/>
    </row>
    <row r="265" spans="1:6" ht="12.75">
      <c r="A265" s="83"/>
      <c r="B265" s="83"/>
      <c r="C265" s="83"/>
      <c r="D265" s="116"/>
      <c r="E265" s="83"/>
      <c r="F265" s="83"/>
    </row>
    <row r="266" spans="1:6" ht="12.75">
      <c r="A266" s="83"/>
      <c r="B266" s="83"/>
      <c r="C266" s="83"/>
      <c r="D266" s="116"/>
      <c r="E266" s="83"/>
      <c r="F266" s="83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</sheetData>
  <sheetProtection/>
  <mergeCells count="3">
    <mergeCell ref="D2:F2"/>
    <mergeCell ref="D3:F3"/>
    <mergeCell ref="A5:F5"/>
  </mergeCells>
  <printOptions/>
  <pageMargins left="0.7874015748031497" right="0.3937007874015748" top="0.5905511811023623" bottom="0.7480314960629921" header="0.5905511811023623" footer="0.31496062992125984"/>
  <pageSetup fitToHeight="10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zoomScalePageLayoutView="0" workbookViewId="0" topLeftCell="A97">
      <selection activeCell="A102" sqref="A102"/>
    </sheetView>
  </sheetViews>
  <sheetFormatPr defaultColWidth="9.125" defaultRowHeight="12.75"/>
  <cols>
    <col min="1" max="1" width="65.75390625" style="1" customWidth="1"/>
    <col min="2" max="2" width="13.00390625" style="53" customWidth="1"/>
    <col min="3" max="3" width="9.125" style="53" customWidth="1"/>
    <col min="4" max="4" width="13.25390625" style="1" customWidth="1"/>
    <col min="5" max="16384" width="9.125" style="138" customWidth="1"/>
  </cols>
  <sheetData>
    <row r="1" spans="2:4" ht="12.75">
      <c r="B1" s="131" t="s">
        <v>440</v>
      </c>
      <c r="C1" s="105"/>
      <c r="D1" s="106"/>
    </row>
    <row r="2" spans="2:4" ht="80.25" customHeight="1">
      <c r="B2" s="209" t="s">
        <v>311</v>
      </c>
      <c r="C2" s="209"/>
      <c r="D2" s="209"/>
    </row>
    <row r="3" spans="2:4" ht="12.75">
      <c r="B3" s="209" t="s">
        <v>308</v>
      </c>
      <c r="C3" s="209"/>
      <c r="D3" s="209"/>
    </row>
    <row r="4" spans="2:4" ht="12.75">
      <c r="B4" s="52"/>
      <c r="C4" s="52"/>
      <c r="D4" s="52"/>
    </row>
    <row r="5" spans="1:4" ht="68.25" customHeight="1">
      <c r="A5" s="205" t="s">
        <v>436</v>
      </c>
      <c r="B5" s="205"/>
      <c r="C5" s="205"/>
      <c r="D5" s="205"/>
    </row>
    <row r="6" ht="15" customHeight="1">
      <c r="D6" s="54" t="s">
        <v>6</v>
      </c>
    </row>
    <row r="7" spans="1:4" ht="102" customHeight="1">
      <c r="A7" s="55" t="s">
        <v>122</v>
      </c>
      <c r="B7" s="56" t="s">
        <v>270</v>
      </c>
      <c r="C7" s="56" t="s">
        <v>415</v>
      </c>
      <c r="D7" s="56" t="s">
        <v>343</v>
      </c>
    </row>
    <row r="8" spans="1:4" ht="12.75">
      <c r="A8" s="55">
        <v>1</v>
      </c>
      <c r="B8" s="58" t="s">
        <v>0</v>
      </c>
      <c r="C8" s="58" t="s">
        <v>1</v>
      </c>
      <c r="D8" s="59" t="s">
        <v>136</v>
      </c>
    </row>
    <row r="9" spans="1:4" ht="12.75">
      <c r="A9" s="64" t="s">
        <v>396</v>
      </c>
      <c r="B9" s="62"/>
      <c r="C9" s="62"/>
      <c r="D9" s="65">
        <f>D10+D24+D29+D37+D45+D61+D85+D102+D121+D130+D141+D162+D175+D183+D188+D193+D210+D214+D218+D222</f>
        <v>93936778.61</v>
      </c>
    </row>
    <row r="10" spans="1:4" ht="40.5">
      <c r="A10" s="123" t="s">
        <v>409</v>
      </c>
      <c r="B10" s="96" t="s">
        <v>233</v>
      </c>
      <c r="C10" s="132"/>
      <c r="D10" s="85">
        <f>D11</f>
        <v>1614000</v>
      </c>
    </row>
    <row r="11" spans="1:4" ht="25.5">
      <c r="A11" s="127" t="s">
        <v>382</v>
      </c>
      <c r="B11" s="81" t="s">
        <v>234</v>
      </c>
      <c r="C11" s="132"/>
      <c r="D11" s="82">
        <f>D12+D18+D21</f>
        <v>1614000</v>
      </c>
    </row>
    <row r="12" spans="1:4" ht="25.5">
      <c r="A12" s="107" t="s">
        <v>235</v>
      </c>
      <c r="B12" s="81" t="s">
        <v>362</v>
      </c>
      <c r="C12" s="132"/>
      <c r="D12" s="82">
        <f>D13+D15</f>
        <v>504000</v>
      </c>
    </row>
    <row r="13" spans="1:4" ht="12.75">
      <c r="A13" s="74" t="s">
        <v>271</v>
      </c>
      <c r="B13" s="71" t="s">
        <v>362</v>
      </c>
      <c r="C13" s="109" t="s">
        <v>215</v>
      </c>
      <c r="D13" s="75">
        <f>D14</f>
        <v>42000</v>
      </c>
    </row>
    <row r="14" spans="1:4" ht="12.75">
      <c r="A14" s="74" t="s">
        <v>217</v>
      </c>
      <c r="B14" s="71" t="s">
        <v>362</v>
      </c>
      <c r="C14" s="109" t="s">
        <v>216</v>
      </c>
      <c r="D14" s="76">
        <v>42000</v>
      </c>
    </row>
    <row r="15" spans="1:4" ht="12.75">
      <c r="A15" s="74" t="s">
        <v>152</v>
      </c>
      <c r="B15" s="71" t="s">
        <v>362</v>
      </c>
      <c r="C15" s="109" t="s">
        <v>151</v>
      </c>
      <c r="D15" s="75">
        <f>D16+D17</f>
        <v>462000</v>
      </c>
    </row>
    <row r="16" spans="1:4" ht="26.25" customHeight="1">
      <c r="A16" s="74" t="s">
        <v>201</v>
      </c>
      <c r="B16" s="71" t="s">
        <v>362</v>
      </c>
      <c r="C16" s="109" t="s">
        <v>197</v>
      </c>
      <c r="D16" s="76">
        <v>262000</v>
      </c>
    </row>
    <row r="17" spans="1:4" ht="12.75">
      <c r="A17" s="74" t="s">
        <v>266</v>
      </c>
      <c r="B17" s="71" t="s">
        <v>362</v>
      </c>
      <c r="C17" s="109" t="s">
        <v>265</v>
      </c>
      <c r="D17" s="76">
        <v>200000</v>
      </c>
    </row>
    <row r="18" spans="1:4" ht="25.5">
      <c r="A18" s="107" t="s">
        <v>236</v>
      </c>
      <c r="B18" s="81" t="s">
        <v>363</v>
      </c>
      <c r="C18" s="111"/>
      <c r="D18" s="82">
        <f>D19</f>
        <v>110000</v>
      </c>
    </row>
    <row r="19" spans="1:4" ht="12.75">
      <c r="A19" s="74" t="s">
        <v>162</v>
      </c>
      <c r="B19" s="81" t="s">
        <v>363</v>
      </c>
      <c r="C19" s="111" t="s">
        <v>148</v>
      </c>
      <c r="D19" s="82">
        <f>D20</f>
        <v>110000</v>
      </c>
    </row>
    <row r="20" spans="1:4" ht="25.5">
      <c r="A20" s="74" t="s">
        <v>150</v>
      </c>
      <c r="B20" s="81" t="s">
        <v>363</v>
      </c>
      <c r="C20" s="111" t="s">
        <v>12</v>
      </c>
      <c r="D20" s="84">
        <v>110000</v>
      </c>
    </row>
    <row r="21" spans="1:4" ht="60" customHeight="1">
      <c r="A21" s="107" t="s">
        <v>384</v>
      </c>
      <c r="B21" s="81" t="s">
        <v>383</v>
      </c>
      <c r="C21" s="111"/>
      <c r="D21" s="82">
        <f>D22</f>
        <v>1000000</v>
      </c>
    </row>
    <row r="22" spans="1:4" ht="12.75">
      <c r="A22" s="74" t="s">
        <v>271</v>
      </c>
      <c r="B22" s="81" t="s">
        <v>383</v>
      </c>
      <c r="C22" s="111" t="s">
        <v>215</v>
      </c>
      <c r="D22" s="82">
        <f>D23</f>
        <v>1000000</v>
      </c>
    </row>
    <row r="23" spans="1:4" ht="12.75">
      <c r="A23" s="74" t="s">
        <v>217</v>
      </c>
      <c r="B23" s="81" t="s">
        <v>383</v>
      </c>
      <c r="C23" s="111" t="s">
        <v>216</v>
      </c>
      <c r="D23" s="84">
        <v>1000000</v>
      </c>
    </row>
    <row r="24" spans="1:4" ht="13.5">
      <c r="A24" s="123" t="s">
        <v>238</v>
      </c>
      <c r="B24" s="96" t="s">
        <v>237</v>
      </c>
      <c r="C24" s="111"/>
      <c r="D24" s="85">
        <f>D25</f>
        <v>100000</v>
      </c>
    </row>
    <row r="25" spans="1:4" ht="33" customHeight="1">
      <c r="A25" s="127" t="s">
        <v>240</v>
      </c>
      <c r="B25" s="81" t="s">
        <v>239</v>
      </c>
      <c r="C25" s="111"/>
      <c r="D25" s="82">
        <f>D26</f>
        <v>100000</v>
      </c>
    </row>
    <row r="26" spans="1:4" ht="25.5">
      <c r="A26" s="107" t="s">
        <v>242</v>
      </c>
      <c r="B26" s="81" t="s">
        <v>241</v>
      </c>
      <c r="C26" s="111"/>
      <c r="D26" s="82">
        <f>D27</f>
        <v>100000</v>
      </c>
    </row>
    <row r="27" spans="1:4" ht="12.75">
      <c r="A27" s="74" t="s">
        <v>162</v>
      </c>
      <c r="B27" s="81" t="s">
        <v>241</v>
      </c>
      <c r="C27" s="111" t="s">
        <v>148</v>
      </c>
      <c r="D27" s="82">
        <f>D28</f>
        <v>100000</v>
      </c>
    </row>
    <row r="28" spans="1:4" ht="25.5">
      <c r="A28" s="74" t="s">
        <v>150</v>
      </c>
      <c r="B28" s="81" t="s">
        <v>241</v>
      </c>
      <c r="C28" s="111" t="s">
        <v>12</v>
      </c>
      <c r="D28" s="84">
        <v>100000</v>
      </c>
    </row>
    <row r="29" spans="1:4" ht="27">
      <c r="A29" s="123" t="s">
        <v>322</v>
      </c>
      <c r="B29" s="120" t="s">
        <v>192</v>
      </c>
      <c r="C29" s="109"/>
      <c r="D29" s="72">
        <f>D30</f>
        <v>2083104.59</v>
      </c>
    </row>
    <row r="30" spans="1:4" ht="25.5">
      <c r="A30" s="127" t="s">
        <v>194</v>
      </c>
      <c r="B30" s="71" t="s">
        <v>193</v>
      </c>
      <c r="C30" s="109"/>
      <c r="D30" s="75">
        <f>D31+D34</f>
        <v>2083104.59</v>
      </c>
    </row>
    <row r="31" spans="1:4" ht="39">
      <c r="A31" s="107" t="s">
        <v>196</v>
      </c>
      <c r="B31" s="71" t="s">
        <v>195</v>
      </c>
      <c r="C31" s="119"/>
      <c r="D31" s="75">
        <f>D32</f>
        <v>1395804.59</v>
      </c>
    </row>
    <row r="32" spans="1:4" ht="12.75">
      <c r="A32" s="74" t="s">
        <v>162</v>
      </c>
      <c r="B32" s="71" t="s">
        <v>195</v>
      </c>
      <c r="C32" s="109" t="s">
        <v>148</v>
      </c>
      <c r="D32" s="75">
        <f>D33</f>
        <v>1395804.59</v>
      </c>
    </row>
    <row r="33" spans="1:4" ht="30" customHeight="1">
      <c r="A33" s="74" t="s">
        <v>150</v>
      </c>
      <c r="B33" s="71" t="s">
        <v>195</v>
      </c>
      <c r="C33" s="109" t="s">
        <v>12</v>
      </c>
      <c r="D33" s="76">
        <v>1395804.59</v>
      </c>
    </row>
    <row r="34" spans="1:4" ht="25.5">
      <c r="A34" s="107" t="s">
        <v>385</v>
      </c>
      <c r="B34" s="78" t="s">
        <v>381</v>
      </c>
      <c r="C34" s="110"/>
      <c r="D34" s="80">
        <f>D35</f>
        <v>687300</v>
      </c>
    </row>
    <row r="35" spans="1:4" ht="12.75">
      <c r="A35" s="74" t="s">
        <v>152</v>
      </c>
      <c r="B35" s="78" t="s">
        <v>381</v>
      </c>
      <c r="C35" s="110" t="s">
        <v>151</v>
      </c>
      <c r="D35" s="80">
        <f>D36</f>
        <v>687300</v>
      </c>
    </row>
    <row r="36" spans="1:4" ht="39">
      <c r="A36" s="74" t="s">
        <v>395</v>
      </c>
      <c r="B36" s="78" t="s">
        <v>381</v>
      </c>
      <c r="C36" s="110" t="s">
        <v>197</v>
      </c>
      <c r="D36" s="76">
        <v>687300</v>
      </c>
    </row>
    <row r="37" spans="1:4" ht="27">
      <c r="A37" s="123" t="s">
        <v>314</v>
      </c>
      <c r="B37" s="96" t="s">
        <v>163</v>
      </c>
      <c r="C37" s="111"/>
      <c r="D37" s="85">
        <f>D38</f>
        <v>3413839</v>
      </c>
    </row>
    <row r="38" spans="1:4" ht="25.5">
      <c r="A38" s="127" t="s">
        <v>305</v>
      </c>
      <c r="B38" s="81" t="s">
        <v>164</v>
      </c>
      <c r="C38" s="111"/>
      <c r="D38" s="82">
        <f>D39+D42</f>
        <v>3413839</v>
      </c>
    </row>
    <row r="39" spans="1:4" ht="25.5">
      <c r="A39" s="107" t="s">
        <v>166</v>
      </c>
      <c r="B39" s="81" t="s">
        <v>165</v>
      </c>
      <c r="C39" s="111"/>
      <c r="D39" s="82">
        <f>D40</f>
        <v>2855809</v>
      </c>
    </row>
    <row r="40" spans="1:4" ht="39">
      <c r="A40" s="74" t="s">
        <v>303</v>
      </c>
      <c r="B40" s="81" t="s">
        <v>165</v>
      </c>
      <c r="C40" s="111" t="s">
        <v>8</v>
      </c>
      <c r="D40" s="82">
        <f>D41</f>
        <v>2855809</v>
      </c>
    </row>
    <row r="41" spans="1:4" ht="12.75">
      <c r="A41" s="74" t="s">
        <v>142</v>
      </c>
      <c r="B41" s="81" t="s">
        <v>165</v>
      </c>
      <c r="C41" s="111" t="s">
        <v>5</v>
      </c>
      <c r="D41" s="84">
        <f>2193402+662407</f>
        <v>2855809</v>
      </c>
    </row>
    <row r="42" spans="1:4" ht="25.5">
      <c r="A42" s="107" t="s">
        <v>344</v>
      </c>
      <c r="B42" s="71" t="s">
        <v>345</v>
      </c>
      <c r="C42" s="109"/>
      <c r="D42" s="75">
        <f>D43</f>
        <v>558030</v>
      </c>
    </row>
    <row r="43" spans="1:4" ht="12.75">
      <c r="A43" s="74" t="s">
        <v>162</v>
      </c>
      <c r="B43" s="71" t="s">
        <v>345</v>
      </c>
      <c r="C43" s="109" t="s">
        <v>148</v>
      </c>
      <c r="D43" s="75">
        <f>D44</f>
        <v>558030</v>
      </c>
    </row>
    <row r="44" spans="1:4" ht="31.5" customHeight="1">
      <c r="A44" s="74" t="s">
        <v>150</v>
      </c>
      <c r="B44" s="71" t="s">
        <v>345</v>
      </c>
      <c r="C44" s="109" t="s">
        <v>12</v>
      </c>
      <c r="D44" s="76">
        <f>53000+500000+5030</f>
        <v>558030</v>
      </c>
    </row>
    <row r="45" spans="1:4" ht="40.5">
      <c r="A45" s="123" t="s">
        <v>407</v>
      </c>
      <c r="B45" s="120" t="s">
        <v>175</v>
      </c>
      <c r="C45" s="111"/>
      <c r="D45" s="85">
        <f>D46</f>
        <v>1891056</v>
      </c>
    </row>
    <row r="46" spans="1:4" ht="25.5">
      <c r="A46" s="127" t="s">
        <v>177</v>
      </c>
      <c r="B46" s="71" t="s">
        <v>176</v>
      </c>
      <c r="C46" s="111"/>
      <c r="D46" s="82">
        <f>D47+D50+D53+D56</f>
        <v>1891056</v>
      </c>
    </row>
    <row r="47" spans="1:4" ht="12.75">
      <c r="A47" s="107" t="s">
        <v>324</v>
      </c>
      <c r="B47" s="71" t="s">
        <v>313</v>
      </c>
      <c r="C47" s="111"/>
      <c r="D47" s="82">
        <f>D49</f>
        <v>200000</v>
      </c>
    </row>
    <row r="48" spans="1:4" ht="12.75">
      <c r="A48" s="74" t="s">
        <v>152</v>
      </c>
      <c r="B48" s="71" t="s">
        <v>313</v>
      </c>
      <c r="C48" s="111" t="s">
        <v>151</v>
      </c>
      <c r="D48" s="82">
        <f>D49</f>
        <v>200000</v>
      </c>
    </row>
    <row r="49" spans="1:4" ht="12.75">
      <c r="A49" s="74" t="s">
        <v>159</v>
      </c>
      <c r="B49" s="71" t="s">
        <v>313</v>
      </c>
      <c r="C49" s="111" t="s">
        <v>158</v>
      </c>
      <c r="D49" s="84">
        <v>200000</v>
      </c>
    </row>
    <row r="50" spans="1:4" ht="12.75">
      <c r="A50" s="107" t="s">
        <v>179</v>
      </c>
      <c r="B50" s="71" t="s">
        <v>178</v>
      </c>
      <c r="C50" s="109"/>
      <c r="D50" s="75">
        <f>D51</f>
        <v>265000</v>
      </c>
    </row>
    <row r="51" spans="1:4" ht="12.75">
      <c r="A51" s="74" t="s">
        <v>162</v>
      </c>
      <c r="B51" s="71" t="s">
        <v>178</v>
      </c>
      <c r="C51" s="109" t="s">
        <v>148</v>
      </c>
      <c r="D51" s="75">
        <f>D52</f>
        <v>265000</v>
      </c>
    </row>
    <row r="52" spans="1:4" ht="25.5">
      <c r="A52" s="74" t="s">
        <v>150</v>
      </c>
      <c r="B52" s="71" t="s">
        <v>178</v>
      </c>
      <c r="C52" s="109" t="s">
        <v>12</v>
      </c>
      <c r="D52" s="76">
        <v>265000</v>
      </c>
    </row>
    <row r="53" spans="1:4" ht="12.75">
      <c r="A53" s="107" t="s">
        <v>181</v>
      </c>
      <c r="B53" s="81" t="s">
        <v>180</v>
      </c>
      <c r="C53" s="111"/>
      <c r="D53" s="82">
        <f>D54</f>
        <v>1235056</v>
      </c>
    </row>
    <row r="54" spans="1:4" ht="39">
      <c r="A54" s="74" t="s">
        <v>303</v>
      </c>
      <c r="B54" s="81" t="s">
        <v>180</v>
      </c>
      <c r="C54" s="111" t="s">
        <v>8</v>
      </c>
      <c r="D54" s="82">
        <f>D55</f>
        <v>1235056</v>
      </c>
    </row>
    <row r="55" spans="1:4" ht="12.75">
      <c r="A55" s="74" t="s">
        <v>142</v>
      </c>
      <c r="B55" s="81" t="s">
        <v>180</v>
      </c>
      <c r="C55" s="111" t="s">
        <v>5</v>
      </c>
      <c r="D55" s="84">
        <v>1235056</v>
      </c>
    </row>
    <row r="56" spans="1:4" ht="12.75">
      <c r="A56" s="107" t="s">
        <v>183</v>
      </c>
      <c r="B56" s="71" t="s">
        <v>182</v>
      </c>
      <c r="C56" s="109"/>
      <c r="D56" s="75">
        <f>D57+D59</f>
        <v>191000</v>
      </c>
    </row>
    <row r="57" spans="1:4" ht="39">
      <c r="A57" s="74" t="s">
        <v>303</v>
      </c>
      <c r="B57" s="81" t="s">
        <v>182</v>
      </c>
      <c r="C57" s="111" t="s">
        <v>8</v>
      </c>
      <c r="D57" s="82">
        <f>D58</f>
        <v>180000</v>
      </c>
    </row>
    <row r="58" spans="1:4" ht="12.75">
      <c r="A58" s="74" t="s">
        <v>142</v>
      </c>
      <c r="B58" s="81" t="s">
        <v>182</v>
      </c>
      <c r="C58" s="111" t="s">
        <v>5</v>
      </c>
      <c r="D58" s="84">
        <v>180000</v>
      </c>
    </row>
    <row r="59" spans="1:4" ht="25.5">
      <c r="A59" s="74" t="s">
        <v>149</v>
      </c>
      <c r="B59" s="71" t="s">
        <v>182</v>
      </c>
      <c r="C59" s="109" t="s">
        <v>148</v>
      </c>
      <c r="D59" s="75">
        <f>D60</f>
        <v>11000</v>
      </c>
    </row>
    <row r="60" spans="1:4" ht="30.75" customHeight="1">
      <c r="A60" s="74" t="s">
        <v>150</v>
      </c>
      <c r="B60" s="71" t="s">
        <v>182</v>
      </c>
      <c r="C60" s="109" t="s">
        <v>12</v>
      </c>
      <c r="D60" s="76">
        <v>11000</v>
      </c>
    </row>
    <row r="61" spans="1:4" ht="13.5">
      <c r="A61" s="123" t="s">
        <v>220</v>
      </c>
      <c r="B61" s="81" t="s">
        <v>219</v>
      </c>
      <c r="C61" s="111"/>
      <c r="D61" s="85">
        <f>D62+D77</f>
        <v>11661847.14</v>
      </c>
    </row>
    <row r="62" spans="1:4" ht="27">
      <c r="A62" s="123" t="s">
        <v>222</v>
      </c>
      <c r="B62" s="96" t="s">
        <v>221</v>
      </c>
      <c r="C62" s="112"/>
      <c r="D62" s="85">
        <f>D63</f>
        <v>10376524.14</v>
      </c>
    </row>
    <row r="63" spans="1:4" ht="12.75">
      <c r="A63" s="127" t="s">
        <v>224</v>
      </c>
      <c r="B63" s="81" t="s">
        <v>223</v>
      </c>
      <c r="C63" s="111"/>
      <c r="D63" s="82">
        <f>D64+D71+D74</f>
        <v>10376524.14</v>
      </c>
    </row>
    <row r="64" spans="1:4" ht="12.75">
      <c r="A64" s="107" t="s">
        <v>226</v>
      </c>
      <c r="B64" s="81" t="s">
        <v>225</v>
      </c>
      <c r="C64" s="111"/>
      <c r="D64" s="82">
        <f>D65+D67+D69</f>
        <v>9823524.14</v>
      </c>
    </row>
    <row r="65" spans="1:4" ht="39">
      <c r="A65" s="74" t="s">
        <v>303</v>
      </c>
      <c r="B65" s="81" t="s">
        <v>225</v>
      </c>
      <c r="C65" s="111" t="s">
        <v>8</v>
      </c>
      <c r="D65" s="82">
        <f>D66</f>
        <v>7881682</v>
      </c>
    </row>
    <row r="66" spans="1:4" ht="12.75">
      <c r="A66" s="74" t="s">
        <v>227</v>
      </c>
      <c r="B66" s="81" t="s">
        <v>225</v>
      </c>
      <c r="C66" s="111" t="s">
        <v>3</v>
      </c>
      <c r="D66" s="84">
        <f>6053519+1828163</f>
        <v>7881682</v>
      </c>
    </row>
    <row r="67" spans="1:4" ht="12.75">
      <c r="A67" s="74" t="s">
        <v>162</v>
      </c>
      <c r="B67" s="81" t="s">
        <v>225</v>
      </c>
      <c r="C67" s="111" t="s">
        <v>148</v>
      </c>
      <c r="D67" s="82">
        <f>D68</f>
        <v>1926842.14</v>
      </c>
    </row>
    <row r="68" spans="1:4" ht="31.5" customHeight="1">
      <c r="A68" s="74" t="s">
        <v>150</v>
      </c>
      <c r="B68" s="81" t="s">
        <v>225</v>
      </c>
      <c r="C68" s="111" t="s">
        <v>12</v>
      </c>
      <c r="D68" s="84">
        <v>1926842.14</v>
      </c>
    </row>
    <row r="69" spans="1:4" ht="12.75">
      <c r="A69" s="74" t="s">
        <v>152</v>
      </c>
      <c r="B69" s="81" t="s">
        <v>225</v>
      </c>
      <c r="C69" s="111" t="s">
        <v>151</v>
      </c>
      <c r="D69" s="82">
        <f>D70</f>
        <v>15000</v>
      </c>
    </row>
    <row r="70" spans="1:4" ht="12.75">
      <c r="A70" s="74" t="s">
        <v>154</v>
      </c>
      <c r="B70" s="81" t="s">
        <v>225</v>
      </c>
      <c r="C70" s="111" t="s">
        <v>153</v>
      </c>
      <c r="D70" s="84">
        <v>15000</v>
      </c>
    </row>
    <row r="71" spans="1:4" ht="12.75">
      <c r="A71" s="107" t="s">
        <v>359</v>
      </c>
      <c r="B71" s="81" t="s">
        <v>357</v>
      </c>
      <c r="C71" s="122"/>
      <c r="D71" s="82">
        <f>D72</f>
        <v>500000</v>
      </c>
    </row>
    <row r="72" spans="1:4" ht="12.75">
      <c r="A72" s="74" t="s">
        <v>162</v>
      </c>
      <c r="B72" s="81" t="s">
        <v>357</v>
      </c>
      <c r="C72" s="111" t="s">
        <v>148</v>
      </c>
      <c r="D72" s="82">
        <f>D73</f>
        <v>500000</v>
      </c>
    </row>
    <row r="73" spans="1:4" ht="25.5">
      <c r="A73" s="74" t="s">
        <v>150</v>
      </c>
      <c r="B73" s="81" t="s">
        <v>357</v>
      </c>
      <c r="C73" s="111" t="s">
        <v>12</v>
      </c>
      <c r="D73" s="84">
        <v>500000</v>
      </c>
    </row>
    <row r="74" spans="1:4" ht="12.75">
      <c r="A74" s="107" t="s">
        <v>360</v>
      </c>
      <c r="B74" s="81" t="s">
        <v>358</v>
      </c>
      <c r="C74" s="111"/>
      <c r="D74" s="82">
        <f>D75</f>
        <v>53000</v>
      </c>
    </row>
    <row r="75" spans="1:4" ht="12.75">
      <c r="A75" s="74" t="s">
        <v>162</v>
      </c>
      <c r="B75" s="81" t="s">
        <v>358</v>
      </c>
      <c r="C75" s="111" t="s">
        <v>148</v>
      </c>
      <c r="D75" s="82">
        <f>D76</f>
        <v>53000</v>
      </c>
    </row>
    <row r="76" spans="1:4" ht="25.5">
      <c r="A76" s="74" t="s">
        <v>150</v>
      </c>
      <c r="B76" s="81" t="s">
        <v>358</v>
      </c>
      <c r="C76" s="111" t="s">
        <v>12</v>
      </c>
      <c r="D76" s="84">
        <v>53000</v>
      </c>
    </row>
    <row r="77" spans="1:4" ht="27">
      <c r="A77" s="123" t="s">
        <v>229</v>
      </c>
      <c r="B77" s="96" t="s">
        <v>228</v>
      </c>
      <c r="C77" s="111"/>
      <c r="D77" s="85">
        <f>D78</f>
        <v>1285323</v>
      </c>
    </row>
    <row r="78" spans="1:4" ht="25.5">
      <c r="A78" s="127" t="s">
        <v>231</v>
      </c>
      <c r="B78" s="81" t="s">
        <v>230</v>
      </c>
      <c r="C78" s="111"/>
      <c r="D78" s="82">
        <f>D79+D82</f>
        <v>1285323</v>
      </c>
    </row>
    <row r="79" spans="1:4" ht="12.75">
      <c r="A79" s="107" t="s">
        <v>226</v>
      </c>
      <c r="B79" s="81" t="s">
        <v>232</v>
      </c>
      <c r="C79" s="111"/>
      <c r="D79" s="82">
        <f>D80</f>
        <v>1035323</v>
      </c>
    </row>
    <row r="80" spans="1:4" ht="39">
      <c r="A80" s="74" t="s">
        <v>303</v>
      </c>
      <c r="B80" s="81" t="s">
        <v>232</v>
      </c>
      <c r="C80" s="110" t="s">
        <v>8</v>
      </c>
      <c r="D80" s="80">
        <f>D81</f>
        <v>1035323</v>
      </c>
    </row>
    <row r="81" spans="1:4" ht="18" customHeight="1">
      <c r="A81" s="74" t="s">
        <v>227</v>
      </c>
      <c r="B81" s="81" t="s">
        <v>232</v>
      </c>
      <c r="C81" s="111" t="s">
        <v>3</v>
      </c>
      <c r="D81" s="84">
        <v>1035323</v>
      </c>
    </row>
    <row r="82" spans="1:4" ht="12.75">
      <c r="A82" s="107" t="s">
        <v>359</v>
      </c>
      <c r="B82" s="81" t="s">
        <v>361</v>
      </c>
      <c r="C82" s="111"/>
      <c r="D82" s="80">
        <f>D83</f>
        <v>250000</v>
      </c>
    </row>
    <row r="83" spans="1:4" ht="12.75">
      <c r="A83" s="74" t="s">
        <v>162</v>
      </c>
      <c r="B83" s="81" t="s">
        <v>361</v>
      </c>
      <c r="C83" s="111" t="s">
        <v>148</v>
      </c>
      <c r="D83" s="80">
        <f>D84</f>
        <v>250000</v>
      </c>
    </row>
    <row r="84" spans="1:4" ht="25.5">
      <c r="A84" s="74" t="s">
        <v>150</v>
      </c>
      <c r="B84" s="81" t="s">
        <v>361</v>
      </c>
      <c r="C84" s="111" t="s">
        <v>12</v>
      </c>
      <c r="D84" s="84">
        <v>250000</v>
      </c>
    </row>
    <row r="85" spans="1:4" ht="27">
      <c r="A85" s="123" t="s">
        <v>272</v>
      </c>
      <c r="B85" s="96" t="s">
        <v>250</v>
      </c>
      <c r="C85" s="111"/>
      <c r="D85" s="85">
        <f>D86</f>
        <v>8829665</v>
      </c>
    </row>
    <row r="86" spans="1:4" ht="25.5">
      <c r="A86" s="127" t="s">
        <v>252</v>
      </c>
      <c r="B86" s="81" t="s">
        <v>251</v>
      </c>
      <c r="C86" s="111"/>
      <c r="D86" s="82">
        <f>D87+D94+D99</f>
        <v>8829665</v>
      </c>
    </row>
    <row r="87" spans="1:4" ht="15.75" customHeight="1">
      <c r="A87" s="107" t="s">
        <v>226</v>
      </c>
      <c r="B87" s="81" t="s">
        <v>253</v>
      </c>
      <c r="C87" s="111"/>
      <c r="D87" s="82">
        <f>D88+D90+D92</f>
        <v>7119665</v>
      </c>
    </row>
    <row r="88" spans="1:4" ht="39">
      <c r="A88" s="74" t="s">
        <v>303</v>
      </c>
      <c r="B88" s="81" t="s">
        <v>253</v>
      </c>
      <c r="C88" s="110" t="s">
        <v>8</v>
      </c>
      <c r="D88" s="80">
        <f>D89</f>
        <v>6459665</v>
      </c>
    </row>
    <row r="89" spans="1:4" ht="18" customHeight="1">
      <c r="A89" s="74" t="s">
        <v>227</v>
      </c>
      <c r="B89" s="81" t="s">
        <v>253</v>
      </c>
      <c r="C89" s="111" t="s">
        <v>3</v>
      </c>
      <c r="D89" s="84">
        <v>6459665</v>
      </c>
    </row>
    <row r="90" spans="1:4" ht="12.75">
      <c r="A90" s="74" t="s">
        <v>162</v>
      </c>
      <c r="B90" s="81" t="s">
        <v>253</v>
      </c>
      <c r="C90" s="110" t="s">
        <v>148</v>
      </c>
      <c r="D90" s="80">
        <f>D91</f>
        <v>650000</v>
      </c>
    </row>
    <row r="91" spans="1:4" ht="25.5">
      <c r="A91" s="74" t="s">
        <v>150</v>
      </c>
      <c r="B91" s="81" t="s">
        <v>253</v>
      </c>
      <c r="C91" s="111" t="s">
        <v>12</v>
      </c>
      <c r="D91" s="84">
        <v>650000</v>
      </c>
    </row>
    <row r="92" spans="1:4" ht="12.75">
      <c r="A92" s="74" t="s">
        <v>152</v>
      </c>
      <c r="B92" s="81" t="s">
        <v>253</v>
      </c>
      <c r="C92" s="110" t="s">
        <v>151</v>
      </c>
      <c r="D92" s="80">
        <f>D93</f>
        <v>10000</v>
      </c>
    </row>
    <row r="93" spans="1:4" ht="12.75">
      <c r="A93" s="74" t="s">
        <v>154</v>
      </c>
      <c r="B93" s="81" t="s">
        <v>253</v>
      </c>
      <c r="C93" s="111" t="s">
        <v>153</v>
      </c>
      <c r="D93" s="84">
        <v>10000</v>
      </c>
    </row>
    <row r="94" spans="1:4" ht="25.5">
      <c r="A94" s="107" t="s">
        <v>393</v>
      </c>
      <c r="B94" s="81" t="s">
        <v>392</v>
      </c>
      <c r="C94" s="111"/>
      <c r="D94" s="82">
        <f>D95+D97</f>
        <v>1070000</v>
      </c>
    </row>
    <row r="95" spans="1:4" ht="12.75">
      <c r="A95" s="74" t="s">
        <v>162</v>
      </c>
      <c r="B95" s="81" t="s">
        <v>392</v>
      </c>
      <c r="C95" s="111" t="s">
        <v>148</v>
      </c>
      <c r="D95" s="82">
        <f>D96</f>
        <v>670000</v>
      </c>
    </row>
    <row r="96" spans="1:4" ht="25.5">
      <c r="A96" s="74" t="s">
        <v>150</v>
      </c>
      <c r="B96" s="81" t="s">
        <v>392</v>
      </c>
      <c r="C96" s="111" t="s">
        <v>12</v>
      </c>
      <c r="D96" s="84">
        <v>670000</v>
      </c>
    </row>
    <row r="97" spans="1:4" ht="12.75">
      <c r="A97" s="74" t="s">
        <v>271</v>
      </c>
      <c r="B97" s="81" t="s">
        <v>392</v>
      </c>
      <c r="C97" s="111" t="s">
        <v>215</v>
      </c>
      <c r="D97" s="82">
        <f>D98</f>
        <v>400000</v>
      </c>
    </row>
    <row r="98" spans="1:4" ht="12.75">
      <c r="A98" s="74" t="s">
        <v>217</v>
      </c>
      <c r="B98" s="81" t="s">
        <v>392</v>
      </c>
      <c r="C98" s="111" t="s">
        <v>216</v>
      </c>
      <c r="D98" s="84">
        <v>400000</v>
      </c>
    </row>
    <row r="99" spans="1:4" ht="25.5">
      <c r="A99" s="107" t="s">
        <v>411</v>
      </c>
      <c r="B99" s="81" t="s">
        <v>380</v>
      </c>
      <c r="C99" s="111"/>
      <c r="D99" s="82">
        <f>D100</f>
        <v>640000</v>
      </c>
    </row>
    <row r="100" spans="1:4" ht="12.75">
      <c r="A100" s="74" t="s">
        <v>162</v>
      </c>
      <c r="B100" s="81" t="s">
        <v>380</v>
      </c>
      <c r="C100" s="111" t="s">
        <v>148</v>
      </c>
      <c r="D100" s="82">
        <f>D101</f>
        <v>640000</v>
      </c>
    </row>
    <row r="101" spans="1:4" ht="25.5">
      <c r="A101" s="74" t="s">
        <v>150</v>
      </c>
      <c r="B101" s="81" t="s">
        <v>380</v>
      </c>
      <c r="C101" s="111" t="s">
        <v>12</v>
      </c>
      <c r="D101" s="84">
        <v>640000</v>
      </c>
    </row>
    <row r="102" spans="1:4" ht="27">
      <c r="A102" s="123" t="s">
        <v>529</v>
      </c>
      <c r="B102" s="108" t="s">
        <v>203</v>
      </c>
      <c r="C102" s="110"/>
      <c r="D102" s="79">
        <f>D103</f>
        <v>17176873.66</v>
      </c>
    </row>
    <row r="103" spans="1:4" ht="12.75">
      <c r="A103" s="127" t="s">
        <v>205</v>
      </c>
      <c r="B103" s="78" t="s">
        <v>204</v>
      </c>
      <c r="C103" s="110"/>
      <c r="D103" s="80">
        <f>D104+D107+D110+D113+D116</f>
        <v>17176873.66</v>
      </c>
    </row>
    <row r="104" spans="1:4" ht="12.75">
      <c r="A104" s="107" t="s">
        <v>202</v>
      </c>
      <c r="B104" s="78" t="s">
        <v>206</v>
      </c>
      <c r="C104" s="110"/>
      <c r="D104" s="80">
        <f>D105</f>
        <v>4004253</v>
      </c>
    </row>
    <row r="105" spans="1:4" ht="12.75">
      <c r="A105" s="74" t="s">
        <v>162</v>
      </c>
      <c r="B105" s="78" t="s">
        <v>206</v>
      </c>
      <c r="C105" s="110" t="s">
        <v>148</v>
      </c>
      <c r="D105" s="80">
        <f>D106</f>
        <v>4004253</v>
      </c>
    </row>
    <row r="106" spans="1:4" ht="30.75" customHeight="1">
      <c r="A106" s="74" t="s">
        <v>150</v>
      </c>
      <c r="B106" s="78" t="s">
        <v>206</v>
      </c>
      <c r="C106" s="110" t="s">
        <v>12</v>
      </c>
      <c r="D106" s="91">
        <v>4004253</v>
      </c>
    </row>
    <row r="107" spans="1:4" ht="12.75">
      <c r="A107" s="107" t="s">
        <v>208</v>
      </c>
      <c r="B107" s="78" t="s">
        <v>207</v>
      </c>
      <c r="C107" s="110"/>
      <c r="D107" s="80">
        <f>D108</f>
        <v>383603</v>
      </c>
    </row>
    <row r="108" spans="1:4" ht="12.75">
      <c r="A108" s="74" t="s">
        <v>162</v>
      </c>
      <c r="B108" s="78" t="s">
        <v>207</v>
      </c>
      <c r="C108" s="110" t="s">
        <v>148</v>
      </c>
      <c r="D108" s="80">
        <f>D109</f>
        <v>383603</v>
      </c>
    </row>
    <row r="109" spans="1:4" ht="29.25" customHeight="1">
      <c r="A109" s="74" t="s">
        <v>150</v>
      </c>
      <c r="B109" s="78" t="s">
        <v>207</v>
      </c>
      <c r="C109" s="110" t="s">
        <v>12</v>
      </c>
      <c r="D109" s="91">
        <v>383603</v>
      </c>
    </row>
    <row r="110" spans="1:4" ht="12.75">
      <c r="A110" s="107" t="s">
        <v>210</v>
      </c>
      <c r="B110" s="81" t="s">
        <v>209</v>
      </c>
      <c r="C110" s="111"/>
      <c r="D110" s="82">
        <f>D111</f>
        <v>8249908.91</v>
      </c>
    </row>
    <row r="111" spans="1:4" ht="12.75">
      <c r="A111" s="74" t="s">
        <v>162</v>
      </c>
      <c r="B111" s="81" t="s">
        <v>209</v>
      </c>
      <c r="C111" s="111" t="s">
        <v>148</v>
      </c>
      <c r="D111" s="82">
        <f>D112</f>
        <v>8249908.91</v>
      </c>
    </row>
    <row r="112" spans="1:4" ht="32.25" customHeight="1">
      <c r="A112" s="74" t="s">
        <v>150</v>
      </c>
      <c r="B112" s="81" t="s">
        <v>209</v>
      </c>
      <c r="C112" s="111" t="s">
        <v>12</v>
      </c>
      <c r="D112" s="84">
        <v>8249908.91</v>
      </c>
    </row>
    <row r="113" spans="1:4" ht="12.75">
      <c r="A113" s="107" t="s">
        <v>212</v>
      </c>
      <c r="B113" s="78" t="s">
        <v>211</v>
      </c>
      <c r="C113" s="110"/>
      <c r="D113" s="80">
        <f>D114</f>
        <v>300000</v>
      </c>
    </row>
    <row r="114" spans="1:4" ht="12.75">
      <c r="A114" s="74" t="s">
        <v>162</v>
      </c>
      <c r="B114" s="78" t="s">
        <v>211</v>
      </c>
      <c r="C114" s="110" t="s">
        <v>148</v>
      </c>
      <c r="D114" s="80">
        <f>D115</f>
        <v>300000</v>
      </c>
    </row>
    <row r="115" spans="1:4" ht="30.75" customHeight="1">
      <c r="A115" s="74" t="s">
        <v>150</v>
      </c>
      <c r="B115" s="78" t="s">
        <v>211</v>
      </c>
      <c r="C115" s="110" t="s">
        <v>12</v>
      </c>
      <c r="D115" s="91">
        <v>300000</v>
      </c>
    </row>
    <row r="116" spans="1:4" ht="12.75">
      <c r="A116" s="107" t="s">
        <v>214</v>
      </c>
      <c r="B116" s="78" t="s">
        <v>213</v>
      </c>
      <c r="C116" s="110"/>
      <c r="D116" s="80">
        <f>D117+D119</f>
        <v>4239108.75</v>
      </c>
    </row>
    <row r="117" spans="1:4" ht="12.75">
      <c r="A117" s="74" t="s">
        <v>162</v>
      </c>
      <c r="B117" s="78" t="s">
        <v>213</v>
      </c>
      <c r="C117" s="110" t="s">
        <v>148</v>
      </c>
      <c r="D117" s="80">
        <f>D118</f>
        <v>4224108.75</v>
      </c>
    </row>
    <row r="118" spans="1:4" ht="25.5">
      <c r="A118" s="74" t="s">
        <v>150</v>
      </c>
      <c r="B118" s="78" t="s">
        <v>213</v>
      </c>
      <c r="C118" s="110" t="s">
        <v>12</v>
      </c>
      <c r="D118" s="91">
        <f>4239108.75-15000</f>
        <v>4224108.75</v>
      </c>
    </row>
    <row r="119" spans="1:4" ht="12.75">
      <c r="A119" s="74" t="s">
        <v>271</v>
      </c>
      <c r="B119" s="78" t="s">
        <v>213</v>
      </c>
      <c r="C119" s="110" t="s">
        <v>215</v>
      </c>
      <c r="D119" s="80">
        <f>D120</f>
        <v>15000</v>
      </c>
    </row>
    <row r="120" spans="1:4" ht="12.75">
      <c r="A120" s="74" t="s">
        <v>217</v>
      </c>
      <c r="B120" s="78" t="s">
        <v>213</v>
      </c>
      <c r="C120" s="110" t="s">
        <v>216</v>
      </c>
      <c r="D120" s="91">
        <v>15000</v>
      </c>
    </row>
    <row r="121" spans="1:4" ht="42" customHeight="1">
      <c r="A121" s="123" t="s">
        <v>394</v>
      </c>
      <c r="B121" s="96" t="s">
        <v>255</v>
      </c>
      <c r="C121" s="111"/>
      <c r="D121" s="85">
        <f>D122</f>
        <v>2520011</v>
      </c>
    </row>
    <row r="122" spans="1:4" ht="25.5">
      <c r="A122" s="127" t="s">
        <v>257</v>
      </c>
      <c r="B122" s="81" t="s">
        <v>256</v>
      </c>
      <c r="C122" s="111"/>
      <c r="D122" s="82">
        <f>D123</f>
        <v>2520011</v>
      </c>
    </row>
    <row r="123" spans="1:4" ht="12.75">
      <c r="A123" s="107" t="s">
        <v>226</v>
      </c>
      <c r="B123" s="81" t="s">
        <v>258</v>
      </c>
      <c r="C123" s="111"/>
      <c r="D123" s="82">
        <f>D124+D126+D128</f>
        <v>2520011</v>
      </c>
    </row>
    <row r="124" spans="1:4" ht="39">
      <c r="A124" s="74" t="s">
        <v>303</v>
      </c>
      <c r="B124" s="71" t="s">
        <v>258</v>
      </c>
      <c r="C124" s="109" t="s">
        <v>8</v>
      </c>
      <c r="D124" s="75">
        <f>D125</f>
        <v>2110046</v>
      </c>
    </row>
    <row r="125" spans="1:4" ht="12.75">
      <c r="A125" s="74" t="s">
        <v>227</v>
      </c>
      <c r="B125" s="71" t="s">
        <v>258</v>
      </c>
      <c r="C125" s="109" t="s">
        <v>3</v>
      </c>
      <c r="D125" s="76">
        <f>1620619+489427</f>
        <v>2110046</v>
      </c>
    </row>
    <row r="126" spans="1:4" ht="12.75">
      <c r="A126" s="74" t="s">
        <v>162</v>
      </c>
      <c r="B126" s="71" t="s">
        <v>258</v>
      </c>
      <c r="C126" s="109" t="s">
        <v>148</v>
      </c>
      <c r="D126" s="75">
        <f>D127</f>
        <v>406965</v>
      </c>
    </row>
    <row r="127" spans="1:4" ht="25.5">
      <c r="A127" s="74" t="s">
        <v>150</v>
      </c>
      <c r="B127" s="71" t="s">
        <v>258</v>
      </c>
      <c r="C127" s="109" t="s">
        <v>12</v>
      </c>
      <c r="D127" s="76">
        <f>356965+50000</f>
        <v>406965</v>
      </c>
    </row>
    <row r="128" spans="1:4" ht="12.75">
      <c r="A128" s="74" t="s">
        <v>152</v>
      </c>
      <c r="B128" s="81" t="s">
        <v>258</v>
      </c>
      <c r="C128" s="110" t="s">
        <v>151</v>
      </c>
      <c r="D128" s="80">
        <f>D129</f>
        <v>3000</v>
      </c>
    </row>
    <row r="129" spans="1:4" ht="12.75">
      <c r="A129" s="74" t="s">
        <v>154</v>
      </c>
      <c r="B129" s="81" t="s">
        <v>258</v>
      </c>
      <c r="C129" s="111" t="s">
        <v>153</v>
      </c>
      <c r="D129" s="84">
        <v>3000</v>
      </c>
    </row>
    <row r="130" spans="1:4" ht="27">
      <c r="A130" s="123" t="s">
        <v>320</v>
      </c>
      <c r="B130" s="120" t="s">
        <v>184</v>
      </c>
      <c r="C130" s="109"/>
      <c r="D130" s="72">
        <f>D131</f>
        <v>15754012.82</v>
      </c>
    </row>
    <row r="131" spans="1:4" ht="25.5">
      <c r="A131" s="127" t="s">
        <v>186</v>
      </c>
      <c r="B131" s="71" t="s">
        <v>185</v>
      </c>
      <c r="C131" s="109"/>
      <c r="D131" s="75">
        <f>D132+D135+D138</f>
        <v>15754012.82</v>
      </c>
    </row>
    <row r="132" spans="1:4" ht="12.75">
      <c r="A132" s="107" t="s">
        <v>188</v>
      </c>
      <c r="B132" s="71" t="s">
        <v>187</v>
      </c>
      <c r="C132" s="109"/>
      <c r="D132" s="75">
        <f>D133</f>
        <v>14518415.82</v>
      </c>
    </row>
    <row r="133" spans="1:4" ht="12.75">
      <c r="A133" s="74" t="s">
        <v>162</v>
      </c>
      <c r="B133" s="71" t="s">
        <v>187</v>
      </c>
      <c r="C133" s="109" t="s">
        <v>148</v>
      </c>
      <c r="D133" s="75">
        <f>D134</f>
        <v>14518415.82</v>
      </c>
    </row>
    <row r="134" spans="1:4" ht="25.5">
      <c r="A134" s="74" t="s">
        <v>150</v>
      </c>
      <c r="B134" s="71" t="s">
        <v>187</v>
      </c>
      <c r="C134" s="109" t="s">
        <v>12</v>
      </c>
      <c r="D134" s="76">
        <v>14518415.82</v>
      </c>
    </row>
    <row r="135" spans="1:4" ht="12.75">
      <c r="A135" s="107" t="s">
        <v>346</v>
      </c>
      <c r="B135" s="71" t="s">
        <v>321</v>
      </c>
      <c r="C135" s="109"/>
      <c r="D135" s="75">
        <f>D136</f>
        <v>361497</v>
      </c>
    </row>
    <row r="136" spans="1:4" ht="25.5">
      <c r="A136" s="74" t="s">
        <v>149</v>
      </c>
      <c r="B136" s="71" t="s">
        <v>321</v>
      </c>
      <c r="C136" s="109" t="s">
        <v>148</v>
      </c>
      <c r="D136" s="75">
        <f>D137</f>
        <v>361497</v>
      </c>
    </row>
    <row r="137" spans="1:4" ht="32.25" customHeight="1">
      <c r="A137" s="74" t="s">
        <v>150</v>
      </c>
      <c r="B137" s="71" t="s">
        <v>321</v>
      </c>
      <c r="C137" s="109" t="s">
        <v>12</v>
      </c>
      <c r="D137" s="76">
        <v>361497</v>
      </c>
    </row>
    <row r="138" spans="1:4" ht="25.5">
      <c r="A138" s="107" t="s">
        <v>315</v>
      </c>
      <c r="B138" s="71" t="s">
        <v>191</v>
      </c>
      <c r="C138" s="109"/>
      <c r="D138" s="75">
        <f>D139</f>
        <v>874100</v>
      </c>
    </row>
    <row r="139" spans="1:4" ht="33" customHeight="1">
      <c r="A139" s="74" t="s">
        <v>149</v>
      </c>
      <c r="B139" s="71" t="s">
        <v>191</v>
      </c>
      <c r="C139" s="109" t="s">
        <v>148</v>
      </c>
      <c r="D139" s="75">
        <f>D140</f>
        <v>874100</v>
      </c>
    </row>
    <row r="140" spans="1:4" ht="30.75" customHeight="1">
      <c r="A140" s="74" t="s">
        <v>150</v>
      </c>
      <c r="B140" s="71" t="s">
        <v>191</v>
      </c>
      <c r="C140" s="109" t="s">
        <v>12</v>
      </c>
      <c r="D140" s="76">
        <v>874100</v>
      </c>
    </row>
    <row r="141" spans="1:4" ht="43.5" customHeight="1">
      <c r="A141" s="123" t="s">
        <v>364</v>
      </c>
      <c r="B141" s="120" t="s">
        <v>365</v>
      </c>
      <c r="C141" s="119"/>
      <c r="D141" s="85">
        <f>D142+D148+D158</f>
        <v>405000</v>
      </c>
    </row>
    <row r="142" spans="1:4" ht="18" customHeight="1">
      <c r="A142" s="127" t="s">
        <v>369</v>
      </c>
      <c r="B142" s="71" t="s">
        <v>366</v>
      </c>
      <c r="C142" s="109"/>
      <c r="D142" s="82">
        <f>D143</f>
        <v>168000</v>
      </c>
    </row>
    <row r="143" spans="1:4" ht="12.75">
      <c r="A143" s="107" t="s">
        <v>368</v>
      </c>
      <c r="B143" s="71" t="s">
        <v>367</v>
      </c>
      <c r="C143" s="109"/>
      <c r="D143" s="82">
        <f>D144+D146</f>
        <v>168000</v>
      </c>
    </row>
    <row r="144" spans="1:4" ht="12.75">
      <c r="A144" s="74" t="s">
        <v>162</v>
      </c>
      <c r="B144" s="71" t="s">
        <v>367</v>
      </c>
      <c r="C144" s="109" t="s">
        <v>148</v>
      </c>
      <c r="D144" s="82">
        <f>D145</f>
        <v>60000</v>
      </c>
    </row>
    <row r="145" spans="1:4" ht="25.5">
      <c r="A145" s="74" t="s">
        <v>150</v>
      </c>
      <c r="B145" s="71" t="s">
        <v>367</v>
      </c>
      <c r="C145" s="109" t="s">
        <v>12</v>
      </c>
      <c r="D145" s="76">
        <v>60000</v>
      </c>
    </row>
    <row r="146" spans="1:4" ht="12.75">
      <c r="A146" s="74" t="s">
        <v>271</v>
      </c>
      <c r="B146" s="71" t="s">
        <v>367</v>
      </c>
      <c r="C146" s="109" t="s">
        <v>215</v>
      </c>
      <c r="D146" s="82">
        <f>D147</f>
        <v>108000</v>
      </c>
    </row>
    <row r="147" spans="1:4" ht="12.75">
      <c r="A147" s="74" t="s">
        <v>217</v>
      </c>
      <c r="B147" s="71" t="s">
        <v>367</v>
      </c>
      <c r="C147" s="109" t="s">
        <v>216</v>
      </c>
      <c r="D147" s="76">
        <v>108000</v>
      </c>
    </row>
    <row r="148" spans="1:4" ht="25.5">
      <c r="A148" s="127" t="s">
        <v>370</v>
      </c>
      <c r="B148" s="71" t="s">
        <v>372</v>
      </c>
      <c r="C148" s="109"/>
      <c r="D148" s="82">
        <f>D149+D152+D155</f>
        <v>157000</v>
      </c>
    </row>
    <row r="149" spans="1:4" ht="18" customHeight="1">
      <c r="A149" s="107" t="s">
        <v>431</v>
      </c>
      <c r="B149" s="71" t="s">
        <v>373</v>
      </c>
      <c r="C149" s="109"/>
      <c r="D149" s="82">
        <f>D150</f>
        <v>70000</v>
      </c>
    </row>
    <row r="150" spans="1:4" ht="12.75">
      <c r="A150" s="74" t="s">
        <v>162</v>
      </c>
      <c r="B150" s="71" t="s">
        <v>373</v>
      </c>
      <c r="C150" s="109" t="s">
        <v>148</v>
      </c>
      <c r="D150" s="82">
        <f>D151</f>
        <v>70000</v>
      </c>
    </row>
    <row r="151" spans="1:4" ht="25.5">
      <c r="A151" s="74" t="s">
        <v>150</v>
      </c>
      <c r="B151" s="71" t="s">
        <v>373</v>
      </c>
      <c r="C151" s="109" t="s">
        <v>12</v>
      </c>
      <c r="D151" s="76">
        <v>70000</v>
      </c>
    </row>
    <row r="152" spans="1:4" ht="12.75">
      <c r="A152" s="107" t="s">
        <v>410</v>
      </c>
      <c r="B152" s="71" t="s">
        <v>374</v>
      </c>
      <c r="C152" s="109"/>
      <c r="D152" s="82">
        <f>D153</f>
        <v>30000</v>
      </c>
    </row>
    <row r="153" spans="1:4" ht="12.75">
      <c r="A153" s="74" t="s">
        <v>271</v>
      </c>
      <c r="B153" s="71" t="s">
        <v>374</v>
      </c>
      <c r="C153" s="109" t="s">
        <v>215</v>
      </c>
      <c r="D153" s="82">
        <f>D154</f>
        <v>30000</v>
      </c>
    </row>
    <row r="154" spans="1:4" ht="12.75">
      <c r="A154" s="74" t="s">
        <v>217</v>
      </c>
      <c r="B154" s="71" t="s">
        <v>374</v>
      </c>
      <c r="C154" s="109" t="s">
        <v>216</v>
      </c>
      <c r="D154" s="76">
        <v>30000</v>
      </c>
    </row>
    <row r="155" spans="1:4" ht="12.75">
      <c r="A155" s="107" t="s">
        <v>414</v>
      </c>
      <c r="B155" s="71" t="s">
        <v>375</v>
      </c>
      <c r="C155" s="109"/>
      <c r="D155" s="80">
        <f>D156</f>
        <v>57000</v>
      </c>
    </row>
    <row r="156" spans="1:4" ht="12.75">
      <c r="A156" s="74" t="s">
        <v>162</v>
      </c>
      <c r="B156" s="71" t="s">
        <v>375</v>
      </c>
      <c r="C156" s="109" t="s">
        <v>148</v>
      </c>
      <c r="D156" s="80">
        <f>D157</f>
        <v>57000</v>
      </c>
    </row>
    <row r="157" spans="1:4" ht="25.5">
      <c r="A157" s="74" t="s">
        <v>150</v>
      </c>
      <c r="B157" s="71" t="s">
        <v>375</v>
      </c>
      <c r="C157" s="109" t="s">
        <v>12</v>
      </c>
      <c r="D157" s="91">
        <v>57000</v>
      </c>
    </row>
    <row r="158" spans="1:4" ht="12.75">
      <c r="A158" s="127" t="s">
        <v>376</v>
      </c>
      <c r="B158" s="71" t="s">
        <v>377</v>
      </c>
      <c r="C158" s="109"/>
      <c r="D158" s="82">
        <f>D159</f>
        <v>80000</v>
      </c>
    </row>
    <row r="159" spans="1:4" ht="12.75">
      <c r="A159" s="107" t="s">
        <v>378</v>
      </c>
      <c r="B159" s="71" t="s">
        <v>379</v>
      </c>
      <c r="C159" s="109"/>
      <c r="D159" s="82">
        <f>D160</f>
        <v>80000</v>
      </c>
    </row>
    <row r="160" spans="1:4" ht="12.75">
      <c r="A160" s="74" t="s">
        <v>162</v>
      </c>
      <c r="B160" s="71" t="s">
        <v>379</v>
      </c>
      <c r="C160" s="109" t="s">
        <v>148</v>
      </c>
      <c r="D160" s="82">
        <f>D161</f>
        <v>80000</v>
      </c>
    </row>
    <row r="161" spans="1:4" ht="25.5">
      <c r="A161" s="74" t="s">
        <v>150</v>
      </c>
      <c r="B161" s="71" t="s">
        <v>379</v>
      </c>
      <c r="C161" s="109" t="s">
        <v>12</v>
      </c>
      <c r="D161" s="76">
        <v>80000</v>
      </c>
    </row>
    <row r="162" spans="1:4" ht="27">
      <c r="A162" s="123" t="s">
        <v>306</v>
      </c>
      <c r="B162" s="108" t="s">
        <v>198</v>
      </c>
      <c r="C162" s="110"/>
      <c r="D162" s="79">
        <f>D163</f>
        <v>10931310.87</v>
      </c>
    </row>
    <row r="163" spans="1:4" ht="25.5">
      <c r="A163" s="127" t="s">
        <v>300</v>
      </c>
      <c r="B163" s="78" t="s">
        <v>199</v>
      </c>
      <c r="C163" s="110"/>
      <c r="D163" s="80">
        <f>D164+D169+D172</f>
        <v>10931310.87</v>
      </c>
    </row>
    <row r="164" spans="1:4" ht="12.75">
      <c r="A164" s="107" t="s">
        <v>200</v>
      </c>
      <c r="B164" s="71" t="s">
        <v>275</v>
      </c>
      <c r="C164" s="109"/>
      <c r="D164" s="75">
        <f>D165+D168</f>
        <v>8583624.11</v>
      </c>
    </row>
    <row r="165" spans="1:4" ht="12.75">
      <c r="A165" s="74" t="s">
        <v>162</v>
      </c>
      <c r="B165" s="71" t="s">
        <v>275</v>
      </c>
      <c r="C165" s="109" t="s">
        <v>148</v>
      </c>
      <c r="D165" s="75">
        <f>D166</f>
        <v>583624.11</v>
      </c>
    </row>
    <row r="166" spans="1:4" ht="25.5">
      <c r="A166" s="74" t="s">
        <v>150</v>
      </c>
      <c r="B166" s="71" t="s">
        <v>275</v>
      </c>
      <c r="C166" s="109" t="s">
        <v>12</v>
      </c>
      <c r="D166" s="76">
        <f>553624.11+30000</f>
        <v>583624.11</v>
      </c>
    </row>
    <row r="167" spans="1:4" ht="12.75">
      <c r="A167" s="74" t="s">
        <v>152</v>
      </c>
      <c r="B167" s="71" t="s">
        <v>275</v>
      </c>
      <c r="C167" s="109" t="s">
        <v>151</v>
      </c>
      <c r="D167" s="75">
        <f>D168</f>
        <v>8000000</v>
      </c>
    </row>
    <row r="168" spans="1:4" ht="39">
      <c r="A168" s="74" t="s">
        <v>395</v>
      </c>
      <c r="B168" s="78" t="s">
        <v>275</v>
      </c>
      <c r="C168" s="110" t="s">
        <v>197</v>
      </c>
      <c r="D168" s="84">
        <v>8000000</v>
      </c>
    </row>
    <row r="169" spans="1:4" ht="15.75" customHeight="1">
      <c r="A169" s="107" t="s">
        <v>349</v>
      </c>
      <c r="B169" s="78" t="s">
        <v>276</v>
      </c>
      <c r="C169" s="110"/>
      <c r="D169" s="80">
        <f>D170</f>
        <v>400000</v>
      </c>
    </row>
    <row r="170" spans="1:4" ht="12.75">
      <c r="A170" s="74" t="s">
        <v>162</v>
      </c>
      <c r="B170" s="78" t="s">
        <v>276</v>
      </c>
      <c r="C170" s="110" t="s">
        <v>148</v>
      </c>
      <c r="D170" s="80">
        <f>D171</f>
        <v>400000</v>
      </c>
    </row>
    <row r="171" spans="1:4" ht="29.25" customHeight="1">
      <c r="A171" s="74" t="s">
        <v>150</v>
      </c>
      <c r="B171" s="78" t="s">
        <v>276</v>
      </c>
      <c r="C171" s="110" t="s">
        <v>12</v>
      </c>
      <c r="D171" s="84">
        <v>400000</v>
      </c>
    </row>
    <row r="172" spans="1:4" ht="18" customHeight="1">
      <c r="A172" s="107" t="s">
        <v>351</v>
      </c>
      <c r="B172" s="78" t="s">
        <v>350</v>
      </c>
      <c r="C172" s="110"/>
      <c r="D172" s="80">
        <f>D173</f>
        <v>1947686.76</v>
      </c>
    </row>
    <row r="173" spans="1:4" ht="12.75">
      <c r="A173" s="74" t="s">
        <v>162</v>
      </c>
      <c r="B173" s="78" t="s">
        <v>350</v>
      </c>
      <c r="C173" s="110" t="s">
        <v>148</v>
      </c>
      <c r="D173" s="80">
        <f>D174</f>
        <v>1947686.76</v>
      </c>
    </row>
    <row r="174" spans="1:4" ht="29.25" customHeight="1">
      <c r="A174" s="74" t="s">
        <v>150</v>
      </c>
      <c r="B174" s="78" t="s">
        <v>350</v>
      </c>
      <c r="C174" s="110" t="s">
        <v>12</v>
      </c>
      <c r="D174" s="84">
        <v>1947686.76</v>
      </c>
    </row>
    <row r="175" spans="1:4" ht="27">
      <c r="A175" s="123" t="s">
        <v>316</v>
      </c>
      <c r="B175" s="96" t="s">
        <v>317</v>
      </c>
      <c r="C175" s="111"/>
      <c r="D175" s="79">
        <f>D176</f>
        <v>620000</v>
      </c>
    </row>
    <row r="176" spans="1:4" ht="39">
      <c r="A176" s="127" t="s">
        <v>347</v>
      </c>
      <c r="B176" s="81" t="s">
        <v>318</v>
      </c>
      <c r="C176" s="111"/>
      <c r="D176" s="80">
        <f>D177+D180</f>
        <v>620000</v>
      </c>
    </row>
    <row r="177" spans="1:4" ht="25.5">
      <c r="A177" s="107" t="s">
        <v>408</v>
      </c>
      <c r="B177" s="71" t="s">
        <v>437</v>
      </c>
      <c r="C177" s="109"/>
      <c r="D177" s="75">
        <f>D178</f>
        <v>270000</v>
      </c>
    </row>
    <row r="178" spans="1:4" ht="12.75">
      <c r="A178" s="74" t="s">
        <v>162</v>
      </c>
      <c r="B178" s="71" t="s">
        <v>437</v>
      </c>
      <c r="C178" s="109" t="s">
        <v>148</v>
      </c>
      <c r="D178" s="75">
        <f>D179</f>
        <v>270000</v>
      </c>
    </row>
    <row r="179" spans="1:4" ht="25.5">
      <c r="A179" s="74" t="s">
        <v>150</v>
      </c>
      <c r="B179" s="71" t="s">
        <v>437</v>
      </c>
      <c r="C179" s="109" t="s">
        <v>12</v>
      </c>
      <c r="D179" s="76">
        <v>270000</v>
      </c>
    </row>
    <row r="180" spans="1:4" ht="25.5">
      <c r="A180" s="107" t="s">
        <v>319</v>
      </c>
      <c r="B180" s="81" t="s">
        <v>348</v>
      </c>
      <c r="C180" s="111"/>
      <c r="D180" s="80">
        <f>D181</f>
        <v>350000</v>
      </c>
    </row>
    <row r="181" spans="1:4" ht="12.75">
      <c r="A181" s="74" t="s">
        <v>162</v>
      </c>
      <c r="B181" s="81" t="s">
        <v>348</v>
      </c>
      <c r="C181" s="110" t="s">
        <v>148</v>
      </c>
      <c r="D181" s="80">
        <f>D182</f>
        <v>350000</v>
      </c>
    </row>
    <row r="182" spans="1:4" ht="33" customHeight="1">
      <c r="A182" s="74" t="s">
        <v>150</v>
      </c>
      <c r="B182" s="81" t="s">
        <v>348</v>
      </c>
      <c r="C182" s="111" t="s">
        <v>12</v>
      </c>
      <c r="D182" s="91">
        <v>350000</v>
      </c>
    </row>
    <row r="183" spans="1:4" ht="40.5">
      <c r="A183" s="123" t="s">
        <v>386</v>
      </c>
      <c r="B183" s="120" t="s">
        <v>387</v>
      </c>
      <c r="C183" s="119"/>
      <c r="D183" s="85">
        <f>D184</f>
        <v>100000</v>
      </c>
    </row>
    <row r="184" spans="1:4" ht="25.5">
      <c r="A184" s="127" t="s">
        <v>388</v>
      </c>
      <c r="B184" s="71" t="s">
        <v>389</v>
      </c>
      <c r="C184" s="109"/>
      <c r="D184" s="82">
        <f>D185</f>
        <v>100000</v>
      </c>
    </row>
    <row r="185" spans="1:4" ht="12.75">
      <c r="A185" s="107" t="s">
        <v>413</v>
      </c>
      <c r="B185" s="81" t="s">
        <v>412</v>
      </c>
      <c r="C185" s="109"/>
      <c r="D185" s="82">
        <f>D186</f>
        <v>100000</v>
      </c>
    </row>
    <row r="186" spans="1:4" ht="12.75">
      <c r="A186" s="74" t="s">
        <v>162</v>
      </c>
      <c r="B186" s="81" t="s">
        <v>412</v>
      </c>
      <c r="C186" s="111" t="s">
        <v>148</v>
      </c>
      <c r="D186" s="82">
        <f>D187</f>
        <v>100000</v>
      </c>
    </row>
    <row r="187" spans="1:4" ht="25.5">
      <c r="A187" s="74" t="s">
        <v>150</v>
      </c>
      <c r="B187" s="81" t="s">
        <v>412</v>
      </c>
      <c r="C187" s="111" t="s">
        <v>12</v>
      </c>
      <c r="D187" s="76">
        <v>100000</v>
      </c>
    </row>
    <row r="188" spans="1:4" ht="13.5">
      <c r="A188" s="123" t="s">
        <v>352</v>
      </c>
      <c r="B188" s="96" t="s">
        <v>323</v>
      </c>
      <c r="C188" s="132"/>
      <c r="D188" s="85">
        <f>D189</f>
        <v>200000</v>
      </c>
    </row>
    <row r="189" spans="1:4" ht="25.5">
      <c r="A189" s="127" t="s">
        <v>353</v>
      </c>
      <c r="B189" s="81" t="s">
        <v>354</v>
      </c>
      <c r="C189" s="132"/>
      <c r="D189" s="82">
        <f>D190</f>
        <v>200000</v>
      </c>
    </row>
    <row r="190" spans="1:4" ht="12.75">
      <c r="A190" s="107" t="s">
        <v>356</v>
      </c>
      <c r="B190" s="81" t="s">
        <v>355</v>
      </c>
      <c r="C190" s="132"/>
      <c r="D190" s="82">
        <f>D191</f>
        <v>200000</v>
      </c>
    </row>
    <row r="191" spans="1:4" ht="12.75">
      <c r="A191" s="74" t="s">
        <v>162</v>
      </c>
      <c r="B191" s="81" t="s">
        <v>355</v>
      </c>
      <c r="C191" s="132" t="s">
        <v>148</v>
      </c>
      <c r="D191" s="82">
        <f>D192</f>
        <v>200000</v>
      </c>
    </row>
    <row r="192" spans="1:4" ht="25.5">
      <c r="A192" s="74" t="s">
        <v>150</v>
      </c>
      <c r="B192" s="81" t="s">
        <v>355</v>
      </c>
      <c r="C192" s="132" t="s">
        <v>12</v>
      </c>
      <c r="D192" s="84">
        <f>100000+100000</f>
        <v>200000</v>
      </c>
    </row>
    <row r="193" spans="1:4" ht="40.5">
      <c r="A193" s="123" t="s">
        <v>310</v>
      </c>
      <c r="B193" s="108" t="s">
        <v>143</v>
      </c>
      <c r="C193" s="110"/>
      <c r="D193" s="79">
        <f>D194</f>
        <v>14177039.530000001</v>
      </c>
    </row>
    <row r="194" spans="1:4" ht="25.5">
      <c r="A194" s="127" t="s">
        <v>145</v>
      </c>
      <c r="B194" s="78" t="s">
        <v>144</v>
      </c>
      <c r="C194" s="110"/>
      <c r="D194" s="80">
        <f>D195+D202+D205</f>
        <v>14177039.530000001</v>
      </c>
    </row>
    <row r="195" spans="1:4" ht="12.75">
      <c r="A195" s="107" t="s">
        <v>147</v>
      </c>
      <c r="B195" s="78" t="s">
        <v>146</v>
      </c>
      <c r="C195" s="110"/>
      <c r="D195" s="80">
        <f>D196+D199+D201</f>
        <v>10252659</v>
      </c>
    </row>
    <row r="196" spans="1:4" ht="39">
      <c r="A196" s="74" t="s">
        <v>303</v>
      </c>
      <c r="B196" s="81" t="s">
        <v>146</v>
      </c>
      <c r="C196" s="111" t="s">
        <v>8</v>
      </c>
      <c r="D196" s="82">
        <f>D197</f>
        <v>7490469</v>
      </c>
    </row>
    <row r="197" spans="1:4" ht="12.75">
      <c r="A197" s="74" t="s">
        <v>142</v>
      </c>
      <c r="B197" s="81" t="s">
        <v>146</v>
      </c>
      <c r="C197" s="111" t="s">
        <v>5</v>
      </c>
      <c r="D197" s="84">
        <f>5753048+1737421</f>
        <v>7490469</v>
      </c>
    </row>
    <row r="198" spans="1:4" ht="30" customHeight="1">
      <c r="A198" s="74" t="s">
        <v>149</v>
      </c>
      <c r="B198" s="81" t="s">
        <v>146</v>
      </c>
      <c r="C198" s="111" t="s">
        <v>148</v>
      </c>
      <c r="D198" s="82">
        <f>D199</f>
        <v>2732190</v>
      </c>
    </row>
    <row r="199" spans="1:4" ht="32.25" customHeight="1">
      <c r="A199" s="74" t="s">
        <v>150</v>
      </c>
      <c r="B199" s="81" t="s">
        <v>146</v>
      </c>
      <c r="C199" s="111" t="s">
        <v>12</v>
      </c>
      <c r="D199" s="84">
        <v>2732190</v>
      </c>
    </row>
    <row r="200" spans="1:4" ht="12.75">
      <c r="A200" s="74" t="s">
        <v>152</v>
      </c>
      <c r="B200" s="81" t="s">
        <v>146</v>
      </c>
      <c r="C200" s="111" t="s">
        <v>151</v>
      </c>
      <c r="D200" s="82">
        <f>D201</f>
        <v>30000</v>
      </c>
    </row>
    <row r="201" spans="1:4" ht="12.75">
      <c r="A201" s="74" t="s">
        <v>154</v>
      </c>
      <c r="B201" s="81" t="s">
        <v>146</v>
      </c>
      <c r="C201" s="111" t="s">
        <v>153</v>
      </c>
      <c r="D201" s="84">
        <v>30000</v>
      </c>
    </row>
    <row r="202" spans="1:4" ht="12.75">
      <c r="A202" s="107" t="s">
        <v>260</v>
      </c>
      <c r="B202" s="81" t="s">
        <v>259</v>
      </c>
      <c r="C202" s="111"/>
      <c r="D202" s="82">
        <f>D203</f>
        <v>3751380.5300000003</v>
      </c>
    </row>
    <row r="203" spans="1:4" ht="16.5" customHeight="1">
      <c r="A203" s="74" t="s">
        <v>262</v>
      </c>
      <c r="B203" s="81" t="s">
        <v>259</v>
      </c>
      <c r="C203" s="111" t="s">
        <v>261</v>
      </c>
      <c r="D203" s="82">
        <f>D204</f>
        <v>3751380.5300000003</v>
      </c>
    </row>
    <row r="204" spans="1:4" ht="12.75">
      <c r="A204" s="74" t="s">
        <v>264</v>
      </c>
      <c r="B204" s="81" t="s">
        <v>259</v>
      </c>
      <c r="C204" s="111" t="s">
        <v>263</v>
      </c>
      <c r="D204" s="84">
        <f>2500000+1251380.53</f>
        <v>3751380.5300000003</v>
      </c>
    </row>
    <row r="205" spans="1:4" ht="12.75">
      <c r="A205" s="107" t="s">
        <v>161</v>
      </c>
      <c r="B205" s="81" t="s">
        <v>160</v>
      </c>
      <c r="C205" s="111"/>
      <c r="D205" s="82">
        <f>D206+D208</f>
        <v>173000</v>
      </c>
    </row>
    <row r="206" spans="1:4" ht="12.75">
      <c r="A206" s="74" t="s">
        <v>162</v>
      </c>
      <c r="B206" s="81" t="s">
        <v>160</v>
      </c>
      <c r="C206" s="111" t="s">
        <v>148</v>
      </c>
      <c r="D206" s="82">
        <f>D207</f>
        <v>153000</v>
      </c>
    </row>
    <row r="207" spans="1:4" ht="25.5">
      <c r="A207" s="74" t="s">
        <v>150</v>
      </c>
      <c r="B207" s="81" t="s">
        <v>160</v>
      </c>
      <c r="C207" s="111" t="s">
        <v>12</v>
      </c>
      <c r="D207" s="84">
        <f>480000-270000-57000</f>
        <v>153000</v>
      </c>
    </row>
    <row r="208" spans="1:4" ht="12.75">
      <c r="A208" s="74" t="s">
        <v>152</v>
      </c>
      <c r="B208" s="81" t="s">
        <v>160</v>
      </c>
      <c r="C208" s="111" t="s">
        <v>151</v>
      </c>
      <c r="D208" s="82">
        <f>D209</f>
        <v>20000</v>
      </c>
    </row>
    <row r="209" spans="1:4" ht="12.75">
      <c r="A209" s="74" t="s">
        <v>154</v>
      </c>
      <c r="B209" s="81" t="s">
        <v>160</v>
      </c>
      <c r="C209" s="111" t="s">
        <v>153</v>
      </c>
      <c r="D209" s="84">
        <v>20000</v>
      </c>
    </row>
    <row r="210" spans="1:4" ht="13.5">
      <c r="A210" s="123" t="s">
        <v>312</v>
      </c>
      <c r="B210" s="96" t="s">
        <v>155</v>
      </c>
      <c r="C210" s="111"/>
      <c r="D210" s="85">
        <f>D211</f>
        <v>672212</v>
      </c>
    </row>
    <row r="211" spans="1:4" ht="25.5">
      <c r="A211" s="107" t="s">
        <v>157</v>
      </c>
      <c r="B211" s="81" t="s">
        <v>156</v>
      </c>
      <c r="C211" s="111"/>
      <c r="D211" s="82">
        <f>D212</f>
        <v>672212</v>
      </c>
    </row>
    <row r="212" spans="1:4" ht="39">
      <c r="A212" s="74" t="s">
        <v>303</v>
      </c>
      <c r="B212" s="81" t="s">
        <v>156</v>
      </c>
      <c r="C212" s="111" t="s">
        <v>8</v>
      </c>
      <c r="D212" s="82">
        <f>D213</f>
        <v>672212</v>
      </c>
    </row>
    <row r="213" spans="1:4" ht="12.75">
      <c r="A213" s="74" t="s">
        <v>142</v>
      </c>
      <c r="B213" s="81" t="s">
        <v>156</v>
      </c>
      <c r="C213" s="111" t="s">
        <v>5</v>
      </c>
      <c r="D213" s="84">
        <v>672212</v>
      </c>
    </row>
    <row r="214" spans="1:4" ht="13.5">
      <c r="A214" s="123" t="s">
        <v>244</v>
      </c>
      <c r="B214" s="96" t="s">
        <v>243</v>
      </c>
      <c r="C214" s="111"/>
      <c r="D214" s="85">
        <f>D215</f>
        <v>150000</v>
      </c>
    </row>
    <row r="215" spans="1:4" ht="78">
      <c r="A215" s="87" t="s">
        <v>246</v>
      </c>
      <c r="B215" s="81" t="s">
        <v>245</v>
      </c>
      <c r="C215" s="134"/>
      <c r="D215" s="98">
        <f>D216</f>
        <v>150000</v>
      </c>
    </row>
    <row r="216" spans="1:4" ht="12.75">
      <c r="A216" s="74" t="s">
        <v>247</v>
      </c>
      <c r="B216" s="81" t="s">
        <v>245</v>
      </c>
      <c r="C216" s="134" t="s">
        <v>174</v>
      </c>
      <c r="D216" s="98">
        <f>D217</f>
        <v>150000</v>
      </c>
    </row>
    <row r="217" spans="1:4" ht="12.75">
      <c r="A217" s="74" t="s">
        <v>14</v>
      </c>
      <c r="B217" s="81" t="s">
        <v>245</v>
      </c>
      <c r="C217" s="111" t="s">
        <v>248</v>
      </c>
      <c r="D217" s="84">
        <v>150000</v>
      </c>
    </row>
    <row r="218" spans="1:4" ht="42" customHeight="1">
      <c r="A218" s="123" t="s">
        <v>139</v>
      </c>
      <c r="B218" s="120" t="s">
        <v>138</v>
      </c>
      <c r="C218" s="71"/>
      <c r="D218" s="72">
        <f>D219</f>
        <v>1034460</v>
      </c>
    </row>
    <row r="219" spans="1:4" ht="12.75">
      <c r="A219" s="107" t="s">
        <v>141</v>
      </c>
      <c r="B219" s="71" t="s">
        <v>140</v>
      </c>
      <c r="C219" s="120"/>
      <c r="D219" s="75">
        <f>D220</f>
        <v>1034460</v>
      </c>
    </row>
    <row r="220" spans="1:4" ht="39">
      <c r="A220" s="74" t="s">
        <v>303</v>
      </c>
      <c r="B220" s="71" t="s">
        <v>140</v>
      </c>
      <c r="C220" s="109" t="s">
        <v>8</v>
      </c>
      <c r="D220" s="75">
        <f>D221</f>
        <v>1034460</v>
      </c>
    </row>
    <row r="221" spans="1:4" ht="12.75">
      <c r="A221" s="74" t="s">
        <v>142</v>
      </c>
      <c r="B221" s="71" t="s">
        <v>140</v>
      </c>
      <c r="C221" s="109" t="s">
        <v>5</v>
      </c>
      <c r="D221" s="76">
        <v>1034460</v>
      </c>
    </row>
    <row r="222" spans="1:4" ht="27">
      <c r="A222" s="123" t="s">
        <v>168</v>
      </c>
      <c r="B222" s="108" t="s">
        <v>167</v>
      </c>
      <c r="C222" s="110"/>
      <c r="D222" s="79">
        <f>D223</f>
        <v>602347</v>
      </c>
    </row>
    <row r="223" spans="1:4" ht="12.75">
      <c r="A223" s="107" t="s">
        <v>170</v>
      </c>
      <c r="B223" s="78" t="s">
        <v>169</v>
      </c>
      <c r="C223" s="110"/>
      <c r="D223" s="80">
        <f>D224</f>
        <v>602347</v>
      </c>
    </row>
    <row r="224" spans="1:4" ht="25.5">
      <c r="A224" s="74" t="s">
        <v>172</v>
      </c>
      <c r="B224" s="78" t="s">
        <v>171</v>
      </c>
      <c r="C224" s="110"/>
      <c r="D224" s="80">
        <f>D225+D227</f>
        <v>602347</v>
      </c>
    </row>
    <row r="225" spans="1:4" ht="39">
      <c r="A225" s="74" t="s">
        <v>303</v>
      </c>
      <c r="B225" s="78" t="s">
        <v>171</v>
      </c>
      <c r="C225" s="110" t="s">
        <v>8</v>
      </c>
      <c r="D225" s="80">
        <f>D226</f>
        <v>485620</v>
      </c>
    </row>
    <row r="226" spans="1:4" ht="12.75">
      <c r="A226" s="74" t="s">
        <v>142</v>
      </c>
      <c r="B226" s="78" t="s">
        <v>171</v>
      </c>
      <c r="C226" s="110" t="s">
        <v>5</v>
      </c>
      <c r="D226" s="91">
        <f>372980+112640</f>
        <v>485620</v>
      </c>
    </row>
    <row r="227" spans="1:4" ht="12.75">
      <c r="A227" s="74" t="s">
        <v>162</v>
      </c>
      <c r="B227" s="78" t="s">
        <v>171</v>
      </c>
      <c r="C227" s="110" t="s">
        <v>148</v>
      </c>
      <c r="D227" s="80">
        <f>D228</f>
        <v>116727</v>
      </c>
    </row>
    <row r="228" spans="1:4" ht="25.5">
      <c r="A228" s="74" t="s">
        <v>150</v>
      </c>
      <c r="B228" s="78" t="s">
        <v>171</v>
      </c>
      <c r="C228" s="110" t="s">
        <v>12</v>
      </c>
      <c r="D228" s="91">
        <v>116727</v>
      </c>
    </row>
    <row r="229" spans="2:3" ht="12.75">
      <c r="B229" s="1"/>
      <c r="C229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</sheetData>
  <sheetProtection/>
  <mergeCells count="3">
    <mergeCell ref="B2:D2"/>
    <mergeCell ref="B3:D3"/>
    <mergeCell ref="A5:D5"/>
  </mergeCells>
  <printOptions/>
  <pageMargins left="0.7874015748031497" right="0.1968503937007874" top="0.35433070866141736" bottom="0.35433070866141736" header="0.5905511811023623" footer="0.31496062992125984"/>
  <pageSetup fitToHeight="10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0"/>
  <sheetViews>
    <sheetView zoomScalePageLayoutView="0" workbookViewId="0" topLeftCell="A82">
      <selection activeCell="A96" sqref="A96"/>
    </sheetView>
  </sheetViews>
  <sheetFormatPr defaultColWidth="9.125" defaultRowHeight="12.75"/>
  <cols>
    <col min="1" max="1" width="63.50390625" style="1" customWidth="1"/>
    <col min="2" max="2" width="14.25390625" style="53" customWidth="1"/>
    <col min="3" max="3" width="9.125" style="53" customWidth="1"/>
    <col min="4" max="5" width="13.25390625" style="1" customWidth="1"/>
    <col min="6" max="16384" width="9.125" style="138" customWidth="1"/>
  </cols>
  <sheetData>
    <row r="1" spans="2:5" ht="12.75">
      <c r="B1" s="1"/>
      <c r="C1" s="211" t="s">
        <v>283</v>
      </c>
      <c r="D1" s="211"/>
      <c r="E1" s="211"/>
    </row>
    <row r="2" spans="2:5" ht="80.25" customHeight="1">
      <c r="B2" s="1"/>
      <c r="C2" s="209" t="s">
        <v>311</v>
      </c>
      <c r="D2" s="209"/>
      <c r="E2" s="209"/>
    </row>
    <row r="3" spans="2:5" ht="12.75" customHeight="1">
      <c r="B3" s="1"/>
      <c r="C3" s="209" t="s">
        <v>308</v>
      </c>
      <c r="D3" s="209"/>
      <c r="E3" s="209"/>
    </row>
    <row r="4" spans="2:5" ht="12.75">
      <c r="B4" s="52"/>
      <c r="C4" s="52"/>
      <c r="D4" s="52"/>
      <c r="E4" s="52"/>
    </row>
    <row r="5" spans="1:5" ht="66" customHeight="1">
      <c r="A5" s="205" t="s">
        <v>438</v>
      </c>
      <c r="B5" s="205"/>
      <c r="C5" s="205"/>
      <c r="D5" s="205"/>
      <c r="E5" s="205"/>
    </row>
    <row r="6" spans="4:5" ht="15" customHeight="1">
      <c r="D6" s="54"/>
      <c r="E6" s="54" t="s">
        <v>6</v>
      </c>
    </row>
    <row r="7" spans="1:5" ht="102" customHeight="1">
      <c r="A7" s="55" t="s">
        <v>122</v>
      </c>
      <c r="B7" s="56" t="s">
        <v>270</v>
      </c>
      <c r="C7" s="56" t="s">
        <v>415</v>
      </c>
      <c r="D7" s="56" t="s">
        <v>429</v>
      </c>
      <c r="E7" s="56" t="s">
        <v>430</v>
      </c>
    </row>
    <row r="8" spans="1:5" ht="12.75">
      <c r="A8" s="55">
        <v>1</v>
      </c>
      <c r="B8" s="58" t="s">
        <v>0</v>
      </c>
      <c r="C8" s="58" t="s">
        <v>1</v>
      </c>
      <c r="D8" s="59" t="s">
        <v>136</v>
      </c>
      <c r="E8" s="59" t="s">
        <v>137</v>
      </c>
    </row>
    <row r="9" spans="1:5" ht="12.75">
      <c r="A9" s="64" t="s">
        <v>396</v>
      </c>
      <c r="B9" s="62"/>
      <c r="C9" s="62"/>
      <c r="D9" s="65">
        <f>D10+D21+D26+D31+D39+D55+D79+D96+D115+D124+D138+D159+D167+D172+D177+D194+D198+D202+D206</f>
        <v>94982970.67</v>
      </c>
      <c r="E9" s="65">
        <f>E10+E21+E26+E31+E39+E55+E79+E96+E115+E124+E138+E159+E167+E172+E177+E194+E198+E202+E206</f>
        <v>95221776.67</v>
      </c>
    </row>
    <row r="10" spans="1:5" ht="40.5">
      <c r="A10" s="123" t="s">
        <v>409</v>
      </c>
      <c r="B10" s="96" t="s">
        <v>233</v>
      </c>
      <c r="C10" s="132"/>
      <c r="D10" s="85">
        <f>D11</f>
        <v>614000</v>
      </c>
      <c r="E10" s="85">
        <f>E11</f>
        <v>614000</v>
      </c>
    </row>
    <row r="11" spans="1:5" ht="25.5">
      <c r="A11" s="127" t="s">
        <v>382</v>
      </c>
      <c r="B11" s="81" t="s">
        <v>234</v>
      </c>
      <c r="C11" s="132"/>
      <c r="D11" s="82">
        <f>D12+D18</f>
        <v>614000</v>
      </c>
      <c r="E11" s="82">
        <f>E12+E18</f>
        <v>614000</v>
      </c>
    </row>
    <row r="12" spans="1:5" ht="25.5">
      <c r="A12" s="107" t="s">
        <v>235</v>
      </c>
      <c r="B12" s="81" t="s">
        <v>362</v>
      </c>
      <c r="C12" s="132"/>
      <c r="D12" s="82">
        <f>D13+D15</f>
        <v>504000</v>
      </c>
      <c r="E12" s="82">
        <f>E13+E15</f>
        <v>504000</v>
      </c>
    </row>
    <row r="13" spans="1:5" ht="12.75">
      <c r="A13" s="74" t="s">
        <v>271</v>
      </c>
      <c r="B13" s="71" t="s">
        <v>362</v>
      </c>
      <c r="C13" s="109" t="s">
        <v>215</v>
      </c>
      <c r="D13" s="75">
        <f>D14</f>
        <v>42000</v>
      </c>
      <c r="E13" s="75">
        <f>E14</f>
        <v>42000</v>
      </c>
    </row>
    <row r="14" spans="1:5" ht="12.75">
      <c r="A14" s="74" t="s">
        <v>217</v>
      </c>
      <c r="B14" s="71" t="s">
        <v>362</v>
      </c>
      <c r="C14" s="109" t="s">
        <v>216</v>
      </c>
      <c r="D14" s="76">
        <v>42000</v>
      </c>
      <c r="E14" s="76">
        <v>42000</v>
      </c>
    </row>
    <row r="15" spans="1:5" ht="12.75">
      <c r="A15" s="74" t="s">
        <v>152</v>
      </c>
      <c r="B15" s="71" t="s">
        <v>362</v>
      </c>
      <c r="C15" s="109" t="s">
        <v>151</v>
      </c>
      <c r="D15" s="75">
        <f>D16+D17</f>
        <v>462000</v>
      </c>
      <c r="E15" s="75">
        <f>E16+E17</f>
        <v>462000</v>
      </c>
    </row>
    <row r="16" spans="1:5" ht="26.25" customHeight="1">
      <c r="A16" s="74" t="s">
        <v>201</v>
      </c>
      <c r="B16" s="71" t="s">
        <v>362</v>
      </c>
      <c r="C16" s="109" t="s">
        <v>197</v>
      </c>
      <c r="D16" s="76">
        <v>262000</v>
      </c>
      <c r="E16" s="76">
        <v>262000</v>
      </c>
    </row>
    <row r="17" spans="1:5" ht="12.75">
      <c r="A17" s="74" t="s">
        <v>266</v>
      </c>
      <c r="B17" s="71" t="s">
        <v>362</v>
      </c>
      <c r="C17" s="109" t="s">
        <v>265</v>
      </c>
      <c r="D17" s="76">
        <v>200000</v>
      </c>
      <c r="E17" s="76">
        <v>200000</v>
      </c>
    </row>
    <row r="18" spans="1:5" ht="25.5">
      <c r="A18" s="107" t="s">
        <v>236</v>
      </c>
      <c r="B18" s="81" t="s">
        <v>363</v>
      </c>
      <c r="C18" s="111"/>
      <c r="D18" s="82">
        <f>D19</f>
        <v>110000</v>
      </c>
      <c r="E18" s="82">
        <f>E19</f>
        <v>110000</v>
      </c>
    </row>
    <row r="19" spans="1:5" ht="12.75">
      <c r="A19" s="74" t="s">
        <v>162</v>
      </c>
      <c r="B19" s="81" t="s">
        <v>363</v>
      </c>
      <c r="C19" s="111" t="s">
        <v>148</v>
      </c>
      <c r="D19" s="82">
        <f>D20</f>
        <v>110000</v>
      </c>
      <c r="E19" s="82">
        <f>E20</f>
        <v>110000</v>
      </c>
    </row>
    <row r="20" spans="1:5" ht="25.5">
      <c r="A20" s="74" t="s">
        <v>150</v>
      </c>
      <c r="B20" s="81" t="s">
        <v>363</v>
      </c>
      <c r="C20" s="111" t="s">
        <v>12</v>
      </c>
      <c r="D20" s="84">
        <v>110000</v>
      </c>
      <c r="E20" s="84">
        <v>110000</v>
      </c>
    </row>
    <row r="21" spans="1:5" ht="13.5">
      <c r="A21" s="123" t="s">
        <v>238</v>
      </c>
      <c r="B21" s="96" t="s">
        <v>237</v>
      </c>
      <c r="C21" s="111"/>
      <c r="D21" s="85">
        <f aca="true" t="shared" si="0" ref="D21:E24">D22</f>
        <v>100000</v>
      </c>
      <c r="E21" s="85">
        <f t="shared" si="0"/>
        <v>100000</v>
      </c>
    </row>
    <row r="22" spans="1:5" ht="33" customHeight="1">
      <c r="A22" s="127" t="s">
        <v>240</v>
      </c>
      <c r="B22" s="81" t="s">
        <v>239</v>
      </c>
      <c r="C22" s="111"/>
      <c r="D22" s="82">
        <f t="shared" si="0"/>
        <v>100000</v>
      </c>
      <c r="E22" s="82">
        <f t="shared" si="0"/>
        <v>100000</v>
      </c>
    </row>
    <row r="23" spans="1:5" ht="25.5">
      <c r="A23" s="107" t="s">
        <v>242</v>
      </c>
      <c r="B23" s="81" t="s">
        <v>241</v>
      </c>
      <c r="C23" s="111"/>
      <c r="D23" s="82">
        <f t="shared" si="0"/>
        <v>100000</v>
      </c>
      <c r="E23" s="82">
        <f t="shared" si="0"/>
        <v>100000</v>
      </c>
    </row>
    <row r="24" spans="1:5" ht="12.75">
      <c r="A24" s="74" t="s">
        <v>162</v>
      </c>
      <c r="B24" s="81" t="s">
        <v>241</v>
      </c>
      <c r="C24" s="111" t="s">
        <v>148</v>
      </c>
      <c r="D24" s="82">
        <f t="shared" si="0"/>
        <v>100000</v>
      </c>
      <c r="E24" s="82">
        <f t="shared" si="0"/>
        <v>100000</v>
      </c>
    </row>
    <row r="25" spans="1:5" ht="25.5">
      <c r="A25" s="74" t="s">
        <v>150</v>
      </c>
      <c r="B25" s="81" t="s">
        <v>241</v>
      </c>
      <c r="C25" s="111" t="s">
        <v>12</v>
      </c>
      <c r="D25" s="84">
        <v>100000</v>
      </c>
      <c r="E25" s="84">
        <v>100000</v>
      </c>
    </row>
    <row r="26" spans="1:5" ht="27">
      <c r="A26" s="123" t="s">
        <v>322</v>
      </c>
      <c r="B26" s="120" t="s">
        <v>192</v>
      </c>
      <c r="C26" s="109"/>
      <c r="D26" s="72">
        <f aca="true" t="shared" si="1" ref="D26:E29">D27</f>
        <v>896724</v>
      </c>
      <c r="E26" s="72">
        <f t="shared" si="1"/>
        <v>807100</v>
      </c>
    </row>
    <row r="27" spans="1:5" ht="25.5">
      <c r="A27" s="127" t="s">
        <v>194</v>
      </c>
      <c r="B27" s="71" t="s">
        <v>193</v>
      </c>
      <c r="C27" s="109"/>
      <c r="D27" s="75">
        <f t="shared" si="1"/>
        <v>896724</v>
      </c>
      <c r="E27" s="75">
        <f t="shared" si="1"/>
        <v>807100</v>
      </c>
    </row>
    <row r="28" spans="1:5" ht="39">
      <c r="A28" s="107" t="s">
        <v>196</v>
      </c>
      <c r="B28" s="71" t="s">
        <v>195</v>
      </c>
      <c r="C28" s="119"/>
      <c r="D28" s="75">
        <f t="shared" si="1"/>
        <v>896724</v>
      </c>
      <c r="E28" s="75">
        <f t="shared" si="1"/>
        <v>807100</v>
      </c>
    </row>
    <row r="29" spans="1:5" ht="12.75">
      <c r="A29" s="74" t="s">
        <v>162</v>
      </c>
      <c r="B29" s="71" t="s">
        <v>195</v>
      </c>
      <c r="C29" s="109" t="s">
        <v>148</v>
      </c>
      <c r="D29" s="75">
        <f t="shared" si="1"/>
        <v>896724</v>
      </c>
      <c r="E29" s="75">
        <f t="shared" si="1"/>
        <v>807100</v>
      </c>
    </row>
    <row r="30" spans="1:5" ht="30" customHeight="1">
      <c r="A30" s="74" t="s">
        <v>150</v>
      </c>
      <c r="B30" s="71" t="s">
        <v>195</v>
      </c>
      <c r="C30" s="109" t="s">
        <v>12</v>
      </c>
      <c r="D30" s="76">
        <v>896724</v>
      </c>
      <c r="E30" s="76">
        <v>807100</v>
      </c>
    </row>
    <row r="31" spans="1:5" ht="27">
      <c r="A31" s="123" t="s">
        <v>314</v>
      </c>
      <c r="B31" s="96" t="s">
        <v>163</v>
      </c>
      <c r="C31" s="111"/>
      <c r="D31" s="85">
        <f>D32</f>
        <v>3313839</v>
      </c>
      <c r="E31" s="85">
        <f>E32</f>
        <v>3313839</v>
      </c>
    </row>
    <row r="32" spans="1:5" ht="25.5">
      <c r="A32" s="127" t="s">
        <v>305</v>
      </c>
      <c r="B32" s="81" t="s">
        <v>164</v>
      </c>
      <c r="C32" s="111"/>
      <c r="D32" s="82">
        <f>D33+D36</f>
        <v>3313839</v>
      </c>
      <c r="E32" s="82">
        <f>E33+E36</f>
        <v>3313839</v>
      </c>
    </row>
    <row r="33" spans="1:5" ht="25.5">
      <c r="A33" s="107" t="s">
        <v>166</v>
      </c>
      <c r="B33" s="81" t="s">
        <v>165</v>
      </c>
      <c r="C33" s="111"/>
      <c r="D33" s="82">
        <f>D34</f>
        <v>2855809</v>
      </c>
      <c r="E33" s="82">
        <f>E34</f>
        <v>2855809</v>
      </c>
    </row>
    <row r="34" spans="1:5" ht="39">
      <c r="A34" s="74" t="s">
        <v>303</v>
      </c>
      <c r="B34" s="81" t="s">
        <v>165</v>
      </c>
      <c r="C34" s="111" t="s">
        <v>8</v>
      </c>
      <c r="D34" s="82">
        <f>D35</f>
        <v>2855809</v>
      </c>
      <c r="E34" s="82">
        <f>E35</f>
        <v>2855809</v>
      </c>
    </row>
    <row r="35" spans="1:5" ht="12.75">
      <c r="A35" s="74" t="s">
        <v>142</v>
      </c>
      <c r="B35" s="81" t="s">
        <v>165</v>
      </c>
      <c r="C35" s="111" t="s">
        <v>5</v>
      </c>
      <c r="D35" s="84">
        <f>2193402+662407</f>
        <v>2855809</v>
      </c>
      <c r="E35" s="84">
        <f>2193402+662407</f>
        <v>2855809</v>
      </c>
    </row>
    <row r="36" spans="1:5" ht="25.5">
      <c r="A36" s="107" t="s">
        <v>344</v>
      </c>
      <c r="B36" s="71" t="s">
        <v>345</v>
      </c>
      <c r="C36" s="109"/>
      <c r="D36" s="75">
        <f>D37</f>
        <v>458030</v>
      </c>
      <c r="E36" s="75">
        <f>E37</f>
        <v>458030</v>
      </c>
    </row>
    <row r="37" spans="1:5" ht="12.75">
      <c r="A37" s="74" t="s">
        <v>162</v>
      </c>
      <c r="B37" s="71" t="s">
        <v>345</v>
      </c>
      <c r="C37" s="109" t="s">
        <v>148</v>
      </c>
      <c r="D37" s="75">
        <f>D38</f>
        <v>458030</v>
      </c>
      <c r="E37" s="75">
        <f>E38</f>
        <v>458030</v>
      </c>
    </row>
    <row r="38" spans="1:5" ht="31.5" customHeight="1">
      <c r="A38" s="74" t="s">
        <v>150</v>
      </c>
      <c r="B38" s="71" t="s">
        <v>345</v>
      </c>
      <c r="C38" s="109" t="s">
        <v>12</v>
      </c>
      <c r="D38" s="76">
        <f>53000+400000+5030</f>
        <v>458030</v>
      </c>
      <c r="E38" s="76">
        <f>53000+400000+5030</f>
        <v>458030</v>
      </c>
    </row>
    <row r="39" spans="1:5" ht="40.5">
      <c r="A39" s="123" t="s">
        <v>407</v>
      </c>
      <c r="B39" s="120" t="s">
        <v>175</v>
      </c>
      <c r="C39" s="111"/>
      <c r="D39" s="85">
        <f>D40</f>
        <v>1891056</v>
      </c>
      <c r="E39" s="85">
        <f>E40</f>
        <v>1891056</v>
      </c>
    </row>
    <row r="40" spans="1:5" ht="25.5">
      <c r="A40" s="127" t="s">
        <v>177</v>
      </c>
      <c r="B40" s="71" t="s">
        <v>176</v>
      </c>
      <c r="C40" s="111"/>
      <c r="D40" s="82">
        <f>D41+D44+D47+D50</f>
        <v>1891056</v>
      </c>
      <c r="E40" s="82">
        <f>E41+E44+E47+E50</f>
        <v>1891056</v>
      </c>
    </row>
    <row r="41" spans="1:5" ht="12.75">
      <c r="A41" s="107" t="s">
        <v>324</v>
      </c>
      <c r="B41" s="71" t="s">
        <v>313</v>
      </c>
      <c r="C41" s="111"/>
      <c r="D41" s="82">
        <f>D43</f>
        <v>200000</v>
      </c>
      <c r="E41" s="82">
        <f>E43</f>
        <v>200000</v>
      </c>
    </row>
    <row r="42" spans="1:5" ht="12.75">
      <c r="A42" s="74" t="s">
        <v>152</v>
      </c>
      <c r="B42" s="71" t="s">
        <v>313</v>
      </c>
      <c r="C42" s="111" t="s">
        <v>151</v>
      </c>
      <c r="D42" s="82">
        <f>D43</f>
        <v>200000</v>
      </c>
      <c r="E42" s="82">
        <f>E43</f>
        <v>200000</v>
      </c>
    </row>
    <row r="43" spans="1:5" ht="12.75">
      <c r="A43" s="74" t="s">
        <v>159</v>
      </c>
      <c r="B43" s="71" t="s">
        <v>313</v>
      </c>
      <c r="C43" s="111" t="s">
        <v>158</v>
      </c>
      <c r="D43" s="84">
        <v>200000</v>
      </c>
      <c r="E43" s="84">
        <v>200000</v>
      </c>
    </row>
    <row r="44" spans="1:5" ht="12.75">
      <c r="A44" s="107" t="s">
        <v>179</v>
      </c>
      <c r="B44" s="71" t="s">
        <v>178</v>
      </c>
      <c r="C44" s="109"/>
      <c r="D44" s="75">
        <f>D45</f>
        <v>265000</v>
      </c>
      <c r="E44" s="75">
        <f>E45</f>
        <v>265000</v>
      </c>
    </row>
    <row r="45" spans="1:5" ht="12.75">
      <c r="A45" s="74" t="s">
        <v>162</v>
      </c>
      <c r="B45" s="71" t="s">
        <v>178</v>
      </c>
      <c r="C45" s="109" t="s">
        <v>148</v>
      </c>
      <c r="D45" s="75">
        <f>D46</f>
        <v>265000</v>
      </c>
      <c r="E45" s="75">
        <f>E46</f>
        <v>265000</v>
      </c>
    </row>
    <row r="46" spans="1:5" ht="25.5">
      <c r="A46" s="74" t="s">
        <v>150</v>
      </c>
      <c r="B46" s="71" t="s">
        <v>178</v>
      </c>
      <c r="C46" s="109" t="s">
        <v>12</v>
      </c>
      <c r="D46" s="76">
        <v>265000</v>
      </c>
      <c r="E46" s="76">
        <v>265000</v>
      </c>
    </row>
    <row r="47" spans="1:5" ht="12.75">
      <c r="A47" s="107" t="s">
        <v>181</v>
      </c>
      <c r="B47" s="81" t="s">
        <v>180</v>
      </c>
      <c r="C47" s="111"/>
      <c r="D47" s="82">
        <f>D48</f>
        <v>1235056</v>
      </c>
      <c r="E47" s="82">
        <f>E48</f>
        <v>1235056</v>
      </c>
    </row>
    <row r="48" spans="1:5" ht="39">
      <c r="A48" s="74" t="s">
        <v>303</v>
      </c>
      <c r="B48" s="81" t="s">
        <v>180</v>
      </c>
      <c r="C48" s="111" t="s">
        <v>8</v>
      </c>
      <c r="D48" s="82">
        <f>D49</f>
        <v>1235056</v>
      </c>
      <c r="E48" s="82">
        <f>E49</f>
        <v>1235056</v>
      </c>
    </row>
    <row r="49" spans="1:5" ht="12.75">
      <c r="A49" s="74" t="s">
        <v>142</v>
      </c>
      <c r="B49" s="81" t="s">
        <v>180</v>
      </c>
      <c r="C49" s="111" t="s">
        <v>5</v>
      </c>
      <c r="D49" s="84">
        <v>1235056</v>
      </c>
      <c r="E49" s="84">
        <v>1235056</v>
      </c>
    </row>
    <row r="50" spans="1:5" ht="12.75">
      <c r="A50" s="107" t="s">
        <v>183</v>
      </c>
      <c r="B50" s="71" t="s">
        <v>182</v>
      </c>
      <c r="C50" s="109"/>
      <c r="D50" s="75">
        <f>D51+D53</f>
        <v>191000</v>
      </c>
      <c r="E50" s="75">
        <f>E51+E53</f>
        <v>191000</v>
      </c>
    </row>
    <row r="51" spans="1:5" ht="39">
      <c r="A51" s="74" t="s">
        <v>303</v>
      </c>
      <c r="B51" s="81" t="s">
        <v>182</v>
      </c>
      <c r="C51" s="111" t="s">
        <v>8</v>
      </c>
      <c r="D51" s="82">
        <f>D52</f>
        <v>180000</v>
      </c>
      <c r="E51" s="82">
        <f>E52</f>
        <v>180000</v>
      </c>
    </row>
    <row r="52" spans="1:5" ht="12.75">
      <c r="A52" s="74" t="s">
        <v>142</v>
      </c>
      <c r="B52" s="81" t="s">
        <v>182</v>
      </c>
      <c r="C52" s="111" t="s">
        <v>5</v>
      </c>
      <c r="D52" s="84">
        <v>180000</v>
      </c>
      <c r="E52" s="84">
        <v>180000</v>
      </c>
    </row>
    <row r="53" spans="1:5" ht="25.5">
      <c r="A53" s="74" t="s">
        <v>149</v>
      </c>
      <c r="B53" s="71" t="s">
        <v>182</v>
      </c>
      <c r="C53" s="109" t="s">
        <v>148</v>
      </c>
      <c r="D53" s="75">
        <f>D54</f>
        <v>11000</v>
      </c>
      <c r="E53" s="75">
        <f>E54</f>
        <v>11000</v>
      </c>
    </row>
    <row r="54" spans="1:5" ht="30.75" customHeight="1">
      <c r="A54" s="74" t="s">
        <v>150</v>
      </c>
      <c r="B54" s="71" t="s">
        <v>182</v>
      </c>
      <c r="C54" s="109" t="s">
        <v>12</v>
      </c>
      <c r="D54" s="76">
        <v>11000</v>
      </c>
      <c r="E54" s="76">
        <v>11000</v>
      </c>
    </row>
    <row r="55" spans="1:5" ht="13.5">
      <c r="A55" s="123" t="s">
        <v>220</v>
      </c>
      <c r="B55" s="81" t="s">
        <v>219</v>
      </c>
      <c r="C55" s="111"/>
      <c r="D55" s="85">
        <f>D56+D71</f>
        <v>11661847.14</v>
      </c>
      <c r="E55" s="85">
        <f>E56+E71</f>
        <v>11661847.14</v>
      </c>
    </row>
    <row r="56" spans="1:5" ht="27">
      <c r="A56" s="123" t="s">
        <v>222</v>
      </c>
      <c r="B56" s="96" t="s">
        <v>221</v>
      </c>
      <c r="C56" s="112"/>
      <c r="D56" s="85">
        <f>D57</f>
        <v>10376524.14</v>
      </c>
      <c r="E56" s="85">
        <f>E57</f>
        <v>10376524.14</v>
      </c>
    </row>
    <row r="57" spans="1:5" ht="12.75">
      <c r="A57" s="127" t="s">
        <v>224</v>
      </c>
      <c r="B57" s="81" t="s">
        <v>223</v>
      </c>
      <c r="C57" s="111"/>
      <c r="D57" s="82">
        <f>D58+D65+D68</f>
        <v>10376524.14</v>
      </c>
      <c r="E57" s="82">
        <f>E58+E65+E68</f>
        <v>10376524.14</v>
      </c>
    </row>
    <row r="58" spans="1:5" ht="12.75">
      <c r="A58" s="107" t="s">
        <v>226</v>
      </c>
      <c r="B58" s="81" t="s">
        <v>225</v>
      </c>
      <c r="C58" s="111"/>
      <c r="D58" s="82">
        <f>D59+D61+D63</f>
        <v>9823524.14</v>
      </c>
      <c r="E58" s="82">
        <f>E59+E61+E63</f>
        <v>9823524.14</v>
      </c>
    </row>
    <row r="59" spans="1:5" ht="39">
      <c r="A59" s="74" t="s">
        <v>303</v>
      </c>
      <c r="B59" s="81" t="s">
        <v>225</v>
      </c>
      <c r="C59" s="111" t="s">
        <v>8</v>
      </c>
      <c r="D59" s="82">
        <f>D60</f>
        <v>7881682</v>
      </c>
      <c r="E59" s="82">
        <f>E60</f>
        <v>7881682</v>
      </c>
    </row>
    <row r="60" spans="1:5" ht="12.75">
      <c r="A60" s="74" t="s">
        <v>227</v>
      </c>
      <c r="B60" s="81" t="s">
        <v>225</v>
      </c>
      <c r="C60" s="111" t="s">
        <v>3</v>
      </c>
      <c r="D60" s="84">
        <f>6053519+1828163</f>
        <v>7881682</v>
      </c>
      <c r="E60" s="84">
        <f>6053519+1828163</f>
        <v>7881682</v>
      </c>
    </row>
    <row r="61" spans="1:5" ht="12.75">
      <c r="A61" s="74" t="s">
        <v>162</v>
      </c>
      <c r="B61" s="81" t="s">
        <v>225</v>
      </c>
      <c r="C61" s="111" t="s">
        <v>148</v>
      </c>
      <c r="D61" s="82">
        <f>D62</f>
        <v>1926842.14</v>
      </c>
      <c r="E61" s="82">
        <f>E62</f>
        <v>1926842.14</v>
      </c>
    </row>
    <row r="62" spans="1:5" ht="31.5" customHeight="1">
      <c r="A62" s="74" t="s">
        <v>150</v>
      </c>
      <c r="B62" s="81" t="s">
        <v>225</v>
      </c>
      <c r="C62" s="111" t="s">
        <v>12</v>
      </c>
      <c r="D62" s="84">
        <v>1926842.14</v>
      </c>
      <c r="E62" s="84">
        <v>1926842.14</v>
      </c>
    </row>
    <row r="63" spans="1:5" ht="12.75">
      <c r="A63" s="74" t="s">
        <v>152</v>
      </c>
      <c r="B63" s="81" t="s">
        <v>225</v>
      </c>
      <c r="C63" s="111" t="s">
        <v>151</v>
      </c>
      <c r="D63" s="82">
        <f>D64</f>
        <v>15000</v>
      </c>
      <c r="E63" s="82">
        <f>E64</f>
        <v>15000</v>
      </c>
    </row>
    <row r="64" spans="1:5" ht="12.75">
      <c r="A64" s="74" t="s">
        <v>154</v>
      </c>
      <c r="B64" s="81" t="s">
        <v>225</v>
      </c>
      <c r="C64" s="111" t="s">
        <v>153</v>
      </c>
      <c r="D64" s="84">
        <v>15000</v>
      </c>
      <c r="E64" s="84">
        <v>15000</v>
      </c>
    </row>
    <row r="65" spans="1:5" ht="12.75">
      <c r="A65" s="107" t="s">
        <v>359</v>
      </c>
      <c r="B65" s="81" t="s">
        <v>357</v>
      </c>
      <c r="C65" s="122"/>
      <c r="D65" s="82">
        <f>D66</f>
        <v>500000</v>
      </c>
      <c r="E65" s="82">
        <f>E66</f>
        <v>500000</v>
      </c>
    </row>
    <row r="66" spans="1:5" ht="12.75">
      <c r="A66" s="74" t="s">
        <v>162</v>
      </c>
      <c r="B66" s="81" t="s">
        <v>357</v>
      </c>
      <c r="C66" s="111" t="s">
        <v>148</v>
      </c>
      <c r="D66" s="82">
        <f>D67</f>
        <v>500000</v>
      </c>
      <c r="E66" s="82">
        <f>E67</f>
        <v>500000</v>
      </c>
    </row>
    <row r="67" spans="1:5" ht="25.5">
      <c r="A67" s="74" t="s">
        <v>150</v>
      </c>
      <c r="B67" s="81" t="s">
        <v>357</v>
      </c>
      <c r="C67" s="111" t="s">
        <v>12</v>
      </c>
      <c r="D67" s="84">
        <v>500000</v>
      </c>
      <c r="E67" s="84">
        <v>500000</v>
      </c>
    </row>
    <row r="68" spans="1:5" ht="12.75">
      <c r="A68" s="107" t="s">
        <v>360</v>
      </c>
      <c r="B68" s="81" t="s">
        <v>358</v>
      </c>
      <c r="C68" s="111"/>
      <c r="D68" s="82">
        <f>D69</f>
        <v>53000</v>
      </c>
      <c r="E68" s="82">
        <f>E69</f>
        <v>53000</v>
      </c>
    </row>
    <row r="69" spans="1:5" ht="12.75">
      <c r="A69" s="74" t="s">
        <v>162</v>
      </c>
      <c r="B69" s="81" t="s">
        <v>358</v>
      </c>
      <c r="C69" s="111" t="s">
        <v>148</v>
      </c>
      <c r="D69" s="82">
        <f>D70</f>
        <v>53000</v>
      </c>
      <c r="E69" s="82">
        <f>E70</f>
        <v>53000</v>
      </c>
    </row>
    <row r="70" spans="1:5" ht="25.5">
      <c r="A70" s="74" t="s">
        <v>150</v>
      </c>
      <c r="B70" s="81" t="s">
        <v>358</v>
      </c>
      <c r="C70" s="111" t="s">
        <v>12</v>
      </c>
      <c r="D70" s="84">
        <v>53000</v>
      </c>
      <c r="E70" s="84">
        <v>53000</v>
      </c>
    </row>
    <row r="71" spans="1:5" ht="27">
      <c r="A71" s="123" t="s">
        <v>229</v>
      </c>
      <c r="B71" s="96" t="s">
        <v>228</v>
      </c>
      <c r="C71" s="111"/>
      <c r="D71" s="85">
        <f>D72</f>
        <v>1285323</v>
      </c>
      <c r="E71" s="85">
        <f>E72</f>
        <v>1285323</v>
      </c>
    </row>
    <row r="72" spans="1:5" ht="25.5">
      <c r="A72" s="127" t="s">
        <v>231</v>
      </c>
      <c r="B72" s="81" t="s">
        <v>230</v>
      </c>
      <c r="C72" s="111"/>
      <c r="D72" s="82">
        <f>D73+D76</f>
        <v>1285323</v>
      </c>
      <c r="E72" s="82">
        <f>E73+E76</f>
        <v>1285323</v>
      </c>
    </row>
    <row r="73" spans="1:5" ht="12.75">
      <c r="A73" s="107" t="s">
        <v>226</v>
      </c>
      <c r="B73" s="81" t="s">
        <v>232</v>
      </c>
      <c r="C73" s="111"/>
      <c r="D73" s="82">
        <f>D74</f>
        <v>1035323</v>
      </c>
      <c r="E73" s="82">
        <f>E74</f>
        <v>1035323</v>
      </c>
    </row>
    <row r="74" spans="1:5" ht="39">
      <c r="A74" s="74" t="s">
        <v>303</v>
      </c>
      <c r="B74" s="81" t="s">
        <v>232</v>
      </c>
      <c r="C74" s="110" t="s">
        <v>8</v>
      </c>
      <c r="D74" s="80">
        <f>D75</f>
        <v>1035323</v>
      </c>
      <c r="E74" s="80">
        <f>E75</f>
        <v>1035323</v>
      </c>
    </row>
    <row r="75" spans="1:5" ht="18" customHeight="1">
      <c r="A75" s="74" t="s">
        <v>227</v>
      </c>
      <c r="B75" s="81" t="s">
        <v>232</v>
      </c>
      <c r="C75" s="111" t="s">
        <v>3</v>
      </c>
      <c r="D75" s="84">
        <v>1035323</v>
      </c>
      <c r="E75" s="84">
        <v>1035323</v>
      </c>
    </row>
    <row r="76" spans="1:5" ht="12.75">
      <c r="A76" s="107" t="s">
        <v>359</v>
      </c>
      <c r="B76" s="81" t="s">
        <v>361</v>
      </c>
      <c r="C76" s="111"/>
      <c r="D76" s="80">
        <f>D77</f>
        <v>250000</v>
      </c>
      <c r="E76" s="80">
        <f>E77</f>
        <v>250000</v>
      </c>
    </row>
    <row r="77" spans="1:5" ht="12.75">
      <c r="A77" s="74" t="s">
        <v>162</v>
      </c>
      <c r="B77" s="81" t="s">
        <v>361</v>
      </c>
      <c r="C77" s="111" t="s">
        <v>148</v>
      </c>
      <c r="D77" s="80">
        <f>D78</f>
        <v>250000</v>
      </c>
      <c r="E77" s="80">
        <f>E78</f>
        <v>250000</v>
      </c>
    </row>
    <row r="78" spans="1:5" ht="25.5">
      <c r="A78" s="74" t="s">
        <v>150</v>
      </c>
      <c r="B78" s="81" t="s">
        <v>361</v>
      </c>
      <c r="C78" s="111" t="s">
        <v>12</v>
      </c>
      <c r="D78" s="84">
        <v>250000</v>
      </c>
      <c r="E78" s="84">
        <v>250000</v>
      </c>
    </row>
    <row r="79" spans="1:5" ht="27">
      <c r="A79" s="123" t="s">
        <v>272</v>
      </c>
      <c r="B79" s="96" t="s">
        <v>250</v>
      </c>
      <c r="C79" s="111"/>
      <c r="D79" s="85">
        <f>D80</f>
        <v>8829665</v>
      </c>
      <c r="E79" s="85">
        <f>E80</f>
        <v>8829665</v>
      </c>
    </row>
    <row r="80" spans="1:5" ht="25.5">
      <c r="A80" s="127" t="s">
        <v>252</v>
      </c>
      <c r="B80" s="81" t="s">
        <v>251</v>
      </c>
      <c r="C80" s="111"/>
      <c r="D80" s="82">
        <f>D81+D88+D93</f>
        <v>8829665</v>
      </c>
      <c r="E80" s="82">
        <f>E81+E88+E93</f>
        <v>8829665</v>
      </c>
    </row>
    <row r="81" spans="1:5" ht="15.75" customHeight="1">
      <c r="A81" s="107" t="s">
        <v>226</v>
      </c>
      <c r="B81" s="81" t="s">
        <v>253</v>
      </c>
      <c r="C81" s="111"/>
      <c r="D81" s="82">
        <f>D82+D84+D86</f>
        <v>7119665</v>
      </c>
      <c r="E81" s="82">
        <f>E82+E84+E86</f>
        <v>7119665</v>
      </c>
    </row>
    <row r="82" spans="1:5" ht="39">
      <c r="A82" s="74" t="s">
        <v>303</v>
      </c>
      <c r="B82" s="81" t="s">
        <v>253</v>
      </c>
      <c r="C82" s="110" t="s">
        <v>8</v>
      </c>
      <c r="D82" s="80">
        <f>D83</f>
        <v>6459665</v>
      </c>
      <c r="E82" s="80">
        <f>E83</f>
        <v>6459665</v>
      </c>
    </row>
    <row r="83" spans="1:5" ht="18" customHeight="1">
      <c r="A83" s="74" t="s">
        <v>227</v>
      </c>
      <c r="B83" s="81" t="s">
        <v>253</v>
      </c>
      <c r="C83" s="111" t="s">
        <v>3</v>
      </c>
      <c r="D83" s="84">
        <v>6459665</v>
      </c>
      <c r="E83" s="84">
        <v>6459665</v>
      </c>
    </row>
    <row r="84" spans="1:5" ht="12.75">
      <c r="A84" s="74" t="s">
        <v>162</v>
      </c>
      <c r="B84" s="81" t="s">
        <v>253</v>
      </c>
      <c r="C84" s="110" t="s">
        <v>148</v>
      </c>
      <c r="D84" s="80">
        <f>D85</f>
        <v>650000</v>
      </c>
      <c r="E84" s="80">
        <f>E85</f>
        <v>650000</v>
      </c>
    </row>
    <row r="85" spans="1:5" ht="25.5">
      <c r="A85" s="74" t="s">
        <v>150</v>
      </c>
      <c r="B85" s="81" t="s">
        <v>253</v>
      </c>
      <c r="C85" s="111" t="s">
        <v>12</v>
      </c>
      <c r="D85" s="84">
        <v>650000</v>
      </c>
      <c r="E85" s="84">
        <v>650000</v>
      </c>
    </row>
    <row r="86" spans="1:5" ht="12.75">
      <c r="A86" s="74" t="s">
        <v>152</v>
      </c>
      <c r="B86" s="81" t="s">
        <v>253</v>
      </c>
      <c r="C86" s="110" t="s">
        <v>151</v>
      </c>
      <c r="D86" s="80">
        <f>D87</f>
        <v>10000</v>
      </c>
      <c r="E86" s="80">
        <f>E87</f>
        <v>10000</v>
      </c>
    </row>
    <row r="87" spans="1:5" ht="12.75">
      <c r="A87" s="74" t="s">
        <v>154</v>
      </c>
      <c r="B87" s="81" t="s">
        <v>253</v>
      </c>
      <c r="C87" s="111" t="s">
        <v>153</v>
      </c>
      <c r="D87" s="84">
        <v>10000</v>
      </c>
      <c r="E87" s="84">
        <v>10000</v>
      </c>
    </row>
    <row r="88" spans="1:5" ht="25.5">
      <c r="A88" s="107" t="s">
        <v>393</v>
      </c>
      <c r="B88" s="81" t="s">
        <v>392</v>
      </c>
      <c r="C88" s="111"/>
      <c r="D88" s="82">
        <f>D89+D91</f>
        <v>1070000</v>
      </c>
      <c r="E88" s="82">
        <f>E89+E91</f>
        <v>1070000</v>
      </c>
    </row>
    <row r="89" spans="1:5" ht="12.75">
      <c r="A89" s="74" t="s">
        <v>162</v>
      </c>
      <c r="B89" s="81" t="s">
        <v>392</v>
      </c>
      <c r="C89" s="111" t="s">
        <v>148</v>
      </c>
      <c r="D89" s="82">
        <f>D90</f>
        <v>670000</v>
      </c>
      <c r="E89" s="82">
        <f>E90</f>
        <v>670000</v>
      </c>
    </row>
    <row r="90" spans="1:5" ht="25.5">
      <c r="A90" s="74" t="s">
        <v>150</v>
      </c>
      <c r="B90" s="81" t="s">
        <v>392</v>
      </c>
      <c r="C90" s="111" t="s">
        <v>12</v>
      </c>
      <c r="D90" s="84">
        <v>670000</v>
      </c>
      <c r="E90" s="84">
        <v>670000</v>
      </c>
    </row>
    <row r="91" spans="1:5" ht="12.75">
      <c r="A91" s="74" t="s">
        <v>271</v>
      </c>
      <c r="B91" s="81" t="s">
        <v>392</v>
      </c>
      <c r="C91" s="111" t="s">
        <v>215</v>
      </c>
      <c r="D91" s="82">
        <f>D92</f>
        <v>400000</v>
      </c>
      <c r="E91" s="82">
        <f>E92</f>
        <v>400000</v>
      </c>
    </row>
    <row r="92" spans="1:5" ht="12.75">
      <c r="A92" s="74" t="s">
        <v>217</v>
      </c>
      <c r="B92" s="81" t="s">
        <v>392</v>
      </c>
      <c r="C92" s="111" t="s">
        <v>216</v>
      </c>
      <c r="D92" s="84">
        <v>400000</v>
      </c>
      <c r="E92" s="84">
        <v>400000</v>
      </c>
    </row>
    <row r="93" spans="1:5" ht="25.5">
      <c r="A93" s="107" t="s">
        <v>411</v>
      </c>
      <c r="B93" s="81" t="s">
        <v>380</v>
      </c>
      <c r="C93" s="111"/>
      <c r="D93" s="82">
        <f>D94</f>
        <v>640000</v>
      </c>
      <c r="E93" s="82">
        <f>E94</f>
        <v>640000</v>
      </c>
    </row>
    <row r="94" spans="1:5" ht="12.75">
      <c r="A94" s="74" t="s">
        <v>162</v>
      </c>
      <c r="B94" s="81" t="s">
        <v>380</v>
      </c>
      <c r="C94" s="111" t="s">
        <v>148</v>
      </c>
      <c r="D94" s="82">
        <f>D95</f>
        <v>640000</v>
      </c>
      <c r="E94" s="82">
        <f>E95</f>
        <v>640000</v>
      </c>
    </row>
    <row r="95" spans="1:5" ht="25.5">
      <c r="A95" s="74" t="s">
        <v>150</v>
      </c>
      <c r="B95" s="81" t="s">
        <v>380</v>
      </c>
      <c r="C95" s="111" t="s">
        <v>12</v>
      </c>
      <c r="D95" s="84">
        <v>640000</v>
      </c>
      <c r="E95" s="84">
        <v>640000</v>
      </c>
    </row>
    <row r="96" spans="1:5" ht="27">
      <c r="A96" s="123" t="s">
        <v>529</v>
      </c>
      <c r="B96" s="108" t="s">
        <v>203</v>
      </c>
      <c r="C96" s="110"/>
      <c r="D96" s="79">
        <f>D97</f>
        <v>19489340</v>
      </c>
      <c r="E96" s="79">
        <f>E97</f>
        <v>20150810</v>
      </c>
    </row>
    <row r="97" spans="1:5" ht="12.75">
      <c r="A97" s="127" t="s">
        <v>205</v>
      </c>
      <c r="B97" s="78" t="s">
        <v>204</v>
      </c>
      <c r="C97" s="110"/>
      <c r="D97" s="80">
        <f>D98+D101+D104+D107+D110</f>
        <v>19489340</v>
      </c>
      <c r="E97" s="80">
        <f>E98+E101+E104+E107+E110</f>
        <v>20150810</v>
      </c>
    </row>
    <row r="98" spans="1:5" ht="12.75">
      <c r="A98" s="107" t="s">
        <v>202</v>
      </c>
      <c r="B98" s="78" t="s">
        <v>206</v>
      </c>
      <c r="C98" s="110"/>
      <c r="D98" s="80">
        <f>D99</f>
        <v>3936800</v>
      </c>
      <c r="E98" s="80">
        <f>E99</f>
        <v>3792640</v>
      </c>
    </row>
    <row r="99" spans="1:5" ht="12.75">
      <c r="A99" s="74" t="s">
        <v>162</v>
      </c>
      <c r="B99" s="78" t="s">
        <v>206</v>
      </c>
      <c r="C99" s="110" t="s">
        <v>148</v>
      </c>
      <c r="D99" s="80">
        <f>D100</f>
        <v>3936800</v>
      </c>
      <c r="E99" s="80">
        <f>E100</f>
        <v>3792640</v>
      </c>
    </row>
    <row r="100" spans="1:5" ht="30.75" customHeight="1">
      <c r="A100" s="74" t="s">
        <v>150</v>
      </c>
      <c r="B100" s="78" t="s">
        <v>206</v>
      </c>
      <c r="C100" s="110" t="s">
        <v>12</v>
      </c>
      <c r="D100" s="91">
        <v>3936800</v>
      </c>
      <c r="E100" s="91">
        <v>3792640</v>
      </c>
    </row>
    <row r="101" spans="1:5" ht="12.75">
      <c r="A101" s="107" t="s">
        <v>208</v>
      </c>
      <c r="B101" s="78" t="s">
        <v>207</v>
      </c>
      <c r="C101" s="110"/>
      <c r="D101" s="80">
        <f>D102</f>
        <v>402790</v>
      </c>
      <c r="E101" s="80">
        <f>E102</f>
        <v>422920</v>
      </c>
    </row>
    <row r="102" spans="1:5" ht="12.75">
      <c r="A102" s="74" t="s">
        <v>162</v>
      </c>
      <c r="B102" s="78" t="s">
        <v>207</v>
      </c>
      <c r="C102" s="110" t="s">
        <v>148</v>
      </c>
      <c r="D102" s="80">
        <f>D103</f>
        <v>402790</v>
      </c>
      <c r="E102" s="80">
        <f>E103</f>
        <v>422920</v>
      </c>
    </row>
    <row r="103" spans="1:5" ht="29.25" customHeight="1">
      <c r="A103" s="74" t="s">
        <v>150</v>
      </c>
      <c r="B103" s="78" t="s">
        <v>207</v>
      </c>
      <c r="C103" s="110" t="s">
        <v>12</v>
      </c>
      <c r="D103" s="91">
        <v>402790</v>
      </c>
      <c r="E103" s="91">
        <v>422920</v>
      </c>
    </row>
    <row r="104" spans="1:5" ht="12.75">
      <c r="A104" s="107" t="s">
        <v>210</v>
      </c>
      <c r="B104" s="81" t="s">
        <v>209</v>
      </c>
      <c r="C104" s="111"/>
      <c r="D104" s="82">
        <f>D105</f>
        <v>6379400</v>
      </c>
      <c r="E104" s="82">
        <f>E105</f>
        <v>6783370</v>
      </c>
    </row>
    <row r="105" spans="1:5" ht="12.75">
      <c r="A105" s="74" t="s">
        <v>162</v>
      </c>
      <c r="B105" s="81" t="s">
        <v>209</v>
      </c>
      <c r="C105" s="111" t="s">
        <v>148</v>
      </c>
      <c r="D105" s="82">
        <f>D106</f>
        <v>6379400</v>
      </c>
      <c r="E105" s="82">
        <f>E106</f>
        <v>6783370</v>
      </c>
    </row>
    <row r="106" spans="1:5" ht="32.25" customHeight="1">
      <c r="A106" s="74" t="s">
        <v>150</v>
      </c>
      <c r="B106" s="81" t="s">
        <v>209</v>
      </c>
      <c r="C106" s="111" t="s">
        <v>12</v>
      </c>
      <c r="D106" s="84">
        <v>6379400</v>
      </c>
      <c r="E106" s="84">
        <v>6783370</v>
      </c>
    </row>
    <row r="107" spans="1:5" ht="12.75">
      <c r="A107" s="107" t="s">
        <v>212</v>
      </c>
      <c r="B107" s="78" t="s">
        <v>211</v>
      </c>
      <c r="C107" s="110"/>
      <c r="D107" s="80">
        <f>D108</f>
        <v>300000</v>
      </c>
      <c r="E107" s="80">
        <f>E108</f>
        <v>300000</v>
      </c>
    </row>
    <row r="108" spans="1:5" ht="12.75">
      <c r="A108" s="74" t="s">
        <v>162</v>
      </c>
      <c r="B108" s="78" t="s">
        <v>211</v>
      </c>
      <c r="C108" s="110" t="s">
        <v>148</v>
      </c>
      <c r="D108" s="80">
        <f>D109</f>
        <v>300000</v>
      </c>
      <c r="E108" s="80">
        <f>E109</f>
        <v>300000</v>
      </c>
    </row>
    <row r="109" spans="1:5" ht="30.75" customHeight="1">
      <c r="A109" s="74" t="s">
        <v>150</v>
      </c>
      <c r="B109" s="78" t="s">
        <v>211</v>
      </c>
      <c r="C109" s="110" t="s">
        <v>12</v>
      </c>
      <c r="D109" s="91">
        <v>300000</v>
      </c>
      <c r="E109" s="91">
        <v>300000</v>
      </c>
    </row>
    <row r="110" spans="1:5" ht="12.75">
      <c r="A110" s="107" t="s">
        <v>214</v>
      </c>
      <c r="B110" s="78" t="s">
        <v>213</v>
      </c>
      <c r="C110" s="110"/>
      <c r="D110" s="80">
        <f>D111+D113</f>
        <v>8470350</v>
      </c>
      <c r="E110" s="80">
        <f>E111+E113</f>
        <v>8851880</v>
      </c>
    </row>
    <row r="111" spans="1:5" ht="12.75">
      <c r="A111" s="74" t="s">
        <v>162</v>
      </c>
      <c r="B111" s="78" t="s">
        <v>213</v>
      </c>
      <c r="C111" s="110" t="s">
        <v>148</v>
      </c>
      <c r="D111" s="80">
        <f>D112</f>
        <v>8455350</v>
      </c>
      <c r="E111" s="80">
        <f>E112</f>
        <v>8836880</v>
      </c>
    </row>
    <row r="112" spans="1:5" ht="25.5">
      <c r="A112" s="74" t="s">
        <v>150</v>
      </c>
      <c r="B112" s="78" t="s">
        <v>213</v>
      </c>
      <c r="C112" s="110" t="s">
        <v>12</v>
      </c>
      <c r="D112" s="91">
        <v>8455350</v>
      </c>
      <c r="E112" s="91">
        <v>8836880</v>
      </c>
    </row>
    <row r="113" spans="1:5" ht="12.75">
      <c r="A113" s="74" t="s">
        <v>271</v>
      </c>
      <c r="B113" s="78" t="s">
        <v>213</v>
      </c>
      <c r="C113" s="110" t="s">
        <v>215</v>
      </c>
      <c r="D113" s="80">
        <f>D114</f>
        <v>15000</v>
      </c>
      <c r="E113" s="80">
        <f>E114</f>
        <v>15000</v>
      </c>
    </row>
    <row r="114" spans="1:5" ht="12.75">
      <c r="A114" s="74" t="s">
        <v>217</v>
      </c>
      <c r="B114" s="78" t="s">
        <v>213</v>
      </c>
      <c r="C114" s="110" t="s">
        <v>216</v>
      </c>
      <c r="D114" s="91">
        <v>15000</v>
      </c>
      <c r="E114" s="91">
        <v>15000</v>
      </c>
    </row>
    <row r="115" spans="1:5" ht="42" customHeight="1">
      <c r="A115" s="123" t="s">
        <v>394</v>
      </c>
      <c r="B115" s="96" t="s">
        <v>255</v>
      </c>
      <c r="C115" s="111"/>
      <c r="D115" s="85">
        <f>D116</f>
        <v>2520011</v>
      </c>
      <c r="E115" s="85">
        <f>E116</f>
        <v>2520011</v>
      </c>
    </row>
    <row r="116" spans="1:5" ht="25.5">
      <c r="A116" s="127" t="s">
        <v>257</v>
      </c>
      <c r="B116" s="81" t="s">
        <v>256</v>
      </c>
      <c r="C116" s="111"/>
      <c r="D116" s="82">
        <f>D117</f>
        <v>2520011</v>
      </c>
      <c r="E116" s="82">
        <f>E117</f>
        <v>2520011</v>
      </c>
    </row>
    <row r="117" spans="1:5" ht="12.75">
      <c r="A117" s="107" t="s">
        <v>226</v>
      </c>
      <c r="B117" s="81" t="s">
        <v>258</v>
      </c>
      <c r="C117" s="111"/>
      <c r="D117" s="82">
        <f>D118+D120+D122</f>
        <v>2520011</v>
      </c>
      <c r="E117" s="82">
        <f>E118+E120+E122</f>
        <v>2520011</v>
      </c>
    </row>
    <row r="118" spans="1:5" ht="39">
      <c r="A118" s="74" t="s">
        <v>303</v>
      </c>
      <c r="B118" s="71" t="s">
        <v>258</v>
      </c>
      <c r="C118" s="109" t="s">
        <v>8</v>
      </c>
      <c r="D118" s="75">
        <f>D119</f>
        <v>2110046</v>
      </c>
      <c r="E118" s="75">
        <f>E119</f>
        <v>2110046</v>
      </c>
    </row>
    <row r="119" spans="1:5" ht="12.75">
      <c r="A119" s="74" t="s">
        <v>227</v>
      </c>
      <c r="B119" s="71" t="s">
        <v>258</v>
      </c>
      <c r="C119" s="109" t="s">
        <v>3</v>
      </c>
      <c r="D119" s="76">
        <f>1620619+489427</f>
        <v>2110046</v>
      </c>
      <c r="E119" s="76">
        <f>1620619+489427</f>
        <v>2110046</v>
      </c>
    </row>
    <row r="120" spans="1:5" ht="12.75">
      <c r="A120" s="74" t="s">
        <v>162</v>
      </c>
      <c r="B120" s="71" t="s">
        <v>258</v>
      </c>
      <c r="C120" s="109" t="s">
        <v>148</v>
      </c>
      <c r="D120" s="75">
        <f>D121</f>
        <v>406965</v>
      </c>
      <c r="E120" s="75">
        <f>E121</f>
        <v>406965</v>
      </c>
    </row>
    <row r="121" spans="1:5" ht="25.5">
      <c r="A121" s="74" t="s">
        <v>150</v>
      </c>
      <c r="B121" s="71" t="s">
        <v>258</v>
      </c>
      <c r="C121" s="109" t="s">
        <v>12</v>
      </c>
      <c r="D121" s="76">
        <f>356965+50000</f>
        <v>406965</v>
      </c>
      <c r="E121" s="76">
        <f>356965+50000</f>
        <v>406965</v>
      </c>
    </row>
    <row r="122" spans="1:5" ht="12.75">
      <c r="A122" s="74" t="s">
        <v>152</v>
      </c>
      <c r="B122" s="81" t="s">
        <v>258</v>
      </c>
      <c r="C122" s="110" t="s">
        <v>151</v>
      </c>
      <c r="D122" s="80">
        <f>D123</f>
        <v>3000</v>
      </c>
      <c r="E122" s="80">
        <f>E123</f>
        <v>3000</v>
      </c>
    </row>
    <row r="123" spans="1:5" ht="12.75">
      <c r="A123" s="74" t="s">
        <v>154</v>
      </c>
      <c r="B123" s="81" t="s">
        <v>258</v>
      </c>
      <c r="C123" s="111" t="s">
        <v>153</v>
      </c>
      <c r="D123" s="84">
        <v>3000</v>
      </c>
      <c r="E123" s="84">
        <v>3000</v>
      </c>
    </row>
    <row r="124" spans="1:5" ht="27">
      <c r="A124" s="123" t="s">
        <v>320</v>
      </c>
      <c r="B124" s="120" t="s">
        <v>184</v>
      </c>
      <c r="C124" s="109"/>
      <c r="D124" s="72">
        <f>D125</f>
        <v>22622890</v>
      </c>
      <c r="E124" s="72">
        <f>E125</f>
        <v>22254050</v>
      </c>
    </row>
    <row r="125" spans="1:5" ht="25.5">
      <c r="A125" s="127" t="s">
        <v>186</v>
      </c>
      <c r="B125" s="71" t="s">
        <v>185</v>
      </c>
      <c r="C125" s="109"/>
      <c r="D125" s="75">
        <f>D126+D129+D132+D135</f>
        <v>22622890</v>
      </c>
      <c r="E125" s="75">
        <f>E126+E129+E132+E135</f>
        <v>22254050</v>
      </c>
    </row>
    <row r="126" spans="1:5" ht="12.75">
      <c r="A126" s="107" t="s">
        <v>188</v>
      </c>
      <c r="B126" s="71" t="s">
        <v>187</v>
      </c>
      <c r="C126" s="109"/>
      <c r="D126" s="75">
        <f>D127</f>
        <v>11325520</v>
      </c>
      <c r="E126" s="75">
        <f>E127</f>
        <v>11891800</v>
      </c>
    </row>
    <row r="127" spans="1:5" ht="12.75">
      <c r="A127" s="74" t="s">
        <v>162</v>
      </c>
      <c r="B127" s="71" t="s">
        <v>187</v>
      </c>
      <c r="C127" s="109" t="s">
        <v>148</v>
      </c>
      <c r="D127" s="75">
        <f>D128</f>
        <v>11325520</v>
      </c>
      <c r="E127" s="75">
        <f>E128</f>
        <v>11891800</v>
      </c>
    </row>
    <row r="128" spans="1:5" ht="25.5">
      <c r="A128" s="74" t="s">
        <v>150</v>
      </c>
      <c r="B128" s="71" t="s">
        <v>187</v>
      </c>
      <c r="C128" s="109" t="s">
        <v>12</v>
      </c>
      <c r="D128" s="76">
        <v>11325520</v>
      </c>
      <c r="E128" s="76">
        <v>11891800</v>
      </c>
    </row>
    <row r="129" spans="1:5" ht="12.75">
      <c r="A129" s="107" t="s">
        <v>190</v>
      </c>
      <c r="B129" s="71" t="s">
        <v>189</v>
      </c>
      <c r="C129" s="109"/>
      <c r="D129" s="75">
        <f>D130</f>
        <v>10000000</v>
      </c>
      <c r="E129" s="75">
        <f>E130</f>
        <v>9000000</v>
      </c>
    </row>
    <row r="130" spans="1:5" ht="12.75">
      <c r="A130" s="74" t="s">
        <v>162</v>
      </c>
      <c r="B130" s="71" t="s">
        <v>189</v>
      </c>
      <c r="C130" s="109" t="s">
        <v>148</v>
      </c>
      <c r="D130" s="75">
        <f>D131</f>
        <v>10000000</v>
      </c>
      <c r="E130" s="75">
        <f>E131</f>
        <v>9000000</v>
      </c>
    </row>
    <row r="131" spans="1:5" ht="25.5">
      <c r="A131" s="74" t="s">
        <v>150</v>
      </c>
      <c r="B131" s="71" t="s">
        <v>189</v>
      </c>
      <c r="C131" s="109" t="s">
        <v>12</v>
      </c>
      <c r="D131" s="76">
        <v>10000000</v>
      </c>
      <c r="E131" s="76">
        <v>9000000</v>
      </c>
    </row>
    <row r="132" spans="1:5" ht="12.75">
      <c r="A132" s="107" t="s">
        <v>346</v>
      </c>
      <c r="B132" s="71" t="s">
        <v>321</v>
      </c>
      <c r="C132" s="109"/>
      <c r="D132" s="75">
        <f>D133</f>
        <v>379570</v>
      </c>
      <c r="E132" s="75">
        <f>E133</f>
        <v>398550</v>
      </c>
    </row>
    <row r="133" spans="1:5" ht="25.5">
      <c r="A133" s="74" t="s">
        <v>149</v>
      </c>
      <c r="B133" s="71" t="s">
        <v>321</v>
      </c>
      <c r="C133" s="109" t="s">
        <v>148</v>
      </c>
      <c r="D133" s="75">
        <f>D134</f>
        <v>379570</v>
      </c>
      <c r="E133" s="75">
        <f>E134</f>
        <v>398550</v>
      </c>
    </row>
    <row r="134" spans="1:5" ht="32.25" customHeight="1">
      <c r="A134" s="74" t="s">
        <v>150</v>
      </c>
      <c r="B134" s="71" t="s">
        <v>321</v>
      </c>
      <c r="C134" s="109" t="s">
        <v>12</v>
      </c>
      <c r="D134" s="76">
        <v>379570</v>
      </c>
      <c r="E134" s="76">
        <v>398550</v>
      </c>
    </row>
    <row r="135" spans="1:5" ht="25.5">
      <c r="A135" s="107" t="s">
        <v>315</v>
      </c>
      <c r="B135" s="71" t="s">
        <v>191</v>
      </c>
      <c r="C135" s="109"/>
      <c r="D135" s="75">
        <f>D136</f>
        <v>917800</v>
      </c>
      <c r="E135" s="75">
        <f>E136</f>
        <v>963700</v>
      </c>
    </row>
    <row r="136" spans="1:5" ht="33" customHeight="1">
      <c r="A136" s="74" t="s">
        <v>149</v>
      </c>
      <c r="B136" s="71" t="s">
        <v>191</v>
      </c>
      <c r="C136" s="109" t="s">
        <v>148</v>
      </c>
      <c r="D136" s="75">
        <f>D137</f>
        <v>917800</v>
      </c>
      <c r="E136" s="75">
        <f>E137</f>
        <v>963700</v>
      </c>
    </row>
    <row r="137" spans="1:5" ht="30.75" customHeight="1">
      <c r="A137" s="74" t="s">
        <v>150</v>
      </c>
      <c r="B137" s="71" t="s">
        <v>191</v>
      </c>
      <c r="C137" s="109" t="s">
        <v>12</v>
      </c>
      <c r="D137" s="76">
        <v>917800</v>
      </c>
      <c r="E137" s="76">
        <v>963700</v>
      </c>
    </row>
    <row r="138" spans="1:5" ht="43.5" customHeight="1">
      <c r="A138" s="123" t="s">
        <v>364</v>
      </c>
      <c r="B138" s="120" t="s">
        <v>365</v>
      </c>
      <c r="C138" s="119"/>
      <c r="D138" s="85">
        <f>D139+D145+D155</f>
        <v>405000</v>
      </c>
      <c r="E138" s="85">
        <f>E139+E145+E155</f>
        <v>405000</v>
      </c>
    </row>
    <row r="139" spans="1:5" ht="18" customHeight="1">
      <c r="A139" s="127" t="s">
        <v>369</v>
      </c>
      <c r="B139" s="71" t="s">
        <v>366</v>
      </c>
      <c r="C139" s="109"/>
      <c r="D139" s="82">
        <f>D140</f>
        <v>168000</v>
      </c>
      <c r="E139" s="82">
        <f>E140</f>
        <v>168000</v>
      </c>
    </row>
    <row r="140" spans="1:5" ht="12.75">
      <c r="A140" s="107" t="s">
        <v>368</v>
      </c>
      <c r="B140" s="71" t="s">
        <v>367</v>
      </c>
      <c r="C140" s="109"/>
      <c r="D140" s="82">
        <f>D141+D143</f>
        <v>168000</v>
      </c>
      <c r="E140" s="82">
        <f>E141+E143</f>
        <v>168000</v>
      </c>
    </row>
    <row r="141" spans="1:5" ht="12.75">
      <c r="A141" s="74" t="s">
        <v>162</v>
      </c>
      <c r="B141" s="71" t="s">
        <v>367</v>
      </c>
      <c r="C141" s="109" t="s">
        <v>148</v>
      </c>
      <c r="D141" s="82">
        <f>D142</f>
        <v>60000</v>
      </c>
      <c r="E141" s="82">
        <f>E142</f>
        <v>60000</v>
      </c>
    </row>
    <row r="142" spans="1:5" ht="25.5">
      <c r="A142" s="74" t="s">
        <v>150</v>
      </c>
      <c r="B142" s="71" t="s">
        <v>367</v>
      </c>
      <c r="C142" s="109" t="s">
        <v>12</v>
      </c>
      <c r="D142" s="76">
        <v>60000</v>
      </c>
      <c r="E142" s="76">
        <v>60000</v>
      </c>
    </row>
    <row r="143" spans="1:5" ht="12.75">
      <c r="A143" s="74" t="s">
        <v>271</v>
      </c>
      <c r="B143" s="71" t="s">
        <v>367</v>
      </c>
      <c r="C143" s="109" t="s">
        <v>215</v>
      </c>
      <c r="D143" s="82">
        <f>D144</f>
        <v>108000</v>
      </c>
      <c r="E143" s="82">
        <f>E144</f>
        <v>108000</v>
      </c>
    </row>
    <row r="144" spans="1:5" ht="12.75">
      <c r="A144" s="74" t="s">
        <v>217</v>
      </c>
      <c r="B144" s="71" t="s">
        <v>367</v>
      </c>
      <c r="C144" s="109" t="s">
        <v>216</v>
      </c>
      <c r="D144" s="76">
        <v>108000</v>
      </c>
      <c r="E144" s="76">
        <v>108000</v>
      </c>
    </row>
    <row r="145" spans="1:5" ht="25.5">
      <c r="A145" s="127" t="s">
        <v>370</v>
      </c>
      <c r="B145" s="71" t="s">
        <v>372</v>
      </c>
      <c r="C145" s="109"/>
      <c r="D145" s="82">
        <f>D146+D149+D152</f>
        <v>157000</v>
      </c>
      <c r="E145" s="82">
        <f>E146+E149+E152</f>
        <v>157000</v>
      </c>
    </row>
    <row r="146" spans="1:5" ht="18" customHeight="1">
      <c r="A146" s="107" t="s">
        <v>431</v>
      </c>
      <c r="B146" s="71" t="s">
        <v>373</v>
      </c>
      <c r="C146" s="109"/>
      <c r="D146" s="82">
        <f>D147</f>
        <v>70000</v>
      </c>
      <c r="E146" s="82">
        <f>E147</f>
        <v>70000</v>
      </c>
    </row>
    <row r="147" spans="1:5" ht="12.75">
      <c r="A147" s="74" t="s">
        <v>162</v>
      </c>
      <c r="B147" s="71" t="s">
        <v>373</v>
      </c>
      <c r="C147" s="109" t="s">
        <v>148</v>
      </c>
      <c r="D147" s="82">
        <f>D148</f>
        <v>70000</v>
      </c>
      <c r="E147" s="82">
        <f>E148</f>
        <v>70000</v>
      </c>
    </row>
    <row r="148" spans="1:5" ht="25.5">
      <c r="A148" s="74" t="s">
        <v>150</v>
      </c>
      <c r="B148" s="71" t="s">
        <v>373</v>
      </c>
      <c r="C148" s="109" t="s">
        <v>12</v>
      </c>
      <c r="D148" s="76">
        <v>70000</v>
      </c>
      <c r="E148" s="76">
        <v>70000</v>
      </c>
    </row>
    <row r="149" spans="1:5" ht="12.75">
      <c r="A149" s="107" t="s">
        <v>410</v>
      </c>
      <c r="B149" s="71" t="s">
        <v>374</v>
      </c>
      <c r="C149" s="109"/>
      <c r="D149" s="82">
        <f>D150</f>
        <v>30000</v>
      </c>
      <c r="E149" s="82">
        <f>E150</f>
        <v>30000</v>
      </c>
    </row>
    <row r="150" spans="1:5" ht="12.75">
      <c r="A150" s="74" t="s">
        <v>271</v>
      </c>
      <c r="B150" s="71" t="s">
        <v>374</v>
      </c>
      <c r="C150" s="109" t="s">
        <v>215</v>
      </c>
      <c r="D150" s="82">
        <f>D151</f>
        <v>30000</v>
      </c>
      <c r="E150" s="82">
        <f>E151</f>
        <v>30000</v>
      </c>
    </row>
    <row r="151" spans="1:5" ht="12.75">
      <c r="A151" s="74" t="s">
        <v>217</v>
      </c>
      <c r="B151" s="71" t="s">
        <v>374</v>
      </c>
      <c r="C151" s="109" t="s">
        <v>216</v>
      </c>
      <c r="D151" s="76">
        <v>30000</v>
      </c>
      <c r="E151" s="76">
        <v>30000</v>
      </c>
    </row>
    <row r="152" spans="1:5" ht="12.75">
      <c r="A152" s="107" t="s">
        <v>414</v>
      </c>
      <c r="B152" s="71" t="s">
        <v>375</v>
      </c>
      <c r="C152" s="109"/>
      <c r="D152" s="80">
        <f>D153</f>
        <v>57000</v>
      </c>
      <c r="E152" s="80">
        <f>E153</f>
        <v>57000</v>
      </c>
    </row>
    <row r="153" spans="1:5" ht="12.75">
      <c r="A153" s="74" t="s">
        <v>162</v>
      </c>
      <c r="B153" s="71" t="s">
        <v>375</v>
      </c>
      <c r="C153" s="109" t="s">
        <v>148</v>
      </c>
      <c r="D153" s="80">
        <f>D154</f>
        <v>57000</v>
      </c>
      <c r="E153" s="80">
        <f>E154</f>
        <v>57000</v>
      </c>
    </row>
    <row r="154" spans="1:5" ht="25.5">
      <c r="A154" s="74" t="s">
        <v>150</v>
      </c>
      <c r="B154" s="71" t="s">
        <v>375</v>
      </c>
      <c r="C154" s="109" t="s">
        <v>12</v>
      </c>
      <c r="D154" s="91">
        <v>57000</v>
      </c>
      <c r="E154" s="91">
        <v>57000</v>
      </c>
    </row>
    <row r="155" spans="1:5" ht="12.75">
      <c r="A155" s="127" t="s">
        <v>376</v>
      </c>
      <c r="B155" s="71" t="s">
        <v>377</v>
      </c>
      <c r="C155" s="109"/>
      <c r="D155" s="82">
        <f aca="true" t="shared" si="2" ref="D155:E157">D156</f>
        <v>80000</v>
      </c>
      <c r="E155" s="82">
        <f t="shared" si="2"/>
        <v>80000</v>
      </c>
    </row>
    <row r="156" spans="1:5" ht="12.75">
      <c r="A156" s="107" t="s">
        <v>378</v>
      </c>
      <c r="B156" s="71" t="s">
        <v>379</v>
      </c>
      <c r="C156" s="109"/>
      <c r="D156" s="82">
        <f t="shared" si="2"/>
        <v>80000</v>
      </c>
      <c r="E156" s="82">
        <f t="shared" si="2"/>
        <v>80000</v>
      </c>
    </row>
    <row r="157" spans="1:5" ht="12.75">
      <c r="A157" s="74" t="s">
        <v>162</v>
      </c>
      <c r="B157" s="71" t="s">
        <v>379</v>
      </c>
      <c r="C157" s="109" t="s">
        <v>148</v>
      </c>
      <c r="D157" s="82">
        <f t="shared" si="2"/>
        <v>80000</v>
      </c>
      <c r="E157" s="82">
        <f t="shared" si="2"/>
        <v>80000</v>
      </c>
    </row>
    <row r="158" spans="1:5" ht="25.5">
      <c r="A158" s="74" t="s">
        <v>150</v>
      </c>
      <c r="B158" s="71" t="s">
        <v>379</v>
      </c>
      <c r="C158" s="109" t="s">
        <v>12</v>
      </c>
      <c r="D158" s="76">
        <v>80000</v>
      </c>
      <c r="E158" s="76">
        <v>80000</v>
      </c>
    </row>
    <row r="159" spans="1:5" ht="27">
      <c r="A159" s="123" t="s">
        <v>316</v>
      </c>
      <c r="B159" s="96" t="s">
        <v>317</v>
      </c>
      <c r="C159" s="111"/>
      <c r="D159" s="79">
        <f>D160</f>
        <v>570000</v>
      </c>
      <c r="E159" s="79">
        <f>E160</f>
        <v>570000</v>
      </c>
    </row>
    <row r="160" spans="1:5" ht="39">
      <c r="A160" s="127" t="s">
        <v>347</v>
      </c>
      <c r="B160" s="81" t="s">
        <v>318</v>
      </c>
      <c r="C160" s="111"/>
      <c r="D160" s="80">
        <f>D161+D164</f>
        <v>570000</v>
      </c>
      <c r="E160" s="80">
        <f>E161+E164</f>
        <v>570000</v>
      </c>
    </row>
    <row r="161" spans="1:5" ht="25.5">
      <c r="A161" s="107" t="s">
        <v>408</v>
      </c>
      <c r="B161" s="71" t="s">
        <v>437</v>
      </c>
      <c r="C161" s="109"/>
      <c r="D161" s="75">
        <f>D162</f>
        <v>270000</v>
      </c>
      <c r="E161" s="75">
        <f>E162</f>
        <v>270000</v>
      </c>
    </row>
    <row r="162" spans="1:5" ht="12.75">
      <c r="A162" s="74" t="s">
        <v>162</v>
      </c>
      <c r="B162" s="71" t="s">
        <v>437</v>
      </c>
      <c r="C162" s="109" t="s">
        <v>148</v>
      </c>
      <c r="D162" s="75">
        <f>D163</f>
        <v>270000</v>
      </c>
      <c r="E162" s="75">
        <f>E163</f>
        <v>270000</v>
      </c>
    </row>
    <row r="163" spans="1:5" ht="25.5">
      <c r="A163" s="74" t="s">
        <v>150</v>
      </c>
      <c r="B163" s="71" t="s">
        <v>437</v>
      </c>
      <c r="C163" s="109" t="s">
        <v>12</v>
      </c>
      <c r="D163" s="76">
        <v>270000</v>
      </c>
      <c r="E163" s="76">
        <v>270000</v>
      </c>
    </row>
    <row r="164" spans="1:5" ht="25.5">
      <c r="A164" s="107" t="s">
        <v>319</v>
      </c>
      <c r="B164" s="81" t="s">
        <v>348</v>
      </c>
      <c r="C164" s="111"/>
      <c r="D164" s="80">
        <f>D165</f>
        <v>300000</v>
      </c>
      <c r="E164" s="80">
        <f>E165</f>
        <v>300000</v>
      </c>
    </row>
    <row r="165" spans="1:5" ht="12.75">
      <c r="A165" s="74" t="s">
        <v>162</v>
      </c>
      <c r="B165" s="81" t="s">
        <v>348</v>
      </c>
      <c r="C165" s="110" t="s">
        <v>148</v>
      </c>
      <c r="D165" s="80">
        <f>D166</f>
        <v>300000</v>
      </c>
      <c r="E165" s="80">
        <f>E166</f>
        <v>300000</v>
      </c>
    </row>
    <row r="166" spans="1:5" ht="33" customHeight="1">
      <c r="A166" s="74" t="s">
        <v>150</v>
      </c>
      <c r="B166" s="81" t="s">
        <v>348</v>
      </c>
      <c r="C166" s="111" t="s">
        <v>12</v>
      </c>
      <c r="D166" s="91">
        <v>300000</v>
      </c>
      <c r="E166" s="91">
        <v>300000</v>
      </c>
    </row>
    <row r="167" spans="1:5" ht="40.5">
      <c r="A167" s="123" t="s">
        <v>386</v>
      </c>
      <c r="B167" s="120" t="s">
        <v>387</v>
      </c>
      <c r="C167" s="119"/>
      <c r="D167" s="85">
        <f aca="true" t="shared" si="3" ref="D167:E170">D168</f>
        <v>200000</v>
      </c>
      <c r="E167" s="85">
        <f t="shared" si="3"/>
        <v>200000</v>
      </c>
    </row>
    <row r="168" spans="1:5" ht="25.5">
      <c r="A168" s="127" t="s">
        <v>388</v>
      </c>
      <c r="B168" s="71" t="s">
        <v>389</v>
      </c>
      <c r="C168" s="109"/>
      <c r="D168" s="82">
        <f t="shared" si="3"/>
        <v>200000</v>
      </c>
      <c r="E168" s="82">
        <f t="shared" si="3"/>
        <v>200000</v>
      </c>
    </row>
    <row r="169" spans="1:5" ht="12.75">
      <c r="A169" s="107" t="s">
        <v>413</v>
      </c>
      <c r="B169" s="81" t="s">
        <v>412</v>
      </c>
      <c r="C169" s="109"/>
      <c r="D169" s="82">
        <f t="shared" si="3"/>
        <v>200000</v>
      </c>
      <c r="E169" s="82">
        <f t="shared" si="3"/>
        <v>200000</v>
      </c>
    </row>
    <row r="170" spans="1:5" ht="12.75">
      <c r="A170" s="74" t="s">
        <v>162</v>
      </c>
      <c r="B170" s="81" t="s">
        <v>412</v>
      </c>
      <c r="C170" s="111" t="s">
        <v>148</v>
      </c>
      <c r="D170" s="82">
        <f t="shared" si="3"/>
        <v>200000</v>
      </c>
      <c r="E170" s="82">
        <f t="shared" si="3"/>
        <v>200000</v>
      </c>
    </row>
    <row r="171" spans="1:5" ht="25.5">
      <c r="A171" s="74" t="s">
        <v>150</v>
      </c>
      <c r="B171" s="81" t="s">
        <v>412</v>
      </c>
      <c r="C171" s="111" t="s">
        <v>12</v>
      </c>
      <c r="D171" s="76">
        <v>200000</v>
      </c>
      <c r="E171" s="76">
        <v>200000</v>
      </c>
    </row>
    <row r="172" spans="1:5" ht="13.5">
      <c r="A172" s="123" t="s">
        <v>352</v>
      </c>
      <c r="B172" s="96" t="s">
        <v>323</v>
      </c>
      <c r="C172" s="132"/>
      <c r="D172" s="85">
        <f aca="true" t="shared" si="4" ref="D172:E175">D173</f>
        <v>200000</v>
      </c>
      <c r="E172" s="85">
        <f t="shared" si="4"/>
        <v>200000</v>
      </c>
    </row>
    <row r="173" spans="1:5" ht="25.5">
      <c r="A173" s="127" t="s">
        <v>353</v>
      </c>
      <c r="B173" s="81" t="s">
        <v>354</v>
      </c>
      <c r="C173" s="132"/>
      <c r="D173" s="82">
        <f t="shared" si="4"/>
        <v>200000</v>
      </c>
      <c r="E173" s="82">
        <f t="shared" si="4"/>
        <v>200000</v>
      </c>
    </row>
    <row r="174" spans="1:5" ht="12.75">
      <c r="A174" s="107" t="s">
        <v>356</v>
      </c>
      <c r="B174" s="81" t="s">
        <v>355</v>
      </c>
      <c r="C174" s="132"/>
      <c r="D174" s="82">
        <f t="shared" si="4"/>
        <v>200000</v>
      </c>
      <c r="E174" s="82">
        <f t="shared" si="4"/>
        <v>200000</v>
      </c>
    </row>
    <row r="175" spans="1:5" ht="12.75">
      <c r="A175" s="74" t="s">
        <v>162</v>
      </c>
      <c r="B175" s="81" t="s">
        <v>355</v>
      </c>
      <c r="C175" s="132" t="s">
        <v>148</v>
      </c>
      <c r="D175" s="82">
        <f t="shared" si="4"/>
        <v>200000</v>
      </c>
      <c r="E175" s="82">
        <f t="shared" si="4"/>
        <v>200000</v>
      </c>
    </row>
    <row r="176" spans="1:5" ht="25.5">
      <c r="A176" s="74" t="s">
        <v>150</v>
      </c>
      <c r="B176" s="81" t="s">
        <v>355</v>
      </c>
      <c r="C176" s="132" t="s">
        <v>12</v>
      </c>
      <c r="D176" s="84">
        <f>100000+100000</f>
        <v>200000</v>
      </c>
      <c r="E176" s="84">
        <f>100000+100000</f>
        <v>200000</v>
      </c>
    </row>
    <row r="177" spans="1:5" ht="40.5">
      <c r="A177" s="123" t="s">
        <v>310</v>
      </c>
      <c r="B177" s="108" t="s">
        <v>143</v>
      </c>
      <c r="C177" s="110"/>
      <c r="D177" s="79">
        <f>D178</f>
        <v>19209579.53</v>
      </c>
      <c r="E177" s="79">
        <f>E178</f>
        <v>19245379.53</v>
      </c>
    </row>
    <row r="178" spans="1:5" ht="25.5">
      <c r="A178" s="127" t="s">
        <v>145</v>
      </c>
      <c r="B178" s="78" t="s">
        <v>144</v>
      </c>
      <c r="C178" s="110"/>
      <c r="D178" s="80">
        <f>D179+D186+D189</f>
        <v>19209579.53</v>
      </c>
      <c r="E178" s="80">
        <f>E179+E186+E189</f>
        <v>19245379.53</v>
      </c>
    </row>
    <row r="179" spans="1:5" ht="12.75">
      <c r="A179" s="107" t="s">
        <v>147</v>
      </c>
      <c r="B179" s="78" t="s">
        <v>146</v>
      </c>
      <c r="C179" s="110"/>
      <c r="D179" s="80">
        <f>D180+D183+D185</f>
        <v>10285199</v>
      </c>
      <c r="E179" s="80">
        <f>E180+E183+E185</f>
        <v>10320999</v>
      </c>
    </row>
    <row r="180" spans="1:5" ht="39">
      <c r="A180" s="74" t="s">
        <v>303</v>
      </c>
      <c r="B180" s="81" t="s">
        <v>146</v>
      </c>
      <c r="C180" s="111" t="s">
        <v>8</v>
      </c>
      <c r="D180" s="82">
        <f>D181</f>
        <v>7490469</v>
      </c>
      <c r="E180" s="82">
        <f>E181</f>
        <v>7490469</v>
      </c>
    </row>
    <row r="181" spans="1:5" ht="12.75">
      <c r="A181" s="74" t="s">
        <v>142</v>
      </c>
      <c r="B181" s="81" t="s">
        <v>146</v>
      </c>
      <c r="C181" s="111" t="s">
        <v>5</v>
      </c>
      <c r="D181" s="84">
        <f>5753048+1737421</f>
        <v>7490469</v>
      </c>
      <c r="E181" s="84">
        <f>5753048+1737421</f>
        <v>7490469</v>
      </c>
    </row>
    <row r="182" spans="1:5" ht="30" customHeight="1">
      <c r="A182" s="74" t="s">
        <v>149</v>
      </c>
      <c r="B182" s="81" t="s">
        <v>146</v>
      </c>
      <c r="C182" s="111" t="s">
        <v>148</v>
      </c>
      <c r="D182" s="82">
        <f>D183</f>
        <v>2764730</v>
      </c>
      <c r="E182" s="82">
        <f>E183</f>
        <v>2800530</v>
      </c>
    </row>
    <row r="183" spans="1:5" ht="32.25" customHeight="1">
      <c r="A183" s="74" t="s">
        <v>150</v>
      </c>
      <c r="B183" s="81" t="s">
        <v>146</v>
      </c>
      <c r="C183" s="111" t="s">
        <v>12</v>
      </c>
      <c r="D183" s="84">
        <v>2764730</v>
      </c>
      <c r="E183" s="84">
        <v>2800530</v>
      </c>
    </row>
    <row r="184" spans="1:5" ht="12.75">
      <c r="A184" s="74" t="s">
        <v>152</v>
      </c>
      <c r="B184" s="81" t="s">
        <v>146</v>
      </c>
      <c r="C184" s="111" t="s">
        <v>151</v>
      </c>
      <c r="D184" s="82">
        <f>D185</f>
        <v>30000</v>
      </c>
      <c r="E184" s="82">
        <f>E185</f>
        <v>30000</v>
      </c>
    </row>
    <row r="185" spans="1:5" ht="12.75">
      <c r="A185" s="74" t="s">
        <v>154</v>
      </c>
      <c r="B185" s="81" t="s">
        <v>146</v>
      </c>
      <c r="C185" s="111" t="s">
        <v>153</v>
      </c>
      <c r="D185" s="84">
        <v>30000</v>
      </c>
      <c r="E185" s="84">
        <v>30000</v>
      </c>
    </row>
    <row r="186" spans="1:5" ht="12.75">
      <c r="A186" s="107" t="s">
        <v>260</v>
      </c>
      <c r="B186" s="81" t="s">
        <v>259</v>
      </c>
      <c r="C186" s="111"/>
      <c r="D186" s="82">
        <f>D187</f>
        <v>8751380.53</v>
      </c>
      <c r="E186" s="82">
        <f>E187</f>
        <v>8751380.53</v>
      </c>
    </row>
    <row r="187" spans="1:5" ht="16.5" customHeight="1">
      <c r="A187" s="74" t="s">
        <v>262</v>
      </c>
      <c r="B187" s="81" t="s">
        <v>259</v>
      </c>
      <c r="C187" s="111" t="s">
        <v>261</v>
      </c>
      <c r="D187" s="82">
        <f>D188</f>
        <v>8751380.53</v>
      </c>
      <c r="E187" s="82">
        <f>E188</f>
        <v>8751380.53</v>
      </c>
    </row>
    <row r="188" spans="1:5" ht="12.75">
      <c r="A188" s="74" t="s">
        <v>264</v>
      </c>
      <c r="B188" s="81" t="s">
        <v>259</v>
      </c>
      <c r="C188" s="111" t="s">
        <v>263</v>
      </c>
      <c r="D188" s="84">
        <f>8751380.53</f>
        <v>8751380.53</v>
      </c>
      <c r="E188" s="84">
        <f>8751380.53</f>
        <v>8751380.53</v>
      </c>
    </row>
    <row r="189" spans="1:5" ht="12.75">
      <c r="A189" s="107" t="s">
        <v>161</v>
      </c>
      <c r="B189" s="81" t="s">
        <v>160</v>
      </c>
      <c r="C189" s="111"/>
      <c r="D189" s="82">
        <f>D190+D192</f>
        <v>173000</v>
      </c>
      <c r="E189" s="82">
        <f>E190+E192</f>
        <v>173000</v>
      </c>
    </row>
    <row r="190" spans="1:5" ht="12.75">
      <c r="A190" s="74" t="s">
        <v>162</v>
      </c>
      <c r="B190" s="81" t="s">
        <v>160</v>
      </c>
      <c r="C190" s="111" t="s">
        <v>148</v>
      </c>
      <c r="D190" s="82">
        <f>D191</f>
        <v>153000</v>
      </c>
      <c r="E190" s="82">
        <f>E191</f>
        <v>153000</v>
      </c>
    </row>
    <row r="191" spans="1:5" ht="25.5">
      <c r="A191" s="74" t="s">
        <v>150</v>
      </c>
      <c r="B191" s="81" t="s">
        <v>160</v>
      </c>
      <c r="C191" s="111" t="s">
        <v>12</v>
      </c>
      <c r="D191" s="84">
        <f>480000-270000-57000</f>
        <v>153000</v>
      </c>
      <c r="E191" s="84">
        <f>480000-270000-57000</f>
        <v>153000</v>
      </c>
    </row>
    <row r="192" spans="1:5" ht="12.75">
      <c r="A192" s="74" t="s">
        <v>152</v>
      </c>
      <c r="B192" s="81" t="s">
        <v>160</v>
      </c>
      <c r="C192" s="111" t="s">
        <v>151</v>
      </c>
      <c r="D192" s="82">
        <f>D193</f>
        <v>20000</v>
      </c>
      <c r="E192" s="82">
        <f>E193</f>
        <v>20000</v>
      </c>
    </row>
    <row r="193" spans="1:5" ht="12.75">
      <c r="A193" s="74" t="s">
        <v>154</v>
      </c>
      <c r="B193" s="81" t="s">
        <v>160</v>
      </c>
      <c r="C193" s="111" t="s">
        <v>153</v>
      </c>
      <c r="D193" s="84">
        <v>20000</v>
      </c>
      <c r="E193" s="84">
        <v>20000</v>
      </c>
    </row>
    <row r="194" spans="1:5" ht="13.5">
      <c r="A194" s="123" t="s">
        <v>312</v>
      </c>
      <c r="B194" s="96" t="s">
        <v>155</v>
      </c>
      <c r="C194" s="111"/>
      <c r="D194" s="85">
        <f aca="true" t="shared" si="5" ref="D194:E196">D195</f>
        <v>672212</v>
      </c>
      <c r="E194" s="85">
        <f t="shared" si="5"/>
        <v>672212</v>
      </c>
    </row>
    <row r="195" spans="1:5" ht="25.5">
      <c r="A195" s="107" t="s">
        <v>157</v>
      </c>
      <c r="B195" s="81" t="s">
        <v>156</v>
      </c>
      <c r="C195" s="111"/>
      <c r="D195" s="82">
        <f t="shared" si="5"/>
        <v>672212</v>
      </c>
      <c r="E195" s="82">
        <f t="shared" si="5"/>
        <v>672212</v>
      </c>
    </row>
    <row r="196" spans="1:5" ht="39">
      <c r="A196" s="74" t="s">
        <v>303</v>
      </c>
      <c r="B196" s="81" t="s">
        <v>156</v>
      </c>
      <c r="C196" s="111" t="s">
        <v>8</v>
      </c>
      <c r="D196" s="82">
        <f t="shared" si="5"/>
        <v>672212</v>
      </c>
      <c r="E196" s="82">
        <f t="shared" si="5"/>
        <v>672212</v>
      </c>
    </row>
    <row r="197" spans="1:5" ht="12.75">
      <c r="A197" s="74" t="s">
        <v>142</v>
      </c>
      <c r="B197" s="81" t="s">
        <v>156</v>
      </c>
      <c r="C197" s="111" t="s">
        <v>5</v>
      </c>
      <c r="D197" s="84">
        <v>672212</v>
      </c>
      <c r="E197" s="84">
        <v>672212</v>
      </c>
    </row>
    <row r="198" spans="1:5" ht="13.5">
      <c r="A198" s="123" t="s">
        <v>244</v>
      </c>
      <c r="B198" s="96" t="s">
        <v>243</v>
      </c>
      <c r="C198" s="111"/>
      <c r="D198" s="85">
        <f aca="true" t="shared" si="6" ref="D198:E200">D199</f>
        <v>150000</v>
      </c>
      <c r="E198" s="85">
        <f t="shared" si="6"/>
        <v>150000</v>
      </c>
    </row>
    <row r="199" spans="1:5" ht="78">
      <c r="A199" s="87" t="s">
        <v>246</v>
      </c>
      <c r="B199" s="81" t="s">
        <v>245</v>
      </c>
      <c r="C199" s="134"/>
      <c r="D199" s="98">
        <f t="shared" si="6"/>
        <v>150000</v>
      </c>
      <c r="E199" s="98">
        <f t="shared" si="6"/>
        <v>150000</v>
      </c>
    </row>
    <row r="200" spans="1:5" ht="12.75">
      <c r="A200" s="74" t="s">
        <v>247</v>
      </c>
      <c r="B200" s="81" t="s">
        <v>245</v>
      </c>
      <c r="C200" s="134" t="s">
        <v>174</v>
      </c>
      <c r="D200" s="98">
        <f t="shared" si="6"/>
        <v>150000</v>
      </c>
      <c r="E200" s="98">
        <f t="shared" si="6"/>
        <v>150000</v>
      </c>
    </row>
    <row r="201" spans="1:5" ht="12.75">
      <c r="A201" s="74" t="s">
        <v>14</v>
      </c>
      <c r="B201" s="81" t="s">
        <v>245</v>
      </c>
      <c r="C201" s="111" t="s">
        <v>248</v>
      </c>
      <c r="D201" s="84">
        <v>150000</v>
      </c>
      <c r="E201" s="84">
        <v>150000</v>
      </c>
    </row>
    <row r="202" spans="1:5" ht="42" customHeight="1">
      <c r="A202" s="123" t="s">
        <v>139</v>
      </c>
      <c r="B202" s="120" t="s">
        <v>138</v>
      </c>
      <c r="C202" s="71"/>
      <c r="D202" s="72">
        <f aca="true" t="shared" si="7" ref="D202:E204">D203</f>
        <v>1034460</v>
      </c>
      <c r="E202" s="72">
        <f t="shared" si="7"/>
        <v>1034460</v>
      </c>
    </row>
    <row r="203" spans="1:5" ht="12.75">
      <c r="A203" s="107" t="s">
        <v>141</v>
      </c>
      <c r="B203" s="71" t="s">
        <v>140</v>
      </c>
      <c r="C203" s="120"/>
      <c r="D203" s="75">
        <f t="shared" si="7"/>
        <v>1034460</v>
      </c>
      <c r="E203" s="75">
        <f t="shared" si="7"/>
        <v>1034460</v>
      </c>
    </row>
    <row r="204" spans="1:5" ht="39">
      <c r="A204" s="74" t="s">
        <v>303</v>
      </c>
      <c r="B204" s="71" t="s">
        <v>140</v>
      </c>
      <c r="C204" s="109" t="s">
        <v>8</v>
      </c>
      <c r="D204" s="75">
        <f t="shared" si="7"/>
        <v>1034460</v>
      </c>
      <c r="E204" s="75">
        <f t="shared" si="7"/>
        <v>1034460</v>
      </c>
    </row>
    <row r="205" spans="1:5" ht="12.75">
      <c r="A205" s="74" t="s">
        <v>142</v>
      </c>
      <c r="B205" s="71" t="s">
        <v>140</v>
      </c>
      <c r="C205" s="109" t="s">
        <v>5</v>
      </c>
      <c r="D205" s="76">
        <v>1034460</v>
      </c>
      <c r="E205" s="76">
        <v>1034460</v>
      </c>
    </row>
    <row r="206" spans="1:5" ht="27">
      <c r="A206" s="123" t="s">
        <v>168</v>
      </c>
      <c r="B206" s="108" t="s">
        <v>167</v>
      </c>
      <c r="C206" s="110"/>
      <c r="D206" s="79">
        <f>D207</f>
        <v>602347</v>
      </c>
      <c r="E206" s="79">
        <f>E207</f>
        <v>602347</v>
      </c>
    </row>
    <row r="207" spans="1:5" ht="12.75">
      <c r="A207" s="107" t="s">
        <v>170</v>
      </c>
      <c r="B207" s="78" t="s">
        <v>169</v>
      </c>
      <c r="C207" s="110"/>
      <c r="D207" s="80">
        <f>D208</f>
        <v>602347</v>
      </c>
      <c r="E207" s="80">
        <f>E208</f>
        <v>602347</v>
      </c>
    </row>
    <row r="208" spans="1:5" ht="25.5">
      <c r="A208" s="74" t="s">
        <v>172</v>
      </c>
      <c r="B208" s="78" t="s">
        <v>171</v>
      </c>
      <c r="C208" s="110"/>
      <c r="D208" s="80">
        <f>D209+D211</f>
        <v>602347</v>
      </c>
      <c r="E208" s="80">
        <f>E209+E211</f>
        <v>602347</v>
      </c>
    </row>
    <row r="209" spans="1:5" ht="39">
      <c r="A209" s="74" t="s">
        <v>303</v>
      </c>
      <c r="B209" s="78" t="s">
        <v>171</v>
      </c>
      <c r="C209" s="110" t="s">
        <v>8</v>
      </c>
      <c r="D209" s="80">
        <f>D210</f>
        <v>485620</v>
      </c>
      <c r="E209" s="80">
        <f>E210</f>
        <v>485620</v>
      </c>
    </row>
    <row r="210" spans="1:5" ht="12.75">
      <c r="A210" s="74" t="s">
        <v>142</v>
      </c>
      <c r="B210" s="78" t="s">
        <v>171</v>
      </c>
      <c r="C210" s="110" t="s">
        <v>5</v>
      </c>
      <c r="D210" s="91">
        <f>372980+112640</f>
        <v>485620</v>
      </c>
      <c r="E210" s="91">
        <f>372980+112640</f>
        <v>485620</v>
      </c>
    </row>
    <row r="211" spans="1:5" ht="12.75">
      <c r="A211" s="74" t="s">
        <v>162</v>
      </c>
      <c r="B211" s="78" t="s">
        <v>171</v>
      </c>
      <c r="C211" s="110" t="s">
        <v>148</v>
      </c>
      <c r="D211" s="80">
        <f>D212</f>
        <v>116727</v>
      </c>
      <c r="E211" s="80">
        <f>E212</f>
        <v>116727</v>
      </c>
    </row>
    <row r="212" spans="1:5" ht="25.5">
      <c r="A212" s="74" t="s">
        <v>150</v>
      </c>
      <c r="B212" s="78" t="s">
        <v>171</v>
      </c>
      <c r="C212" s="110" t="s">
        <v>12</v>
      </c>
      <c r="D212" s="91">
        <v>116727</v>
      </c>
      <c r="E212" s="91">
        <v>116727</v>
      </c>
    </row>
    <row r="213" spans="2:3" ht="12.75">
      <c r="B213" s="1"/>
      <c r="C213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</sheetData>
  <sheetProtection/>
  <mergeCells count="4">
    <mergeCell ref="C1:E1"/>
    <mergeCell ref="C2:E2"/>
    <mergeCell ref="C3:E3"/>
    <mergeCell ref="A5:E5"/>
  </mergeCells>
  <printOptions/>
  <pageMargins left="0.7874015748031497" right="0.3937007874015748" top="0.35433070866141736" bottom="0.35433070866141736" header="0.31496062992125984" footer="0.31496062992125984"/>
  <pageSetup fitToHeight="1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2016-11-21T08:38:14Z</cp:lastPrinted>
  <dcterms:created xsi:type="dcterms:W3CDTF">2005-12-02T13:56:17Z</dcterms:created>
  <dcterms:modified xsi:type="dcterms:W3CDTF">2016-11-23T17:49:27Z</dcterms:modified>
  <cp:category/>
  <cp:version/>
  <cp:contentType/>
  <cp:contentStatus/>
</cp:coreProperties>
</file>